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530" firstSheet="6" activeTab="6"/>
  </bookViews>
  <sheets>
    <sheet name="00 - GUIDELINE" sheetId="1" r:id="rId1"/>
    <sheet name="0 - GLOSSARY" sheetId="2" r:id="rId2"/>
    <sheet name="1 - ASSESS PREPARATION" sheetId="3" r:id="rId3"/>
    <sheet name="2 - ASSESS REPORT - EN" sheetId="4" r:id="rId4"/>
    <sheet name="4 - PHOTO" sheetId="5" r:id="rId5"/>
    <sheet name="3 - ASSESS RESULTS" sheetId="6" r:id="rId6"/>
    <sheet name="5 - CAP - EN" sheetId="7" r:id="rId7"/>
    <sheet name="QUALITY ROADMAP - EN" sheetId="8" r:id="rId8"/>
    <sheet name="FOR INFORMATION  QUALITY ROADMA" sheetId="9" r:id="rId9"/>
  </sheets>
  <calcPr calcId="162913"/>
  <extLst>
    <ext uri="GoogleSheetsCustomDataVersion2">
      <go:sheetsCustomData xmlns:go="http://customooxmlschemas.google.com/" r:id="rId13" roundtripDataChecksum="/rQa0OaoRt4A6k2F4RlMZYCORqwNQnG6ySl08w7DJSU="/>
    </ext>
  </extLst>
</workbook>
</file>

<file path=xl/calcChain.xml><?xml version="1.0" encoding="utf-8"?>
<calcChain xmlns="http://schemas.openxmlformats.org/spreadsheetml/2006/main">
  <c r="D8" i="7" l="1"/>
  <c r="I21" i="8"/>
  <c r="G21" i="8"/>
  <c r="E21" i="8"/>
  <c r="C21" i="8"/>
  <c r="I19" i="8"/>
  <c r="G19" i="8"/>
  <c r="E19" i="8"/>
  <c r="I18" i="8"/>
  <c r="G18" i="8"/>
  <c r="E18" i="8"/>
  <c r="I17" i="8"/>
  <c r="G17" i="8"/>
  <c r="E17" i="8"/>
  <c r="I16" i="8"/>
  <c r="G16" i="8"/>
  <c r="E16" i="8"/>
  <c r="I15" i="8"/>
  <c r="G15" i="8"/>
  <c r="E15" i="8"/>
  <c r="C15" i="8"/>
  <c r="I14" i="8"/>
  <c r="G14" i="8"/>
  <c r="E14" i="8"/>
  <c r="I13" i="8"/>
  <c r="G13" i="8"/>
  <c r="E13" i="8"/>
  <c r="I12" i="8"/>
  <c r="G12" i="8"/>
  <c r="E12" i="8"/>
  <c r="I10" i="8"/>
  <c r="G10" i="8"/>
  <c r="E10" i="8"/>
  <c r="I8" i="8"/>
  <c r="G8" i="8"/>
  <c r="E8" i="8"/>
  <c r="I7" i="8"/>
  <c r="G7" i="8"/>
  <c r="E7" i="8"/>
  <c r="I6" i="8"/>
  <c r="G6" i="8"/>
  <c r="E6" i="8"/>
  <c r="I5" i="8"/>
  <c r="G5" i="8"/>
  <c r="E5" i="8"/>
  <c r="I4" i="8"/>
  <c r="G4" i="8"/>
  <c r="E4" i="8"/>
  <c r="B1" i="8"/>
  <c r="C49" i="7"/>
  <c r="E29" i="7"/>
  <c r="D11" i="7"/>
  <c r="D10" i="7"/>
  <c r="D9" i="7"/>
  <c r="D7" i="7"/>
  <c r="D6" i="7"/>
  <c r="D5" i="7"/>
  <c r="D4" i="7"/>
  <c r="D2" i="7"/>
  <c r="G35" i="6"/>
  <c r="F35" i="6"/>
  <c r="E35" i="6"/>
  <c r="D35" i="6"/>
  <c r="C35" i="6"/>
  <c r="F34" i="6"/>
  <c r="E34" i="6"/>
  <c r="D34" i="6"/>
  <c r="F33" i="6"/>
  <c r="E33" i="6"/>
  <c r="D33" i="6"/>
  <c r="F32" i="6"/>
  <c r="E32" i="6"/>
  <c r="D32" i="6"/>
  <c r="F31" i="6"/>
  <c r="E31" i="6"/>
  <c r="D31" i="6"/>
  <c r="F30" i="6"/>
  <c r="E30" i="6"/>
  <c r="D30" i="6"/>
  <c r="C30" i="6"/>
  <c r="F29" i="6"/>
  <c r="E29" i="6"/>
  <c r="D29" i="6"/>
  <c r="F28" i="6"/>
  <c r="E28" i="6"/>
  <c r="D28" i="6"/>
  <c r="F27" i="6"/>
  <c r="E27" i="6"/>
  <c r="D27" i="6"/>
  <c r="F26" i="6"/>
  <c r="E26" i="6"/>
  <c r="D26" i="6"/>
  <c r="F25" i="6"/>
  <c r="E25" i="6"/>
  <c r="D25" i="6"/>
  <c r="F24" i="6"/>
  <c r="E24" i="6"/>
  <c r="D24" i="6"/>
  <c r="F23" i="6"/>
  <c r="E23" i="6"/>
  <c r="D23" i="6"/>
  <c r="F22" i="6"/>
  <c r="E22" i="6"/>
  <c r="D22" i="6"/>
  <c r="F21" i="6"/>
  <c r="E21" i="6"/>
  <c r="D21" i="6"/>
  <c r="I15" i="6"/>
  <c r="B14" i="6"/>
  <c r="E8" i="6"/>
  <c r="E7" i="6"/>
  <c r="E6" i="6"/>
  <c r="E4" i="6"/>
  <c r="K2" i="6"/>
  <c r="J2" i="6"/>
  <c r="J134" i="4"/>
  <c r="I134" i="4"/>
  <c r="I133" i="4"/>
  <c r="H132" i="4"/>
  <c r="H134" i="4" s="1"/>
  <c r="G131" i="4"/>
  <c r="G134" i="4" s="1"/>
  <c r="F130" i="4"/>
  <c r="F134" i="4" s="1"/>
  <c r="C128" i="4" s="1"/>
  <c r="H35" i="6" s="1"/>
  <c r="E128" i="4"/>
  <c r="J125" i="4"/>
  <c r="H125" i="4"/>
  <c r="F125" i="4"/>
  <c r="I124" i="4"/>
  <c r="I125" i="4" s="1"/>
  <c r="H123" i="4"/>
  <c r="G122" i="4"/>
  <c r="G125" i="4" s="1"/>
  <c r="C119" i="4" s="1"/>
  <c r="H34" i="6" s="1"/>
  <c r="D120" i="4"/>
  <c r="E119" i="4"/>
  <c r="G34" i="6" s="1"/>
  <c r="J117" i="4"/>
  <c r="G117" i="4"/>
  <c r="F117" i="4"/>
  <c r="I116" i="4"/>
  <c r="I117" i="4" s="1"/>
  <c r="H115" i="4"/>
  <c r="H117" i="4" s="1"/>
  <c r="C112" i="4" s="1"/>
  <c r="H33" i="6" s="1"/>
  <c r="G114" i="4"/>
  <c r="E112" i="4"/>
  <c r="G33" i="6" s="1"/>
  <c r="J110" i="4"/>
  <c r="F110" i="4"/>
  <c r="I109" i="4"/>
  <c r="I110" i="4" s="1"/>
  <c r="H108" i="4"/>
  <c r="H110" i="4" s="1"/>
  <c r="G107" i="4"/>
  <c r="G110" i="4" s="1"/>
  <c r="C105" i="4" s="1"/>
  <c r="H32" i="6" s="1"/>
  <c r="E105" i="4"/>
  <c r="G32" i="6" s="1"/>
  <c r="J103" i="4"/>
  <c r="I103" i="4"/>
  <c r="H103" i="4"/>
  <c r="F103" i="4"/>
  <c r="I102" i="4"/>
  <c r="H101" i="4"/>
  <c r="G100" i="4"/>
  <c r="G103" i="4" s="1"/>
  <c r="C98" i="4" s="1"/>
  <c r="H31" i="6" s="1"/>
  <c r="E98" i="4"/>
  <c r="G31" i="6" s="1"/>
  <c r="J96" i="4"/>
  <c r="I96" i="4"/>
  <c r="H96" i="4"/>
  <c r="G96" i="4"/>
  <c r="F96" i="4"/>
  <c r="C89" i="4" s="1"/>
  <c r="I95" i="4"/>
  <c r="H94" i="4"/>
  <c r="G93" i="4"/>
  <c r="F92" i="4"/>
  <c r="E89" i="4"/>
  <c r="E85" i="7" s="1"/>
  <c r="J87" i="4"/>
  <c r="I87" i="4"/>
  <c r="H87" i="4"/>
  <c r="G87" i="4"/>
  <c r="C82" i="4" s="1"/>
  <c r="H29" i="6" s="1"/>
  <c r="F87" i="4"/>
  <c r="I86" i="4"/>
  <c r="H85" i="4"/>
  <c r="G84" i="4"/>
  <c r="E82" i="4"/>
  <c r="G29" i="6" s="1"/>
  <c r="J80" i="4"/>
  <c r="H80" i="4"/>
  <c r="G80" i="4"/>
  <c r="F80" i="4"/>
  <c r="C75" i="4" s="1"/>
  <c r="H28" i="6" s="1"/>
  <c r="I79" i="4"/>
  <c r="I80" i="4" s="1"/>
  <c r="H78" i="4"/>
  <c r="G77" i="4"/>
  <c r="E75" i="4"/>
  <c r="G28" i="6" s="1"/>
  <c r="J73" i="4"/>
  <c r="H73" i="4"/>
  <c r="F73" i="4"/>
  <c r="C68" i="4" s="1"/>
  <c r="H27" i="6" s="1"/>
  <c r="I72" i="4"/>
  <c r="I73" i="4" s="1"/>
  <c r="H71" i="4"/>
  <c r="G70" i="4"/>
  <c r="G73" i="4" s="1"/>
  <c r="E68" i="4"/>
  <c r="G27" i="6" s="1"/>
  <c r="J65" i="4"/>
  <c r="H65" i="4"/>
  <c r="F65" i="4"/>
  <c r="I64" i="4"/>
  <c r="I65" i="4" s="1"/>
  <c r="H63" i="4"/>
  <c r="G62" i="4"/>
  <c r="G65" i="4" s="1"/>
  <c r="C60" i="4" s="1"/>
  <c r="H26" i="6" s="1"/>
  <c r="J57" i="4"/>
  <c r="F57" i="4"/>
  <c r="I56" i="4"/>
  <c r="I57" i="4" s="1"/>
  <c r="H55" i="4"/>
  <c r="H57" i="4" s="1"/>
  <c r="G54" i="4"/>
  <c r="G57" i="4" s="1"/>
  <c r="E51" i="4"/>
  <c r="J49" i="4"/>
  <c r="F49" i="4"/>
  <c r="I48" i="4"/>
  <c r="I49" i="4" s="1"/>
  <c r="H47" i="4"/>
  <c r="H49" i="4" s="1"/>
  <c r="G46" i="4"/>
  <c r="G49" i="4" s="1"/>
  <c r="C43" i="4" s="1"/>
  <c r="H24" i="6" s="1"/>
  <c r="E43" i="4"/>
  <c r="G24" i="6" s="1"/>
  <c r="J41" i="4"/>
  <c r="F41" i="4"/>
  <c r="I40" i="4"/>
  <c r="I41" i="4" s="1"/>
  <c r="H39" i="4"/>
  <c r="H41" i="4" s="1"/>
  <c r="G38" i="4"/>
  <c r="G41" i="4" s="1"/>
  <c r="E36" i="4"/>
  <c r="E36" i="7" s="1"/>
  <c r="J34" i="4"/>
  <c r="I34" i="4"/>
  <c r="H34" i="4"/>
  <c r="F34" i="4"/>
  <c r="I33" i="4"/>
  <c r="H32" i="4"/>
  <c r="G31" i="4"/>
  <c r="G34" i="4" s="1"/>
  <c r="C29" i="4" s="1"/>
  <c r="E29" i="4"/>
  <c r="G22" i="6" s="1"/>
  <c r="J27" i="4"/>
  <c r="J136" i="4" s="1"/>
  <c r="I27" i="4"/>
  <c r="H27" i="4"/>
  <c r="G27" i="4"/>
  <c r="F27" i="4"/>
  <c r="C22" i="4" s="1"/>
  <c r="I26" i="4"/>
  <c r="H25" i="4"/>
  <c r="G24" i="4"/>
  <c r="E22" i="4"/>
  <c r="G21" i="6" s="1"/>
  <c r="D13" i="4"/>
  <c r="E10" i="6" s="1"/>
  <c r="D12" i="4"/>
  <c r="E9" i="6" s="1"/>
  <c r="E33" i="3"/>
  <c r="E32" i="3"/>
  <c r="E28" i="3"/>
  <c r="E27" i="3"/>
  <c r="E26" i="3"/>
  <c r="E25" i="3"/>
  <c r="E24" i="3"/>
  <c r="E23" i="3"/>
  <c r="E22" i="3"/>
  <c r="E21" i="3"/>
  <c r="E20" i="3"/>
  <c r="E19" i="3"/>
  <c r="E18" i="3"/>
  <c r="E17" i="3"/>
  <c r="E16" i="3"/>
  <c r="E15" i="3"/>
  <c r="E14" i="3"/>
  <c r="E13" i="3"/>
  <c r="E7" i="3"/>
  <c r="D7" i="3"/>
  <c r="E6" i="3"/>
  <c r="D6" i="3" s="1"/>
  <c r="E5" i="3"/>
  <c r="E4" i="3" s="1"/>
  <c r="D3" i="3" s="1"/>
  <c r="A45" i="7"/>
  <c r="D124" i="7"/>
  <c r="C116" i="7"/>
  <c r="E73" i="7"/>
  <c r="B67" i="7"/>
  <c r="E102" i="7"/>
  <c r="A73" i="7"/>
  <c r="B102" i="7"/>
  <c r="D87" i="7"/>
  <c r="E124" i="7"/>
  <c r="D116" i="7"/>
  <c r="A110" i="7"/>
  <c r="C67" i="7"/>
  <c r="A44" i="7"/>
  <c r="E95" i="7"/>
  <c r="D66" i="7"/>
  <c r="B95" i="7"/>
  <c r="B81" i="7"/>
  <c r="E116" i="7"/>
  <c r="B110" i="7"/>
  <c r="C80" i="7"/>
  <c r="B44" i="7"/>
  <c r="A38" i="7"/>
  <c r="C88" i="7"/>
  <c r="B59" i="7"/>
  <c r="E87" i="7"/>
  <c r="A66" i="7"/>
  <c r="C110" i="7"/>
  <c r="A87" i="7"/>
  <c r="A74" i="7"/>
  <c r="B38" i="7"/>
  <c r="D31" i="7"/>
  <c r="B73" i="7"/>
  <c r="A31" i="7"/>
  <c r="C81" i="7"/>
  <c r="D58" i="7"/>
  <c r="B87" i="7"/>
  <c r="D80" i="7"/>
  <c r="C44" i="7"/>
  <c r="E31" i="7"/>
  <c r="B25" i="7"/>
  <c r="E66" i="7"/>
  <c r="D24" i="7"/>
  <c r="B66" i="7"/>
  <c r="D51" i="7"/>
  <c r="E80" i="7"/>
  <c r="B74" i="7"/>
  <c r="C38" i="7"/>
  <c r="C25" i="7"/>
  <c r="C109" i="7"/>
  <c r="C59" i="7"/>
  <c r="C102" i="7"/>
  <c r="E58" i="7"/>
  <c r="B45" i="7"/>
  <c r="C74" i="7"/>
  <c r="A58" i="7"/>
  <c r="A32" i="7"/>
  <c r="A124" i="7"/>
  <c r="A103" i="7"/>
  <c r="B31" i="7"/>
  <c r="C95" i="7"/>
  <c r="E51" i="7"/>
  <c r="A24" i="7"/>
  <c r="A125" i="7"/>
  <c r="B58" i="7"/>
  <c r="A51" i="7"/>
  <c r="B124" i="7"/>
  <c r="A116" i="7"/>
  <c r="C73" i="7"/>
  <c r="E24" i="7"/>
  <c r="A88" i="7"/>
  <c r="C45" i="7"/>
  <c r="C87" i="7"/>
  <c r="B51" i="7"/>
  <c r="D44" i="7"/>
  <c r="B116" i="7"/>
  <c r="D109" i="7"/>
  <c r="A67" i="7"/>
  <c r="A109" i="7"/>
  <c r="C66" i="7"/>
  <c r="B24" i="7"/>
  <c r="A81" i="7"/>
  <c r="E44" i="7"/>
  <c r="D38" i="7"/>
  <c r="E109" i="7"/>
  <c r="B103" i="7"/>
  <c r="C31" i="7"/>
  <c r="D102" i="7"/>
  <c r="A59" i="7"/>
  <c r="B125" i="7"/>
  <c r="C58" i="7"/>
  <c r="E38" i="7"/>
  <c r="B32" i="7"/>
  <c r="C103" i="7"/>
  <c r="A80" i="7"/>
  <c r="A25" i="7"/>
  <c r="D95" i="7"/>
  <c r="C24" i="7"/>
  <c r="A102" i="7"/>
  <c r="C51" i="7"/>
  <c r="C32" i="7"/>
  <c r="C124" i="7"/>
  <c r="B80" i="7"/>
  <c r="D73" i="7"/>
  <c r="B109" i="7"/>
  <c r="B88" i="7"/>
  <c r="C125" i="7"/>
  <c r="A95" i="7"/>
  <c r="I27" i="7" l="1"/>
  <c r="H27" i="7"/>
  <c r="G27" i="7"/>
  <c r="F27" i="7"/>
  <c r="J27" i="7"/>
  <c r="I69" i="7"/>
  <c r="H69" i="7"/>
  <c r="G69" i="7"/>
  <c r="F69" i="7"/>
  <c r="J69" i="7"/>
  <c r="J98" i="7"/>
  <c r="I98" i="7"/>
  <c r="H98" i="7"/>
  <c r="G98" i="7"/>
  <c r="F98" i="7"/>
  <c r="I105" i="7"/>
  <c r="H105" i="7"/>
  <c r="G105" i="7"/>
  <c r="F105" i="7"/>
  <c r="J105" i="7"/>
  <c r="E22" i="7"/>
  <c r="E64" i="7"/>
  <c r="E93" i="7"/>
  <c r="E100" i="7"/>
  <c r="F34" i="7"/>
  <c r="J34" i="7"/>
  <c r="I34" i="7"/>
  <c r="H34" i="7"/>
  <c r="G34" i="7"/>
  <c r="F76" i="7"/>
  <c r="J76" i="7"/>
  <c r="I76" i="7"/>
  <c r="H76" i="7"/>
  <c r="G76" i="7"/>
  <c r="F112" i="7"/>
  <c r="J112" i="7"/>
  <c r="I112" i="7"/>
  <c r="H112" i="7"/>
  <c r="G112" i="7"/>
  <c r="E71" i="7"/>
  <c r="E107" i="7"/>
  <c r="F40" i="7"/>
  <c r="J40" i="7"/>
  <c r="I40" i="7"/>
  <c r="H40" i="7"/>
  <c r="G40" i="7"/>
  <c r="J47" i="7"/>
  <c r="I47" i="7"/>
  <c r="H47" i="7"/>
  <c r="G47" i="7"/>
  <c r="F47" i="7"/>
  <c r="J83" i="7"/>
  <c r="I83" i="7"/>
  <c r="H83" i="7"/>
  <c r="G83" i="7"/>
  <c r="F83" i="7"/>
  <c r="F119" i="7"/>
  <c r="J119" i="7"/>
  <c r="I119" i="7"/>
  <c r="H119" i="7"/>
  <c r="G119" i="7"/>
  <c r="J128" i="7"/>
  <c r="I128" i="7"/>
  <c r="H128" i="7"/>
  <c r="G128" i="7"/>
  <c r="F128" i="7"/>
  <c r="E42" i="7"/>
  <c r="E78" i="7"/>
  <c r="E114" i="7"/>
  <c r="E122" i="7"/>
  <c r="J53" i="7"/>
  <c r="I53" i="7"/>
  <c r="H53" i="7"/>
  <c r="G53" i="7"/>
  <c r="F53" i="7"/>
  <c r="J61" i="7"/>
  <c r="I61" i="7"/>
  <c r="H61" i="7"/>
  <c r="G61" i="7"/>
  <c r="F61" i="7"/>
  <c r="J91" i="7"/>
  <c r="I91" i="7"/>
  <c r="H91" i="7"/>
  <c r="G91" i="7"/>
  <c r="F91" i="7"/>
  <c r="E49" i="7"/>
  <c r="E56" i="7"/>
  <c r="G136" i="4"/>
  <c r="H136" i="4"/>
  <c r="C36" i="4"/>
  <c r="C51" i="4"/>
  <c r="H25" i="6" s="1"/>
  <c r="I136" i="4"/>
  <c r="F18" i="4"/>
  <c r="H21" i="6"/>
  <c r="G18" i="4"/>
  <c r="I14" i="6" s="1"/>
  <c r="D18" i="4"/>
  <c r="E15" i="6" s="1"/>
  <c r="H22" i="6"/>
  <c r="C85" i="7"/>
  <c r="H30" i="6"/>
  <c r="E60" i="4"/>
  <c r="B44" i="4"/>
  <c r="D44" i="4" s="1"/>
  <c r="B52" i="4"/>
  <c r="D52" i="4" s="1"/>
  <c r="G23" i="6"/>
  <c r="G30" i="6"/>
  <c r="D5" i="3"/>
  <c r="D12" i="7"/>
  <c r="D13" i="7"/>
  <c r="F136" i="4"/>
  <c r="D17" i="4" s="1"/>
  <c r="B90" i="4"/>
  <c r="D90" i="4" s="1"/>
  <c r="C107" i="7" l="1"/>
  <c r="C64" i="7"/>
  <c r="C56" i="7"/>
  <c r="C100" i="7"/>
  <c r="H130" i="7"/>
  <c r="C22" i="7"/>
  <c r="C42" i="7"/>
  <c r="C114" i="7"/>
  <c r="C78" i="7"/>
  <c r="H23" i="6"/>
  <c r="C36" i="7"/>
  <c r="F130" i="7"/>
  <c r="C122" i="7"/>
  <c r="C71" i="7"/>
  <c r="G130" i="7"/>
  <c r="D16" i="7"/>
  <c r="E14" i="6"/>
  <c r="I130" i="7"/>
  <c r="C93" i="7"/>
  <c r="J130" i="7"/>
  <c r="G26" i="6"/>
  <c r="G25" i="6"/>
  <c r="C29" i="7"/>
</calcChain>
</file>

<file path=xl/sharedStrings.xml><?xml version="1.0" encoding="utf-8"?>
<sst xmlns="http://schemas.openxmlformats.org/spreadsheetml/2006/main" count="1161" uniqueCount="464">
  <si>
    <t>Codification</t>
  </si>
  <si>
    <t>Document title</t>
  </si>
  <si>
    <t>[Q] TEMP_084_WW</t>
  </si>
  <si>
    <t>QUALITY ASSESSMENT ROADMAP</t>
  </si>
  <si>
    <t>Created by 
(Function)</t>
  </si>
  <si>
    <t>Approved by
(Function)</t>
  </si>
  <si>
    <t>Creation/
reread date</t>
  </si>
  <si>
    <t>Version</t>
  </si>
  <si>
    <t>Nicolas Monnier-Benoit</t>
  </si>
  <si>
    <t>Andra Cochet</t>
  </si>
  <si>
    <t>F - EN</t>
  </si>
  <si>
    <t xml:space="preserve">VERSION EN FRANCAIS --&gt; </t>
  </si>
  <si>
    <t>VERSION</t>
  </si>
  <si>
    <t>MODIFICATIONS</t>
  </si>
  <si>
    <t>Date</t>
  </si>
  <si>
    <t>Who</t>
  </si>
  <si>
    <t>EXPLANATION &amp; GUIDELINE</t>
  </si>
  <si>
    <r>
      <rPr>
        <b/>
        <sz val="14"/>
        <color theme="1"/>
        <rFont val="Roboto Condensed"/>
      </rPr>
      <t>1 - BEFORE AUDIT</t>
    </r>
    <r>
      <rPr>
        <sz val="14"/>
        <color theme="1"/>
        <rFont val="Roboto Condensed"/>
      </rPr>
      <t xml:space="preserve">
</t>
    </r>
    <r>
      <rPr>
        <b/>
        <sz val="14"/>
        <color rgb="FF0000FF"/>
        <rFont val="Roboto Condensed"/>
      </rPr>
      <t>!! NEW !!</t>
    </r>
    <r>
      <rPr>
        <b/>
        <sz val="14"/>
        <color theme="1"/>
        <rFont val="Roboto Condensed"/>
      </rPr>
      <t xml:space="preserve"> Auditor and QPL</t>
    </r>
    <r>
      <rPr>
        <sz val="14"/>
        <color theme="1"/>
        <rFont val="Roboto Condensed"/>
      </rPr>
      <t xml:space="preserve"> must complete the ASSESS PREPARATION SHEET. 
</t>
    </r>
    <r>
      <rPr>
        <b/>
        <sz val="14"/>
        <color theme="1"/>
        <rFont val="Roboto Condensed"/>
      </rPr>
      <t>--&gt; NEW point : Make To Stock (MTS)</t>
    </r>
    <r>
      <rPr>
        <sz val="14"/>
        <color theme="1"/>
        <rFont val="Roboto Condensed"/>
      </rPr>
      <t xml:space="preserve"> organization of the supplier
</t>
    </r>
    <r>
      <rPr>
        <b/>
        <sz val="14"/>
        <color rgb="FF0000FF"/>
        <rFont val="Roboto Condensed"/>
      </rPr>
      <t>!! NEW  !!</t>
    </r>
    <r>
      <rPr>
        <b/>
        <sz val="14"/>
        <color theme="1"/>
        <rFont val="Roboto Condensed"/>
      </rPr>
      <t xml:space="preserve"> information </t>
    </r>
    <r>
      <rPr>
        <sz val="14"/>
        <color theme="1"/>
        <rFont val="Roboto Condensed"/>
      </rPr>
      <t xml:space="preserve">: SUPPLIER TYPE must be fullfiled in order to adapt the quality assessment grid to the </t>
    </r>
    <r>
      <rPr>
        <b/>
        <sz val="14"/>
        <color theme="1"/>
        <rFont val="Roboto Condensed"/>
      </rPr>
      <t>new supplier's taxonomy</t>
    </r>
    <r>
      <rPr>
        <sz val="14"/>
        <color theme="1"/>
        <rFont val="Roboto Condensed"/>
      </rPr>
      <t xml:space="preserve">
</t>
    </r>
    <r>
      <rPr>
        <b/>
        <sz val="14"/>
        <color theme="1"/>
        <rFont val="Roboto Condensed"/>
      </rPr>
      <t>2 - ASSESS RESULT:</t>
    </r>
    <r>
      <rPr>
        <sz val="14"/>
        <color theme="1"/>
        <rFont val="Roboto Condensed"/>
      </rPr>
      <t xml:space="preserve">
</t>
    </r>
    <r>
      <rPr>
        <b/>
        <sz val="14"/>
        <color theme="1"/>
        <rFont val="Roboto Condensed"/>
      </rPr>
      <t>GLOBAL QUALITY COMPLETION</t>
    </r>
    <r>
      <rPr>
        <sz val="14"/>
        <color theme="1"/>
        <rFont val="Roboto Condensed"/>
      </rPr>
      <t xml:space="preserve"> = OK /  (OK+NOK+Not audited) --&gt; % of supplier achievement to the applicable grid (official indicator to be included in supplier management tool)
</t>
    </r>
    <r>
      <rPr>
        <b/>
        <sz val="14"/>
        <color rgb="FF0000FF"/>
        <rFont val="Roboto Condensed"/>
      </rPr>
      <t xml:space="preserve">!! NEW !! </t>
    </r>
    <r>
      <rPr>
        <b/>
        <sz val="14"/>
        <color theme="1"/>
        <rFont val="Roboto Condensed"/>
      </rPr>
      <t>CLOSING MEETING REPORT :</t>
    </r>
    <r>
      <rPr>
        <sz val="14"/>
        <color theme="1"/>
        <rFont val="Roboto Condensed"/>
      </rPr>
      <t xml:space="preserve"> positive and improvement points shared during the closing meeting should be mentionned at the end of the report as they have been shared to supplier.
General information is optional, but it is recommended that the assessor gives details on the supplier factory (turnover, number of employees, historical details etc.).
</t>
    </r>
    <r>
      <rPr>
        <b/>
        <sz val="14"/>
        <color theme="1"/>
        <rFont val="Roboto Condensed"/>
      </rPr>
      <t xml:space="preserve">3 - ASSESS REPORT: 
</t>
    </r>
    <r>
      <rPr>
        <b/>
        <sz val="14"/>
        <color rgb="FF0000FF"/>
        <rFont val="Roboto Condensed"/>
      </rPr>
      <t xml:space="preserve">!! NEW !! </t>
    </r>
    <r>
      <rPr>
        <b/>
        <sz val="14"/>
        <color theme="1"/>
        <rFont val="Roboto Condensed"/>
      </rPr>
      <t xml:space="preserve"> REQUIREMENT 1.5. R&amp;D and innovative capacity </t>
    </r>
    <r>
      <rPr>
        <sz val="14"/>
        <color theme="1"/>
        <rFont val="Roboto Condensed"/>
      </rPr>
      <t xml:space="preserve">- This part is mandatory for INNOVATIVE PARTNER, CHALLENGE PREMIUM, ESSENTIAL ALLIANCE, STARTUP ==&gt; MUST BE FULLFILED
For all other supplier's type, evaluation is not mandatory. It can be scored but, if not scored, put NOT APPLICABLE to all the requirement's points
</t>
    </r>
    <r>
      <rPr>
        <b/>
        <sz val="14"/>
        <color rgb="FF0000FF"/>
        <rFont val="Roboto Condensed"/>
      </rPr>
      <t>!! NEW !!</t>
    </r>
    <r>
      <rPr>
        <b/>
        <sz val="14"/>
        <color theme="1"/>
        <rFont val="Roboto Condensed"/>
      </rPr>
      <t xml:space="preserve"> chapter 3.3  : </t>
    </r>
    <r>
      <rPr>
        <sz val="14"/>
        <color theme="1"/>
        <rFont val="Roboto Condensed"/>
      </rPr>
      <t xml:space="preserve">Adaptation of the requirements regarding traceability project and needs.
</t>
    </r>
    <r>
      <rPr>
        <b/>
        <sz val="14"/>
        <color rgb="FF0000FF"/>
        <rFont val="Roboto Condensed"/>
      </rPr>
      <t>!! NEW !!</t>
    </r>
    <r>
      <rPr>
        <b/>
        <sz val="14"/>
        <color theme="1"/>
        <rFont val="Roboto Condensed"/>
      </rPr>
      <t xml:space="preserve"> chapter 3.8 : </t>
    </r>
    <r>
      <rPr>
        <sz val="14"/>
        <color theme="1"/>
        <rFont val="Roboto Condensed"/>
      </rPr>
      <t xml:space="preserve">Specific chapter added in order to be aligned with ZDHC requirements. This chapter is only mandatory for textile, garment, leather and footwear suppliers. 
</t>
    </r>
    <r>
      <rPr>
        <b/>
        <sz val="14"/>
        <color theme="1"/>
        <rFont val="Roboto Condensed"/>
      </rPr>
      <t xml:space="preserve">4 - PHOTO:
</t>
    </r>
    <r>
      <rPr>
        <b/>
        <sz val="14"/>
        <color rgb="FF0000FF"/>
        <rFont val="Roboto Condensed"/>
      </rPr>
      <t xml:space="preserve">!! NEW !! </t>
    </r>
    <r>
      <rPr>
        <b/>
        <sz val="14"/>
        <color theme="1"/>
        <rFont val="Roboto Condensed"/>
      </rPr>
      <t xml:space="preserve">PHOTO sheet </t>
    </r>
    <r>
      <rPr>
        <sz val="14"/>
        <color theme="1"/>
        <rFont val="Roboto Condensed"/>
      </rPr>
      <t xml:space="preserve">--&gt; </t>
    </r>
    <r>
      <rPr>
        <b/>
        <sz val="14"/>
        <color theme="1"/>
        <rFont val="Roboto Condensed"/>
      </rPr>
      <t>insert INTO THE CELL (VERY IMPORTANT)</t>
    </r>
    <r>
      <rPr>
        <sz val="14"/>
        <color theme="1"/>
        <rFont val="Roboto Condensed"/>
      </rPr>
      <t xml:space="preserve"> the photos taken during the audit to illustrate positive, non-conform points or general view of the factory.</t>
    </r>
  </si>
  <si>
    <t>ACRONYM</t>
  </si>
  <si>
    <t>EXPLANATION</t>
  </si>
  <si>
    <t>Rank 1</t>
  </si>
  <si>
    <t>Supplier managed directly by Decathlon. The audited supplier</t>
  </si>
  <si>
    <t>Rank 2</t>
  </si>
  <si>
    <t>Supplier managed by the rank 1 supplier which is audited</t>
  </si>
  <si>
    <t>KPI</t>
  </si>
  <si>
    <t>Key Performance Indicator</t>
  </si>
  <si>
    <t>RPM</t>
  </si>
  <si>
    <t>Return Per Million</t>
  </si>
  <si>
    <t>QMS</t>
  </si>
  <si>
    <t>Quality Management System</t>
  </si>
  <si>
    <t>CAP</t>
  </si>
  <si>
    <t>Corrective Action Plan</t>
  </si>
  <si>
    <t>DPR</t>
  </si>
  <si>
    <t>Decathlon Production Rule</t>
  </si>
  <si>
    <t>DCS</t>
  </si>
  <si>
    <t>Decathlon Control Standard</t>
  </si>
  <si>
    <t>TechPack</t>
  </si>
  <si>
    <t>Technical Pack containing: contractual document between Decathlon and supplier</t>
  </si>
  <si>
    <t>SOP</t>
  </si>
  <si>
    <t>Standard Operating Procedure</t>
  </si>
  <si>
    <t>RSL</t>
  </si>
  <si>
    <t>Restricted Substance List</t>
  </si>
  <si>
    <t>P-RSL</t>
  </si>
  <si>
    <t>Product Restricted Substance List</t>
  </si>
  <si>
    <t>M-RSL</t>
  </si>
  <si>
    <t>Manufacturing Restricted Substance List</t>
  </si>
  <si>
    <t>AFIRM</t>
  </si>
  <si>
    <t>https://afirm-group.com/</t>
  </si>
  <si>
    <t>ZDHC</t>
  </si>
  <si>
    <t>Zero Discharge of Hazardous Substances</t>
  </si>
  <si>
    <t>SVHC</t>
  </si>
  <si>
    <t>Substances of Very High Concerns</t>
  </si>
  <si>
    <t>GTD</t>
  </si>
  <si>
    <t>General Terms of Delivery</t>
  </si>
  <si>
    <t>GTP</t>
  </si>
  <si>
    <t>General Terms of Purchase</t>
  </si>
  <si>
    <t>MSA</t>
  </si>
  <si>
    <t>Master Sales Agreement</t>
  </si>
  <si>
    <t>MTS</t>
  </si>
  <si>
    <t>Make to Stock</t>
  </si>
  <si>
    <t>SHU</t>
  </si>
  <si>
    <t>Tag available on packaging used for traceability</t>
  </si>
  <si>
    <t>RFID</t>
  </si>
  <si>
    <t>Radio Frequency Identification - tag on the product to link traceability</t>
  </si>
  <si>
    <t xml:space="preserve">GATEWAY </t>
  </si>
  <si>
    <t>Official ZDHC platform, to share chemical datas between Factories and Brands</t>
  </si>
  <si>
    <t xml:space="preserve">INCHECK Report </t>
  </si>
  <si>
    <t xml:space="preserve"> Chemical Inventory List of the factory endorsed by ZDHC</t>
  </si>
  <si>
    <t>DPS</t>
  </si>
  <si>
    <t>This grid must be complete before assessment by assessor with Production Leader.</t>
  </si>
  <si>
    <t>PREPARATION QUALITY ASSESSMENT</t>
  </si>
  <si>
    <t xml:space="preserve">Supplier address : </t>
  </si>
  <si>
    <t>600 meters North of Maxi Village, Macun town, Jiaxang Country, Jining Citing, Shandong Province</t>
  </si>
  <si>
    <t xml:space="preserve">Supplier type !! NEW !! </t>
  </si>
  <si>
    <t>KEY ACCOUNT SUPPLIER</t>
  </si>
  <si>
    <t>Supplier status :</t>
  </si>
  <si>
    <t>Active supplier</t>
  </si>
  <si>
    <t>Is supplier concerned by Textile, Leather, Garment, Footwear products or components ?</t>
  </si>
  <si>
    <t>YES</t>
  </si>
  <si>
    <t xml:space="preserve">QPL : </t>
  </si>
  <si>
    <t>Xin Yun</t>
  </si>
  <si>
    <t>Auditor:</t>
  </si>
  <si>
    <t>Audit Date:</t>
  </si>
  <si>
    <t>REMINDER FOR THE QPL</t>
  </si>
  <si>
    <t>To be checked at least 15d before audit</t>
  </si>
  <si>
    <t>Is the assessment planning agenda sent to the supplier by QPL and confirmed?</t>
  </si>
  <si>
    <t>Yes</t>
  </si>
  <si>
    <t>Is there Decathlon production the day of assessment (not applicable if opening audit)?</t>
  </si>
  <si>
    <t>Organization chart available</t>
  </si>
  <si>
    <t>Factory layout available</t>
  </si>
  <si>
    <t>Process flow chart available</t>
  </si>
  <si>
    <t>Are the critical and major control points inside the process (incl. key parameters) formalized?</t>
  </si>
  <si>
    <t>Does the supplier produce safety product with associated standard or rules?</t>
  </si>
  <si>
    <t>Does the supplier manage Make To Stock (MTS) situation ?</t>
  </si>
  <si>
    <t>No</t>
  </si>
  <si>
    <t>!! NEW !!</t>
  </si>
  <si>
    <t>Are the contractual documents (contract, TechPack &amp; master samples) available at the Decathlon office and signed?</t>
  </si>
  <si>
    <t>Please provide the model list manufactured in the factory</t>
  </si>
  <si>
    <t>Are the master samples for current production signed and available in the factory?</t>
  </si>
  <si>
    <t>Are the technical specification for current production signed and available in the factory?</t>
  </si>
  <si>
    <t>Are there alerts on products done in this factory (return rate, customer review, internal alerts, DPS)?</t>
  </si>
  <si>
    <t>Are there any derogations done with this supplier? If yes, please provide them.</t>
  </si>
  <si>
    <t>Please provide the last assessment report and associated CAP, if needed</t>
  </si>
  <si>
    <t>What is the global Decathlon TO sharing at this supplier?</t>
  </si>
  <si>
    <t>REMINDER FOR THE AUDITOR</t>
  </si>
  <si>
    <t>D-30d</t>
  </si>
  <si>
    <r>
      <rPr>
        <b/>
        <sz val="11"/>
        <color theme="1"/>
        <rFont val="Questrial"/>
      </rPr>
      <t>30 DAYS before the audit date :</t>
    </r>
    <r>
      <rPr>
        <sz val="11"/>
        <color theme="1"/>
        <rFont val="Questrial"/>
      </rPr>
      <t xml:space="preserve">
Meeting with the QPL to collect data and information about the supplier.
&gt; Exact address, number of employees, TO€/y
&gt; Opening hours of the factory &amp; Production hours
&gt; Number of model code for Decathlon
&gt; Product typologies (VRP, Textile, metal, cosmetic, ...)
&gt; List of critical and major points
&gt; Main quality issues , RPM, customer rating, ....
&gt; Industrial process specificity
</t>
    </r>
    <r>
      <rPr>
        <b/>
        <sz val="11"/>
        <color theme="1"/>
        <rFont val="Questrial"/>
      </rPr>
      <t>&gt; Make To Stock (MTS) specific storage risk associated (Capacity, duration, conditions, ...)</t>
    </r>
    <r>
      <rPr>
        <sz val="11"/>
        <color theme="1"/>
        <rFont val="Questrial"/>
      </rPr>
      <t xml:space="preserve">
&gt; Production during the audit day
&gt; Specific document that auditor needs to prepare the audit (flow chart, org.chart, procedures, Techpack, Control plan, derogation, ...)
Auditor must prepare a first draft of AGENDA. QPL will share and review with supplier</t>
    </r>
  </si>
  <si>
    <t>!! NEW !! Check MTS storage condition</t>
  </si>
  <si>
    <t>D-15d</t>
  </si>
  <si>
    <r>
      <rPr>
        <b/>
        <sz val="11"/>
        <color theme="1"/>
        <rFont val="Questrial"/>
      </rPr>
      <t>15 DAYS before the audit date :</t>
    </r>
    <r>
      <rPr>
        <sz val="11"/>
        <color theme="1"/>
        <rFont val="Questrial"/>
      </rPr>
      <t xml:space="preserve">
Meeting with the QPL to align the last details of the trip
&gt; Hotel booking
&gt; Transportation
&gt; Meeting point
&gt; Last agenda review if needed
&gt; Review the </t>
    </r>
    <r>
      <rPr>
        <b/>
        <sz val="11"/>
        <color theme="1"/>
        <rFont val="Questrial"/>
      </rPr>
      <t>QA Grid - Assess preparation sheet</t>
    </r>
    <r>
      <rPr>
        <sz val="11"/>
        <color theme="1"/>
        <rFont val="Questrial"/>
      </rPr>
      <t xml:space="preserve"> :  to validate the list</t>
    </r>
  </si>
  <si>
    <t>D</t>
  </si>
  <si>
    <r>
      <rPr>
        <sz val="11"/>
        <color theme="1"/>
        <rFont val="Questrial"/>
      </rPr>
      <t xml:space="preserve">&gt; Take a lot of energy
&gt; Keep your smile
&gt; Don't judge too quickly
&gt; Be curious
&gt; Listen before talk
&gt; Don't forget to do the the mandatory </t>
    </r>
    <r>
      <rPr>
        <b/>
        <sz val="11"/>
        <color theme="1"/>
        <rFont val="Questrial"/>
      </rPr>
      <t>internal meeting</t>
    </r>
    <r>
      <rPr>
        <sz val="11"/>
        <color theme="1"/>
        <rFont val="Questrial"/>
      </rPr>
      <t xml:space="preserve"> before</t>
    </r>
    <r>
      <rPr>
        <b/>
        <sz val="11"/>
        <color theme="1"/>
        <rFont val="Questrial"/>
      </rPr>
      <t xml:space="preserve"> closing meeting</t>
    </r>
    <r>
      <rPr>
        <sz val="11"/>
        <color theme="1"/>
        <rFont val="Questrial"/>
      </rPr>
      <t xml:space="preserve"> !!
&gt; Don't forget to </t>
    </r>
    <r>
      <rPr>
        <b/>
        <sz val="11"/>
        <color theme="1"/>
        <rFont val="Questrial"/>
      </rPr>
      <t>resume</t>
    </r>
    <r>
      <rPr>
        <sz val="11"/>
        <color theme="1"/>
        <rFont val="Questrial"/>
      </rPr>
      <t xml:space="preserve"> good and improvement points highlighted during the closing meeting, in the</t>
    </r>
    <r>
      <rPr>
        <b/>
        <sz val="11"/>
        <color theme="1"/>
        <rFont val="Questrial"/>
      </rPr>
      <t xml:space="preserve"> assess results sheet</t>
    </r>
    <r>
      <rPr>
        <sz val="11"/>
        <color theme="1"/>
        <rFont val="Questrial"/>
      </rPr>
      <t xml:space="preserve">.
&gt;Don't forget to give </t>
    </r>
    <r>
      <rPr>
        <b/>
        <sz val="11"/>
        <color theme="1"/>
        <rFont val="Questrial"/>
      </rPr>
      <t>the target date</t>
    </r>
    <r>
      <rPr>
        <sz val="11"/>
        <color theme="1"/>
        <rFont val="Questrial"/>
      </rPr>
      <t xml:space="preserve"> for sending the report to QPL (D+15d by default)</t>
    </r>
  </si>
  <si>
    <r>
      <rPr>
        <b/>
        <sz val="24"/>
        <color theme="1"/>
        <rFont val="Questrial"/>
      </rPr>
      <t xml:space="preserve">D+15d
</t>
    </r>
    <r>
      <rPr>
        <b/>
        <sz val="8"/>
        <color theme="1"/>
        <rFont val="Questrial"/>
      </rPr>
      <t>(or target date for sending report)</t>
    </r>
  </si>
  <si>
    <t>Report must be sent to QPL for review and then communication to supplier</t>
  </si>
  <si>
    <t>yes</t>
  </si>
  <si>
    <t>QUALITY ASSESSMENT REPORT</t>
  </si>
  <si>
    <t>Firm &amp; name of site</t>
  </si>
  <si>
    <t>Shandong Dongyao</t>
  </si>
  <si>
    <t>compulsory</t>
  </si>
  <si>
    <t>Assess date</t>
  </si>
  <si>
    <t>Assessor</t>
  </si>
  <si>
    <t>Lucas pan</t>
  </si>
  <si>
    <t>Production Leader</t>
  </si>
  <si>
    <t>Production Leader attended during assessment</t>
  </si>
  <si>
    <t>Observers</t>
  </si>
  <si>
    <t>-</t>
  </si>
  <si>
    <t>Main people met</t>
  </si>
  <si>
    <t>Process steps assessed</t>
  </si>
  <si>
    <t>Warehouse, cutting, sewing</t>
  </si>
  <si>
    <t>Process steps supplied</t>
  </si>
  <si>
    <t>HUGSS</t>
  </si>
  <si>
    <t>Type</t>
  </si>
  <si>
    <t>CAP review (done by Quality Auditor)</t>
  </si>
  <si>
    <t>compulsory, select before audit</t>
  </si>
  <si>
    <t>!! NEW !! - Type of supplier</t>
  </si>
  <si>
    <t>compulsory, select before audit in ASSESS PREPARATION</t>
  </si>
  <si>
    <t>Supplier Status</t>
  </si>
  <si>
    <t>!!NEW !!  Is supplier concerned by : TEXTILE, LEATHER, GARMENT, FOOTWEAR products or components ?</t>
  </si>
  <si>
    <t>GLOBAL QUALITY LEVEL ==&gt;</t>
  </si>
  <si>
    <t>% not applicable</t>
  </si>
  <si>
    <t>gap to target</t>
  </si>
  <si>
    <t xml:space="preserve">GLOBAL QUALITY COMPLETION </t>
  </si>
  <si>
    <t>CHAPTER 1 - QUALITY LEADERSHIP IN THE COMPANY - INTERNAL QUALITY MANAGEMENT</t>
  </si>
  <si>
    <t>1. 1. Leadership of Quality -- The management creates the conditions for a self-improving system to delight sports users</t>
  </si>
  <si>
    <t>LEVEL=&gt;</t>
  </si>
  <si>
    <t>COTATION=&gt;</t>
  </si>
  <si>
    <t>STRONG POINTS</t>
  </si>
  <si>
    <t>POINTS TO IMPROVE</t>
  </si>
  <si>
    <t>E</t>
  </si>
  <si>
    <t>C</t>
  </si>
  <si>
    <t>B</t>
  </si>
  <si>
    <r>
      <rPr>
        <sz val="12"/>
        <color rgb="FF000000"/>
        <rFont val="Roboto"/>
      </rPr>
      <t xml:space="preserve">The general management has </t>
    </r>
    <r>
      <rPr>
        <b/>
        <sz val="12"/>
        <color rgb="FF000000"/>
        <rFont val="Roboto"/>
      </rPr>
      <t>defined a quality policy with clear axis, in a format adapted to the company.</t>
    </r>
    <r>
      <rPr>
        <strike/>
        <sz val="12"/>
        <color rgb="FF000000"/>
        <rFont val="Roboto"/>
      </rPr>
      <t xml:space="preserve">
</t>
    </r>
    <r>
      <rPr>
        <sz val="12"/>
        <color rgb="FF000000"/>
        <rFont val="Roboto"/>
      </rPr>
      <t xml:space="preserve">Axis of the quality policy are translated into </t>
    </r>
    <r>
      <rPr>
        <b/>
        <sz val="12"/>
        <color rgb="FF000000"/>
        <rFont val="Roboto"/>
      </rPr>
      <t>concrete targets and measurable key performance indicators</t>
    </r>
    <r>
      <rPr>
        <sz val="12"/>
        <color rgb="FF000000"/>
        <rFont val="Roboto"/>
      </rPr>
      <t xml:space="preserve"> ("KPIs"), adapted to the stakes.
</t>
    </r>
    <r>
      <rPr>
        <b/>
        <sz val="12"/>
        <color rgb="FF000000"/>
        <rFont val="Roboto"/>
      </rPr>
      <t xml:space="preserve">The general management is responsible of quality: </t>
    </r>
    <r>
      <rPr>
        <sz val="12"/>
        <color rgb="FF000000"/>
        <rFont val="Roboto"/>
      </rPr>
      <t xml:space="preserve">The general management (or a representative) is committed towards quality and is able to explain the organisation and main axis. General management gives adapted means to achieve the quality targets (e.g.: Human Resources).
Minimum </t>
    </r>
    <r>
      <rPr>
        <b/>
        <sz val="12"/>
        <color rgb="FF000000"/>
        <rFont val="Roboto"/>
      </rPr>
      <t>one skilled</t>
    </r>
    <r>
      <rPr>
        <sz val="12"/>
        <color rgb="FF000000"/>
        <rFont val="Roboto"/>
      </rPr>
      <t xml:space="preserve">* person is responsible for the quality system and reports to the general management.
</t>
    </r>
    <r>
      <rPr>
        <b/>
        <i/>
        <sz val="12"/>
        <color rgb="FF000000"/>
        <rFont val="Roboto"/>
      </rPr>
      <t>*Skilled definition :</t>
    </r>
    <r>
      <rPr>
        <i/>
        <sz val="12"/>
        <color rgb="FF000000"/>
        <rFont val="Roboto"/>
      </rPr>
      <t xml:space="preserve">  
      &gt; Academic or professional training AND/ OR experience in quality domain
      &gt; Understand and explain the quality organisation
      &gt; Explain the quality risks and stakes of the company </t>
    </r>
  </si>
  <si>
    <t>OK</t>
  </si>
  <si>
    <t xml:space="preserve">Quality policy is defined: “精益求精 高效诚信 客户满意”
Quality KPI: first passing rate 97%, customer satisfication 92%.
Quality manager is delegated officially by general manager, Ms Li who has 20 years experience in quality domain.
Quality team orgazation chart is clear.
According to the interview with Mr. Feng, the boss,  the biggest risk is that gloves is mainly sewing manually, hard to be automatic. Skill of sewing workers is key points.
</t>
  </si>
  <si>
    <r>
      <rPr>
        <sz val="12"/>
        <color rgb="FF000000"/>
        <rFont val="Roboto"/>
      </rPr>
      <t xml:space="preserve">Quality </t>
    </r>
    <r>
      <rPr>
        <b/>
        <sz val="12"/>
        <color rgb="FF000000"/>
        <rFont val="Roboto"/>
      </rPr>
      <t>axis and targets</t>
    </r>
    <r>
      <rPr>
        <sz val="12"/>
        <color rgb="FF000000"/>
        <rFont val="Roboto"/>
      </rPr>
      <t xml:space="preserve"> are translated into concrete actions and measured by relevant </t>
    </r>
    <r>
      <rPr>
        <b/>
        <sz val="12"/>
        <color rgb="FF000000"/>
        <rFont val="Roboto"/>
      </rPr>
      <t xml:space="preserve">KPIs </t>
    </r>
    <r>
      <rPr>
        <sz val="12"/>
        <color rgb="FF000000"/>
        <rFont val="Roboto"/>
      </rPr>
      <t xml:space="preserve">adapted to the concerned level of the organisation.
Quality </t>
    </r>
    <r>
      <rPr>
        <b/>
        <sz val="12"/>
        <color rgb="FF000000"/>
        <rFont val="Roboto"/>
      </rPr>
      <t xml:space="preserve">targets, axis and KPIs </t>
    </r>
    <r>
      <rPr>
        <sz val="12"/>
        <color rgb="FF000000"/>
        <rFont val="Roboto"/>
      </rPr>
      <t xml:space="preserve">are communicated throughout the company.
Quality </t>
    </r>
    <r>
      <rPr>
        <b/>
        <sz val="12"/>
        <color rgb="FF000000"/>
        <rFont val="Roboto"/>
      </rPr>
      <t xml:space="preserve">KPIs </t>
    </r>
    <r>
      <rPr>
        <sz val="12"/>
        <color rgb="FF000000"/>
        <rFont val="Roboto"/>
      </rPr>
      <t xml:space="preserve">are </t>
    </r>
    <r>
      <rPr>
        <b/>
        <sz val="12"/>
        <color rgb="FF000000"/>
        <rFont val="Roboto"/>
      </rPr>
      <t xml:space="preserve">monitored </t>
    </r>
    <r>
      <rPr>
        <sz val="12"/>
        <color rgb="FF000000"/>
        <rFont val="Roboto"/>
      </rPr>
      <t xml:space="preserve">and are </t>
    </r>
    <r>
      <rPr>
        <b/>
        <sz val="12"/>
        <color rgb="FF000000"/>
        <rFont val="Roboto"/>
      </rPr>
      <t xml:space="preserve">understood </t>
    </r>
    <r>
      <rPr>
        <sz val="12"/>
        <color rgb="FF000000"/>
        <rFont val="Roboto"/>
      </rPr>
      <t xml:space="preserve">by employees in their </t>
    </r>
    <r>
      <rPr>
        <b/>
        <sz val="12"/>
        <color rgb="FF000000"/>
        <rFont val="Roboto"/>
      </rPr>
      <t>scope of responsibilities</t>
    </r>
    <r>
      <rPr>
        <sz val="12"/>
        <color rgb="FF000000"/>
        <rFont val="Roboto"/>
      </rPr>
      <t xml:space="preserve">.
</t>
    </r>
    <r>
      <rPr>
        <b/>
        <i/>
        <sz val="12"/>
        <color rgb="FF000000"/>
        <rFont val="Roboto"/>
      </rPr>
      <t xml:space="preserve">EXAMPLE : </t>
    </r>
    <r>
      <rPr>
        <i/>
        <sz val="12"/>
        <color rgb="FF000000"/>
        <rFont val="Roboto"/>
      </rPr>
      <t xml:space="preserve">
   &gt; Quality Axis: We want to improve customer delight
   &gt; Quality target: We will reduce the customers returns : &lt; 150 ppm
   &gt; Quality Indicator (KPI) is return rate ("RPM")
  &gt; Action : Each month we analyse RPM figures and Top 5 will be discussed with problem solving methodology</t>
    </r>
  </si>
  <si>
    <t>Not audited</t>
  </si>
  <si>
    <t xml:space="preserve"> </t>
  </si>
  <si>
    <r>
      <rPr>
        <sz val="12"/>
        <color rgb="FF000000"/>
        <rFont val="Roboto"/>
      </rPr>
      <t xml:space="preserve">The </t>
    </r>
    <r>
      <rPr>
        <b/>
        <sz val="12"/>
        <color rgb="FF000000"/>
        <rFont val="Roboto"/>
      </rPr>
      <t>Quality Management System</t>
    </r>
    <r>
      <rPr>
        <sz val="12"/>
        <color rgb="FF000000"/>
        <rFont val="Roboto"/>
      </rPr>
      <t xml:space="preserve"> ("QMS") is under a </t>
    </r>
    <r>
      <rPr>
        <b/>
        <sz val="12"/>
        <color rgb="FF000000"/>
        <rFont val="Roboto"/>
      </rPr>
      <t xml:space="preserve">continuous improvement </t>
    </r>
    <r>
      <rPr>
        <sz val="12"/>
        <color rgb="FF000000"/>
        <rFont val="Roboto"/>
      </rPr>
      <t xml:space="preserve">and demonstrates </t>
    </r>
    <r>
      <rPr>
        <b/>
        <sz val="12"/>
        <color rgb="FF000000"/>
        <rFont val="Roboto"/>
      </rPr>
      <t xml:space="preserve">sustainable </t>
    </r>
    <r>
      <rPr>
        <sz val="12"/>
        <color rgb="FF000000"/>
        <rFont val="Roboto"/>
      </rPr>
      <t xml:space="preserve">performance.
A </t>
    </r>
    <r>
      <rPr>
        <b/>
        <sz val="12"/>
        <color rgb="FF000000"/>
        <rFont val="Roboto"/>
      </rPr>
      <t>management review*</t>
    </r>
    <r>
      <rPr>
        <sz val="12"/>
        <color rgb="FF000000"/>
        <rFont val="Roboto"/>
      </rPr>
      <t xml:space="preserve"> is done on a</t>
    </r>
    <r>
      <rPr>
        <b/>
        <sz val="12"/>
        <color rgb="FF000000"/>
        <rFont val="Roboto"/>
      </rPr>
      <t xml:space="preserve"> regular basis</t>
    </r>
    <r>
      <rPr>
        <sz val="12"/>
        <color rgb="FF000000"/>
        <rFont val="Roboto"/>
      </rPr>
      <t xml:space="preserve">, with :
- Relevant concerned people
- Relevant decision makers people
Frequency is </t>
    </r>
    <r>
      <rPr>
        <b/>
        <sz val="12"/>
        <color rgb="FF000000"/>
        <rFont val="Roboto"/>
      </rPr>
      <t>defined and respected</t>
    </r>
    <r>
      <rPr>
        <sz val="12"/>
        <color rgb="FF000000"/>
        <rFont val="Roboto"/>
      </rPr>
      <t xml:space="preserve"> by the company.
</t>
    </r>
    <r>
      <rPr>
        <b/>
        <sz val="12"/>
        <color rgb="FF000000"/>
        <rFont val="Roboto"/>
      </rPr>
      <t xml:space="preserve">*Management review meeting </t>
    </r>
    <r>
      <rPr>
        <sz val="12"/>
        <color rgb="FF000000"/>
        <rFont val="Roboto"/>
      </rPr>
      <t>must includes at least, reviewing of</t>
    </r>
    <r>
      <rPr>
        <b/>
        <sz val="12"/>
        <color rgb="FF000000"/>
        <rFont val="Roboto"/>
      </rPr>
      <t xml:space="preserve">:
</t>
    </r>
    <r>
      <rPr>
        <sz val="12"/>
        <color rgb="FF000000"/>
        <rFont val="Roboto"/>
      </rPr>
      <t xml:space="preserve"> &gt; Terms and sustainability of the quality policy
 &gt; Relevancy of quality axis, targets and KPIs
 &gt; Performance of the QMS (e.g. standards, procedures, controls records) 
 &gt; Efficiency of the correctives/preventives actions implemented
 &gt; Internal assessment results
 &gt; Claims and returns performances analysis
</t>
    </r>
    <r>
      <rPr>
        <b/>
        <sz val="12"/>
        <color rgb="FF000000"/>
        <rFont val="Roboto"/>
      </rPr>
      <t>Output</t>
    </r>
    <r>
      <rPr>
        <sz val="12"/>
        <color rgb="FF000000"/>
        <rFont val="Roboto"/>
      </rPr>
      <t xml:space="preserve"> of the management review meeting must include:</t>
    </r>
    <r>
      <rPr>
        <b/>
        <sz val="12"/>
        <color rgb="FF000000"/>
        <rFont val="Roboto"/>
      </rPr>
      <t xml:space="preserve">
</t>
    </r>
    <r>
      <rPr>
        <sz val="12"/>
        <color rgb="FF000000"/>
        <rFont val="Roboto"/>
      </rPr>
      <t>- Decision of Actions (with : Who, What, When information)
- Approval / validation of the meeting minutes by the top management.</t>
    </r>
  </si>
  <si>
    <t>1.2. Internal quality management -- The supplier describes his way to manage internal quality</t>
  </si>
  <si>
    <r>
      <rPr>
        <sz val="12"/>
        <color rgb="FF000000"/>
        <rFont val="Roboto"/>
      </rPr>
      <t xml:space="preserve">A </t>
    </r>
    <r>
      <rPr>
        <b/>
        <sz val="12"/>
        <color rgb="FF000000"/>
        <rFont val="Roboto"/>
      </rPr>
      <t>Quality Management System</t>
    </r>
    <r>
      <rPr>
        <sz val="12"/>
        <color rgb="FF000000"/>
        <rFont val="Roboto"/>
      </rPr>
      <t xml:space="preserve"> is formalized and can be explained (e.g. standards, procedures, controls records) 
</t>
    </r>
    <r>
      <rPr>
        <b/>
        <sz val="12"/>
        <color rgb="FF000000"/>
        <rFont val="Roboto"/>
      </rPr>
      <t xml:space="preserve">Quality </t>
    </r>
    <r>
      <rPr>
        <sz val="12"/>
        <color rgb="FF000000"/>
        <rFont val="Roboto"/>
      </rPr>
      <t xml:space="preserve">roles and responsibilities of the </t>
    </r>
    <r>
      <rPr>
        <b/>
        <sz val="12"/>
        <color rgb="FF000000"/>
        <rFont val="Roboto"/>
      </rPr>
      <t>manager/responsible</t>
    </r>
    <r>
      <rPr>
        <sz val="12"/>
        <color rgb="FF000000"/>
        <rFont val="Roboto"/>
      </rPr>
      <t xml:space="preserve"> are </t>
    </r>
    <r>
      <rPr>
        <b/>
        <sz val="12"/>
        <color rgb="FF000000"/>
        <rFont val="Roboto"/>
      </rPr>
      <t xml:space="preserve">defined and communicated </t>
    </r>
    <r>
      <rPr>
        <sz val="12"/>
        <color rgb="FF000000"/>
        <rFont val="Roboto"/>
      </rPr>
      <t>(e.g. role sheet or</t>
    </r>
    <r>
      <rPr>
        <b/>
        <sz val="12"/>
        <color rgb="FF000000"/>
        <rFont val="Roboto"/>
      </rPr>
      <t xml:space="preserve"> </t>
    </r>
    <r>
      <rPr>
        <sz val="12"/>
        <color rgb="FF000000"/>
        <rFont val="Roboto"/>
      </rPr>
      <t xml:space="preserve">job sheet availables and known by relevant people).
</t>
    </r>
    <r>
      <rPr>
        <b/>
        <sz val="12"/>
        <color rgb="FF000000"/>
        <rFont val="Roboto"/>
      </rPr>
      <t>Roles and responsibilities</t>
    </r>
    <r>
      <rPr>
        <sz val="12"/>
        <color rgb="FF000000"/>
        <rFont val="Roboto"/>
      </rPr>
      <t xml:space="preserve"> are defined including at least :
- Management of quality routines
- Management of QMS performances
- Management of the corrective action plan ("CAP")
- Management of control plan (supplier or Decathlon)
- Skill management of the quality team (if any).</t>
    </r>
  </si>
  <si>
    <t xml:space="preserve">Quality handbook, procedure and SOP , records are available.
Eg: We assess the unconformity product management procedure, SOP and record.
QM responsibility is defined in delegation document.
</t>
  </si>
  <si>
    <r>
      <rPr>
        <b/>
        <sz val="12"/>
        <color rgb="FF000000"/>
        <rFont val="Roboto"/>
      </rPr>
      <t xml:space="preserve">A management review of the processes and procedures </t>
    </r>
    <r>
      <rPr>
        <sz val="12"/>
        <color rgb="FF000000"/>
        <rFont val="Roboto"/>
      </rPr>
      <t>is performed regularly to determine the need for change and improvement in order to adapt the system to the risk and stakes.
The</t>
    </r>
    <r>
      <rPr>
        <b/>
        <sz val="12"/>
        <color rgb="FF000000"/>
        <rFont val="Roboto"/>
      </rPr>
      <t xml:space="preserve"> review routine / frequency</t>
    </r>
    <r>
      <rPr>
        <sz val="12"/>
        <color rgb="FF000000"/>
        <rFont val="Roboto"/>
      </rPr>
      <t xml:space="preserve"> is defined and applied by the supplier.
</t>
    </r>
    <r>
      <rPr>
        <b/>
        <sz val="12"/>
        <color rgb="FF000000"/>
        <rFont val="Roboto"/>
      </rPr>
      <t>Internal quality assessment</t>
    </r>
    <r>
      <rPr>
        <sz val="12"/>
        <color rgb="FF000000"/>
        <rFont val="Roboto"/>
      </rPr>
      <t xml:space="preserve"> is done to evaluate compliance with the requirements describe in the QMS.
Actions plans are set up accordingly to solve the gaps identified. 
Frequency of internal assessment is adapted to the stakes of company.</t>
    </r>
  </si>
  <si>
    <r>
      <rPr>
        <b/>
        <sz val="12"/>
        <color rgb="FF000000"/>
        <rFont val="Roboto"/>
      </rPr>
      <t>Action plans progress and their efficiency</t>
    </r>
    <r>
      <rPr>
        <sz val="12"/>
        <color rgb="FF000000"/>
        <rFont val="Roboto"/>
      </rPr>
      <t xml:space="preserve"> are reviewed on a regular basis by the quality team.
There is a </t>
    </r>
    <r>
      <rPr>
        <b/>
        <sz val="12"/>
        <color rgb="FF000000"/>
        <rFont val="Roboto"/>
      </rPr>
      <t>dedicated and experienced</t>
    </r>
    <r>
      <rPr>
        <sz val="12"/>
        <color rgb="FF000000"/>
        <rFont val="Roboto"/>
      </rPr>
      <t xml:space="preserve"> team to manage and follow the internal assessment process.
The supplier </t>
    </r>
    <r>
      <rPr>
        <b/>
        <sz val="12"/>
        <color rgb="FF000000"/>
        <rFont val="Roboto"/>
      </rPr>
      <t xml:space="preserve">improves </t>
    </r>
    <r>
      <rPr>
        <sz val="12"/>
        <color rgb="FF000000"/>
        <rFont val="Roboto"/>
      </rPr>
      <t>his QMS by using specific management tools to monitor the</t>
    </r>
    <r>
      <rPr>
        <b/>
        <sz val="12"/>
        <color rgb="FF000000"/>
        <rFont val="Roboto"/>
      </rPr>
      <t xml:space="preserve"> performance and/ or the organisation</t>
    </r>
    <r>
      <rPr>
        <sz val="12"/>
        <color rgb="FF000000"/>
        <rFont val="Roboto"/>
      </rPr>
      <t xml:space="preserve"> of the system (e.g.: Qualios, DrivUp)</t>
    </r>
  </si>
  <si>
    <t>1.3. Document  management -- The supplier ensure that technical documentation available on site is relevant and up to date</t>
  </si>
  <si>
    <r>
      <rPr>
        <b/>
        <sz val="12"/>
        <color rgb="FF000000"/>
        <rFont val="Roboto"/>
      </rPr>
      <t xml:space="preserve">Quality documentation available on site </t>
    </r>
    <r>
      <rPr>
        <sz val="12"/>
        <color rgb="FF000000"/>
        <rFont val="Roboto"/>
      </rPr>
      <t xml:space="preserve">(e.g. procedure, standard, control records) have name, date of review, index.
</t>
    </r>
    <r>
      <rPr>
        <b/>
        <sz val="12"/>
        <color rgb="FF000000"/>
        <rFont val="Roboto"/>
      </rPr>
      <t>Up to date</t>
    </r>
    <r>
      <rPr>
        <sz val="12"/>
        <color rgb="FF000000"/>
        <rFont val="Roboto"/>
      </rPr>
      <t xml:space="preserve"> version of the documentation is </t>
    </r>
    <r>
      <rPr>
        <b/>
        <sz val="12"/>
        <color rgb="FF000000"/>
        <rFont val="Roboto"/>
      </rPr>
      <t xml:space="preserve">available </t>
    </r>
    <r>
      <rPr>
        <sz val="12"/>
        <color rgb="FF000000"/>
        <rFont val="Roboto"/>
      </rPr>
      <t xml:space="preserve">for the workers (in their scope of responsibility).
The </t>
    </r>
    <r>
      <rPr>
        <b/>
        <sz val="12"/>
        <color rgb="FF000000"/>
        <rFont val="Roboto"/>
      </rPr>
      <t>supplier's technical documents</t>
    </r>
    <r>
      <rPr>
        <sz val="12"/>
        <color rgb="FF000000"/>
        <rFont val="Roboto"/>
      </rPr>
      <t xml:space="preserve"> are consistent with Decathlon specifications : 
  &gt; Supplier's technical requirements are aligned with Decathlon TechPack.
  &gt; Supplier's control plan is aligned with Decathlon control plan requirements.
  &gt; Production SOP are aligned with Decathlon requirements (eg: DPR, DCS), if concerned.</t>
    </r>
  </si>
  <si>
    <t>Quality policy is available.
Documents are available on site for procedure, control record, techpack signed.
Eg: Cut mold calibration method is available.
End of line control records are available.</t>
  </si>
  <si>
    <r>
      <rPr>
        <sz val="12"/>
        <color rgb="FF000000"/>
        <rFont val="Roboto"/>
      </rPr>
      <t xml:space="preserve">A </t>
    </r>
    <r>
      <rPr>
        <b/>
        <sz val="12"/>
        <color rgb="FF000000"/>
        <rFont val="Roboto"/>
      </rPr>
      <t>management process</t>
    </r>
    <r>
      <rPr>
        <sz val="12"/>
        <color rgb="FF000000"/>
        <rFont val="Roboto"/>
      </rPr>
      <t xml:space="preserve"> to create, validate and communicate the documentation is implemented to </t>
    </r>
    <r>
      <rPr>
        <b/>
        <sz val="12"/>
        <color rgb="FF000000"/>
        <rFont val="Roboto"/>
      </rPr>
      <t xml:space="preserve">ensure the follow-up and the update </t>
    </r>
    <r>
      <rPr>
        <sz val="12"/>
        <color rgb="FF000000"/>
        <rFont val="Roboto"/>
      </rPr>
      <t>of the documentation available for the workers (printed or digitalized version).</t>
    </r>
  </si>
  <si>
    <r>
      <rPr>
        <sz val="12"/>
        <color rgb="FF000000"/>
        <rFont val="Roboto"/>
      </rPr>
      <t xml:space="preserve">The </t>
    </r>
    <r>
      <rPr>
        <b/>
        <sz val="12"/>
        <color rgb="FF000000"/>
        <rFont val="Roboto"/>
      </rPr>
      <t xml:space="preserve">process </t>
    </r>
    <r>
      <rPr>
        <sz val="12"/>
        <color rgb="FF000000"/>
        <rFont val="Roboto"/>
      </rPr>
      <t xml:space="preserve">must ensure as a minimum :
- </t>
    </r>
    <r>
      <rPr>
        <b/>
        <sz val="12"/>
        <color rgb="FF000000"/>
        <rFont val="Roboto"/>
      </rPr>
      <t xml:space="preserve">Identification </t>
    </r>
    <r>
      <rPr>
        <sz val="12"/>
        <color rgb="FF000000"/>
        <rFont val="Roboto"/>
      </rPr>
      <t xml:space="preserve">of people authorized to: modify and/or validate and/or communicate documents (printed or digitalized version)
- </t>
    </r>
    <r>
      <rPr>
        <b/>
        <sz val="12"/>
        <color rgb="FF000000"/>
        <rFont val="Roboto"/>
      </rPr>
      <t xml:space="preserve">Localisation </t>
    </r>
    <r>
      <rPr>
        <sz val="12"/>
        <color rgb="FF000000"/>
        <rFont val="Roboto"/>
      </rPr>
      <t xml:space="preserve">of printed documents and the version of the document
- </t>
    </r>
    <r>
      <rPr>
        <b/>
        <sz val="12"/>
        <color rgb="FF000000"/>
        <rFont val="Roboto"/>
      </rPr>
      <t xml:space="preserve">Action </t>
    </r>
    <r>
      <rPr>
        <sz val="12"/>
        <color rgb="FF000000"/>
        <rFont val="Roboto"/>
      </rPr>
      <t>to perform when document are updated.</t>
    </r>
  </si>
  <si>
    <t>1.4. Contract  management -- The commitments between Decathlon and the supplier are clearly formalised</t>
  </si>
  <si>
    <t>!</t>
  </si>
  <si>
    <t>--------&gt;</t>
  </si>
  <si>
    <r>
      <rPr>
        <sz val="12"/>
        <color rgb="FF000000"/>
        <rFont val="Roboto"/>
      </rPr>
      <t>All contractual elements between Decathlon and supplier must be</t>
    </r>
    <r>
      <rPr>
        <b/>
        <sz val="12"/>
        <color rgb="FF000000"/>
        <rFont val="Roboto"/>
      </rPr>
      <t xml:space="preserve"> up to date, signed and dated. 
</t>
    </r>
    <r>
      <rPr>
        <sz val="12"/>
        <color rgb="FF000000"/>
        <rFont val="Roboto"/>
      </rPr>
      <t xml:space="preserve">The supplier and Decathlon production office need </t>
    </r>
    <r>
      <rPr>
        <b/>
        <sz val="12"/>
        <color rgb="FF000000"/>
        <rFont val="Roboto"/>
      </rPr>
      <t>to sign and date the documents</t>
    </r>
    <r>
      <rPr>
        <sz val="12"/>
        <color rgb="FF000000"/>
        <rFont val="Roboto"/>
      </rPr>
      <t xml:space="preserve"> in the designated areas.</t>
    </r>
    <r>
      <rPr>
        <b/>
        <sz val="12"/>
        <color rgb="FF000000"/>
        <rFont val="Roboto"/>
      </rPr>
      <t xml:space="preserve">
If the document are signed on paper:</t>
    </r>
    <r>
      <rPr>
        <sz val="12"/>
        <color rgb="FF000000"/>
        <rFont val="Roboto"/>
      </rPr>
      <t xml:space="preserve"> The supplier </t>
    </r>
    <r>
      <rPr>
        <b/>
        <sz val="12"/>
        <color rgb="FF000000"/>
        <rFont val="Roboto"/>
      </rPr>
      <t xml:space="preserve">needs to initial </t>
    </r>
    <r>
      <rPr>
        <sz val="12"/>
        <color rgb="FF000000"/>
        <rFont val="Roboto"/>
      </rPr>
      <t xml:space="preserve">each page of the documents as evidence of acknowledgement. 
</t>
    </r>
    <r>
      <rPr>
        <b/>
        <sz val="12"/>
        <color rgb="FF000000"/>
        <rFont val="Roboto"/>
      </rPr>
      <t xml:space="preserve">If document are signed throught DOCUSIGN: </t>
    </r>
    <r>
      <rPr>
        <sz val="12"/>
        <color rgb="FF000000"/>
        <rFont val="Roboto"/>
      </rPr>
      <t xml:space="preserve">no need to have </t>
    </r>
    <r>
      <rPr>
        <b/>
        <sz val="12"/>
        <color rgb="FF000000"/>
        <rFont val="Roboto"/>
      </rPr>
      <t xml:space="preserve">initial </t>
    </r>
    <r>
      <rPr>
        <sz val="12"/>
        <color rgb="FF000000"/>
        <rFont val="Roboto"/>
      </rPr>
      <t xml:space="preserve">on each page.
The </t>
    </r>
    <r>
      <rPr>
        <b/>
        <sz val="12"/>
        <color rgb="FF000000"/>
        <rFont val="Roboto"/>
      </rPr>
      <t xml:space="preserve">documents </t>
    </r>
    <r>
      <rPr>
        <sz val="12"/>
        <color rgb="FF000000"/>
        <rFont val="Roboto"/>
      </rPr>
      <t xml:space="preserve">to be checked on site are, at a minimum:
&gt; Decathlon RSL : [Q] PROC_020_W - Introduction RSL
    - Comment's page </t>
    </r>
    <r>
      <rPr>
        <b/>
        <sz val="12"/>
        <color rgb="FF000000"/>
        <rFont val="Roboto"/>
      </rPr>
      <t>--&gt; signature needed if comments mentionned</t>
    </r>
    <r>
      <rPr>
        <sz val="12"/>
        <color rgb="FF000000"/>
        <rFont val="Roboto"/>
      </rPr>
      <t xml:space="preserve">
    - Scope Listing page </t>
    </r>
    <r>
      <rPr>
        <b/>
        <sz val="12"/>
        <color rgb="FF000000"/>
        <rFont val="Roboto"/>
      </rPr>
      <t>--&gt;  Evaluate if the checked list is aligned with the supplier products scope and at minimum :</t>
    </r>
    <r>
      <rPr>
        <sz val="12"/>
        <color rgb="FF000000"/>
        <rFont val="Roboto"/>
      </rPr>
      <t xml:space="preserve">
            &gt; [Q] PROC_045_WW - M-RSL  
            &gt; [Q] PROC_046_WW - P-RSL
            &gt; AFIRM document (only for textile and shoes)
            &gt; ZDHC document (only for textile and shoes)
    - Signature page </t>
    </r>
    <r>
      <rPr>
        <b/>
        <sz val="12"/>
        <color rgb="FF000000"/>
        <rFont val="Roboto"/>
      </rPr>
      <t xml:space="preserve">--&gt;  signature
</t>
    </r>
    <r>
      <rPr>
        <sz val="12"/>
        <color rgb="FF000000"/>
        <rFont val="Roboto"/>
      </rPr>
      <t xml:space="preserve">&gt; [Q] TEMP_WW_042 - SVHC list -- &gt; For one model code </t>
    </r>
    <r>
      <rPr>
        <b/>
        <sz val="12"/>
        <color rgb="FF000000"/>
        <rFont val="Roboto"/>
      </rPr>
      <t xml:space="preserve">or  </t>
    </r>
    <r>
      <rPr>
        <sz val="12"/>
        <color rgb="FF000000"/>
        <rFont val="Roboto"/>
      </rPr>
      <t>[Q] TEMP_WW_069 - SVHC list for multiple model code --&gt; list of all manufactured model must be linked to the declaration
&gt; General Terms of Delivery ("GTD"), if applicable
&gt; Manufacture and Supply Agreement ("MSA") and annexes (applicable for rank 1 finished good suppliers)
&gt; General Terms of Purchase (GTP) (applicable for</t>
    </r>
    <r>
      <rPr>
        <b/>
        <sz val="12"/>
        <color rgb="FF000000"/>
        <rFont val="Roboto"/>
      </rPr>
      <t xml:space="preserve"> rank 1 component</t>
    </r>
    <r>
      <rPr>
        <sz val="12"/>
        <color rgb="FF000000"/>
        <rFont val="Roboto"/>
      </rPr>
      <t xml:space="preserve"> suppliers)
&gt; TechPack
&gt; Master sample (mandatory to have physical signature)
</t>
    </r>
    <r>
      <rPr>
        <b/>
        <sz val="12"/>
        <color rgb="FF000000"/>
        <rFont val="Roboto"/>
      </rPr>
      <t xml:space="preserve">When applicable: </t>
    </r>
    <r>
      <rPr>
        <sz val="12"/>
        <color rgb="FF000000"/>
        <rFont val="Roboto"/>
      </rPr>
      <t xml:space="preserve">
&gt; Subcontracting appendix (if applicable)
&gt; Decathlon Production Rules (DPR)
&gt; Decathlon Control Standard (DCS)
&gt; </t>
    </r>
    <r>
      <rPr>
        <b/>
        <sz val="12"/>
        <color rgb="FF000000"/>
        <rFont val="Roboto"/>
      </rPr>
      <t>Raw materials certificate</t>
    </r>
    <r>
      <rPr>
        <sz val="12"/>
        <color rgb="FF000000"/>
        <rFont val="Roboto"/>
      </rPr>
      <t xml:space="preserve"> for specific legal claims on finished good (e.g. recycled, green, organic, bio, FSC, PEFC, etc.)
&gt; </t>
    </r>
    <r>
      <rPr>
        <b/>
        <sz val="12"/>
        <color rgb="FF000000"/>
        <rFont val="Roboto"/>
      </rPr>
      <t xml:space="preserve">Traceability </t>
    </r>
    <r>
      <rPr>
        <sz val="12"/>
        <color rgb="FF000000"/>
        <rFont val="Roboto"/>
      </rPr>
      <t xml:space="preserve">contract or SOP </t>
    </r>
    <r>
      <rPr>
        <i/>
        <sz val="12"/>
        <color rgb="FF000000"/>
        <rFont val="Roboto"/>
      </rPr>
      <t xml:space="preserve">(to be check in advance with the concerned process)
</t>
    </r>
    <r>
      <rPr>
        <sz val="12"/>
        <color rgb="FF000000"/>
        <rFont val="Roboto"/>
      </rPr>
      <t xml:space="preserve">
They are kept fo</t>
    </r>
    <r>
      <rPr>
        <b/>
        <sz val="12"/>
        <color rgb="FF000000"/>
        <rFont val="Roboto"/>
      </rPr>
      <t>r a duration defined with Decathlon.</t>
    </r>
  </si>
  <si>
    <t>Contract with Decathlon is available.
RSL version M is signed.
Toxi reports is available for baby products.
GTD is signed.
Techpack is signed with supplier and IPL name and date.</t>
  </si>
  <si>
    <r>
      <rPr>
        <sz val="12"/>
        <color rgb="FF000000"/>
        <rFont val="Roboto"/>
      </rPr>
      <t xml:space="preserve">A management routine is </t>
    </r>
    <r>
      <rPr>
        <b/>
        <sz val="12"/>
        <color rgb="FF000000"/>
        <rFont val="Roboto"/>
      </rPr>
      <t>implemented and respected</t>
    </r>
    <r>
      <rPr>
        <sz val="12"/>
        <color rgb="FF000000"/>
        <rFont val="Roboto"/>
      </rPr>
      <t xml:space="preserve"> to ensure updates and signatures of the concerned documentation.
</t>
    </r>
    <r>
      <rPr>
        <b/>
        <sz val="12"/>
        <color rgb="FF000000"/>
        <rFont val="Roboto"/>
      </rPr>
      <t xml:space="preserve">Deployment of the technical requirement to non-nominated rank 2 suppliers.
</t>
    </r>
    <r>
      <rPr>
        <sz val="12"/>
        <color rgb="FF000000"/>
        <rFont val="Roboto"/>
      </rPr>
      <t xml:space="preserve">The supplier </t>
    </r>
    <r>
      <rPr>
        <b/>
        <sz val="12"/>
        <color rgb="FF000000"/>
        <rFont val="Roboto"/>
      </rPr>
      <t>(rank 1)</t>
    </r>
    <r>
      <rPr>
        <sz val="12"/>
        <color rgb="FF000000"/>
        <rFont val="Roboto"/>
      </rPr>
      <t xml:space="preserve"> analyzes Decathlon's specifications (accessories, components, chemical products and semi-finished goods), translates them in its documentary system, completing them if necessary and communicates them to its own suppliers.
e.g.: technicals sheets for:
    &gt; accessories
    &gt; components 
    &gt; chemicals
    &gt; semi-finished products.
The respect of </t>
    </r>
    <r>
      <rPr>
        <b/>
        <sz val="12"/>
        <color rgb="FF000000"/>
        <rFont val="Roboto"/>
      </rPr>
      <t>rank 2</t>
    </r>
    <r>
      <rPr>
        <sz val="12"/>
        <color rgb="FF000000"/>
        <rFont val="Roboto"/>
      </rPr>
      <t xml:space="preserve"> suppliers commitment can be assessed through:
   &gt; A commitment certificate from rank 2 supplier. 
   &gt; Regular relevant tests reports of Rank 2 supplier. 
   &gt; Relevant incoming controls of Rank 1 supplier.</t>
    </r>
  </si>
  <si>
    <r>
      <rPr>
        <sz val="12"/>
        <color rgb="FF000000"/>
        <rFont val="Roboto"/>
      </rPr>
      <t xml:space="preserve">Supplier </t>
    </r>
    <r>
      <rPr>
        <b/>
        <sz val="12"/>
        <color rgb="FF000000"/>
        <rFont val="Roboto"/>
      </rPr>
      <t xml:space="preserve">defines and follow a process </t>
    </r>
    <r>
      <rPr>
        <sz val="12"/>
        <color rgb="FF000000"/>
        <rFont val="Roboto"/>
      </rPr>
      <t xml:space="preserve">to ensure that </t>
    </r>
    <r>
      <rPr>
        <b/>
        <sz val="12"/>
        <color rgb="FF000000"/>
        <rFont val="Roboto"/>
      </rPr>
      <t>specifications send to its own suppliers</t>
    </r>
    <r>
      <rPr>
        <sz val="12"/>
        <color rgb="FF000000"/>
        <rFont val="Roboto"/>
      </rPr>
      <t xml:space="preserve"> (rank 2) are </t>
    </r>
    <r>
      <rPr>
        <b/>
        <sz val="12"/>
        <color rgb="FF000000"/>
        <rFont val="Roboto"/>
      </rPr>
      <t>up to date regarding Decathlon technical (TechPack) and contractual documentation.</t>
    </r>
  </si>
  <si>
    <r>
      <rPr>
        <b/>
        <sz val="12"/>
        <color rgb="FFFFFFFF"/>
        <rFont val="Roboto"/>
      </rPr>
      <t xml:space="preserve">1.5. R&amp;D and innovative capacity -- The supplier is mastering the innovation in the product development
</t>
    </r>
    <r>
      <rPr>
        <b/>
        <sz val="12"/>
        <color rgb="FFFF0000"/>
        <rFont val="Roboto"/>
      </rPr>
      <t xml:space="preserve">ONLY APPLICABLE FOR : </t>
    </r>
    <r>
      <rPr>
        <b/>
        <sz val="12"/>
        <color rgb="FFFFFFFF"/>
        <rFont val="Roboto"/>
      </rPr>
      <t xml:space="preserve">
</t>
    </r>
    <r>
      <rPr>
        <sz val="12"/>
        <color rgb="FFFFFFFF"/>
        <rFont val="Roboto"/>
      </rPr>
      <t>INNOVATIVE PARTNER, CHALLENGE PREMIUM, ESSENTIAL ALLIANCE, STARTUP</t>
    </r>
  </si>
  <si>
    <r>
      <rPr>
        <sz val="12"/>
        <color rgb="FF000000"/>
        <rFont val="Roboto"/>
      </rPr>
      <t xml:space="preserve">The company has </t>
    </r>
    <r>
      <rPr>
        <b/>
        <sz val="12"/>
        <color rgb="FF000000"/>
        <rFont val="Roboto"/>
      </rPr>
      <t>formalized and implemented</t>
    </r>
    <r>
      <rPr>
        <sz val="12"/>
        <color rgb="FF000000"/>
        <rFont val="Roboto"/>
      </rPr>
      <t xml:space="preserve"> a project development procedure to ensure the success of the projects.
</t>
    </r>
    <r>
      <rPr>
        <b/>
        <sz val="12"/>
        <color rgb="FF000000"/>
        <rFont val="Roboto"/>
      </rPr>
      <t>R&amp;D is organized</t>
    </r>
    <r>
      <rPr>
        <sz val="12"/>
        <color rgb="FF000000"/>
        <rFont val="Roboto"/>
      </rPr>
      <t xml:space="preserve"> with ressources identified and adapted means</t>
    </r>
    <r>
      <rPr>
        <b/>
        <sz val="12"/>
        <color rgb="FF000000"/>
        <rFont val="Roboto"/>
      </rPr>
      <t xml:space="preserve">.
</t>
    </r>
    <r>
      <rPr>
        <sz val="12"/>
        <color rgb="FF000000"/>
        <rFont val="Roboto"/>
      </rPr>
      <t xml:space="preserve">If this activity is </t>
    </r>
    <r>
      <rPr>
        <b/>
        <sz val="12"/>
        <color rgb="FF000000"/>
        <rFont val="Roboto"/>
      </rPr>
      <t>sub-contracted</t>
    </r>
    <r>
      <rPr>
        <sz val="12"/>
        <color rgb="FF000000"/>
        <rFont val="Roboto"/>
      </rPr>
      <t xml:space="preserve"> a formalize aggrement exist </t>
    </r>
    <r>
      <rPr>
        <b/>
        <sz val="12"/>
        <color rgb="FF000000"/>
        <rFont val="Roboto"/>
      </rPr>
      <t xml:space="preserve">and </t>
    </r>
    <r>
      <rPr>
        <sz val="12"/>
        <color rgb="FF000000"/>
        <rFont val="Roboto"/>
      </rPr>
      <t>at least one person in the company</t>
    </r>
    <r>
      <rPr>
        <b/>
        <sz val="12"/>
        <color rgb="FF000000"/>
        <rFont val="Roboto"/>
      </rPr>
      <t xml:space="preserve"> is in charge</t>
    </r>
    <r>
      <rPr>
        <sz val="12"/>
        <color rgb="FF000000"/>
        <rFont val="Roboto"/>
      </rPr>
      <t xml:space="preserve"> of the R&amp;D project management.</t>
    </r>
  </si>
  <si>
    <t>Not applicable</t>
  </si>
  <si>
    <r>
      <rPr>
        <sz val="12"/>
        <color rgb="FF000000"/>
        <rFont val="Roboto"/>
      </rPr>
      <t xml:space="preserve">The company is equiped with </t>
    </r>
    <r>
      <rPr>
        <b/>
        <sz val="12"/>
        <color rgb="FF000000"/>
        <rFont val="Roboto"/>
      </rPr>
      <t xml:space="preserve">dedicated R&amp;D lab and team :
</t>
    </r>
    <r>
      <rPr>
        <sz val="12"/>
        <color rgb="FF000000"/>
        <rFont val="Roboto"/>
      </rPr>
      <t xml:space="preserve">
If the activity is </t>
    </r>
    <r>
      <rPr>
        <b/>
        <sz val="12"/>
        <color rgb="FF000000"/>
        <rFont val="Roboto"/>
      </rPr>
      <t xml:space="preserve">outsourced </t>
    </r>
    <r>
      <rPr>
        <sz val="12"/>
        <color rgb="FF000000"/>
        <rFont val="Roboto"/>
      </rPr>
      <t>or</t>
    </r>
    <r>
      <rPr>
        <b/>
        <sz val="12"/>
        <color rgb="FF000000"/>
        <rFont val="Roboto"/>
      </rPr>
      <t xml:space="preserve"> sub-contracted:
</t>
    </r>
    <r>
      <rPr>
        <sz val="12"/>
        <color rgb="FF000000"/>
        <rFont val="Roboto"/>
      </rPr>
      <t xml:space="preserve">- A </t>
    </r>
    <r>
      <rPr>
        <b/>
        <sz val="12"/>
        <color rgb="FF000000"/>
        <rFont val="Roboto"/>
      </rPr>
      <t>formalized agreements</t>
    </r>
    <r>
      <rPr>
        <sz val="12"/>
        <color rgb="FF000000"/>
        <rFont val="Roboto"/>
      </rPr>
      <t xml:space="preserve"> exist</t>
    </r>
    <r>
      <rPr>
        <b/>
        <sz val="12"/>
        <color rgb="FF000000"/>
        <rFont val="Roboto"/>
      </rPr>
      <t xml:space="preserve">
- </t>
    </r>
    <r>
      <rPr>
        <sz val="12"/>
        <color rgb="FF000000"/>
        <rFont val="Roboto"/>
      </rPr>
      <t>At least,</t>
    </r>
    <r>
      <rPr>
        <b/>
        <sz val="12"/>
        <color rgb="FF000000"/>
        <rFont val="Roboto"/>
      </rPr>
      <t xml:space="preserve"> one person </t>
    </r>
    <r>
      <rPr>
        <sz val="12"/>
        <color rgb="FF000000"/>
        <rFont val="Roboto"/>
      </rPr>
      <t xml:space="preserve">in the company is </t>
    </r>
    <r>
      <rPr>
        <b/>
        <sz val="12"/>
        <color rgb="FF000000"/>
        <rFont val="Roboto"/>
      </rPr>
      <t>responsible and in charge</t>
    </r>
    <r>
      <rPr>
        <sz val="12"/>
        <color rgb="FF000000"/>
        <rFont val="Roboto"/>
      </rPr>
      <t xml:space="preserve"> of the R&amp;D project management.
</t>
    </r>
    <r>
      <rPr>
        <b/>
        <sz val="12"/>
        <color rgb="FF000000"/>
        <rFont val="Roboto"/>
      </rPr>
      <t>For both situations,</t>
    </r>
    <r>
      <rPr>
        <sz val="12"/>
        <color rgb="FF000000"/>
        <rFont val="Roboto"/>
      </rPr>
      <t xml:space="preserve"> R&amp;D </t>
    </r>
    <r>
      <rPr>
        <b/>
        <sz val="12"/>
        <color rgb="FF000000"/>
        <rFont val="Roboto"/>
      </rPr>
      <t xml:space="preserve">process </t>
    </r>
    <r>
      <rPr>
        <sz val="12"/>
        <color rgb="FF000000"/>
        <rFont val="Roboto"/>
      </rPr>
      <t xml:space="preserve">is detailed and formalized.
The R&amp;D procedure includes </t>
    </r>
    <r>
      <rPr>
        <b/>
        <sz val="12"/>
        <color rgb="FF000000"/>
        <rFont val="Roboto"/>
      </rPr>
      <t xml:space="preserve">validation milestones </t>
    </r>
    <r>
      <rPr>
        <sz val="12"/>
        <color rgb="FF000000"/>
        <rFont val="Roboto"/>
      </rPr>
      <t>which are</t>
    </r>
    <r>
      <rPr>
        <b/>
        <sz val="12"/>
        <color rgb="FF000000"/>
        <rFont val="Roboto"/>
      </rPr>
      <t xml:space="preserve"> defined, formalized and respected</t>
    </r>
    <r>
      <rPr>
        <sz val="12"/>
        <color rgb="FF000000"/>
        <rFont val="Roboto"/>
      </rPr>
      <t xml:space="preserve">. 
As minimum :
- OK legal
- OK technical
- OK industrial 
(or similar meaning)
R&amp;D project are conducted through </t>
    </r>
    <r>
      <rPr>
        <b/>
        <sz val="12"/>
        <color rgb="FF000000"/>
        <rFont val="Roboto"/>
      </rPr>
      <t xml:space="preserve">adapted management tool </t>
    </r>
    <r>
      <rPr>
        <sz val="12"/>
        <color rgb="FF000000"/>
        <rFont val="Roboto"/>
      </rPr>
      <t xml:space="preserve">(e.g.: Excel doc, IT integrated solution).
</t>
    </r>
    <r>
      <rPr>
        <b/>
        <sz val="12"/>
        <color rgb="FF000000"/>
        <rFont val="Roboto"/>
      </rPr>
      <t xml:space="preserve">
</t>
    </r>
    <r>
      <rPr>
        <sz val="12"/>
        <color rgb="FF000000"/>
        <rFont val="Roboto"/>
      </rPr>
      <t xml:space="preserve">The company has </t>
    </r>
    <r>
      <rPr>
        <b/>
        <sz val="12"/>
        <color rgb="FF000000"/>
        <rFont val="Roboto"/>
      </rPr>
      <t>evidence of innovative developments:</t>
    </r>
    <r>
      <rPr>
        <sz val="12"/>
        <color rgb="FF000000"/>
        <rFont val="Roboto"/>
      </rPr>
      <t xml:space="preserve">
</t>
    </r>
    <r>
      <rPr>
        <i/>
        <sz val="12"/>
        <color rgb="FF000000"/>
        <rFont val="Roboto"/>
      </rPr>
      <t>e.g.: 
- Patented process / products / materials / design
- International or country innovative awards in the last two years</t>
    </r>
  </si>
  <si>
    <r>
      <rPr>
        <b/>
        <sz val="12"/>
        <color rgb="FF000000"/>
        <rFont val="Roboto"/>
      </rPr>
      <t>Technologic and regulations watch (new machines, new norms)</t>
    </r>
    <r>
      <rPr>
        <sz val="12"/>
        <color rgb="FF000000"/>
        <rFont val="Roboto"/>
      </rPr>
      <t xml:space="preserve"> is implemented to follow evolution of market and to ensure that system is adapted to risks and stakes.
The company is</t>
    </r>
    <r>
      <rPr>
        <b/>
        <sz val="12"/>
        <color rgb="FF000000"/>
        <rFont val="Roboto"/>
      </rPr>
      <t xml:space="preserve"> involved in anticipating market trends,</t>
    </r>
    <r>
      <rPr>
        <sz val="12"/>
        <color rgb="FF000000"/>
        <rFont val="Roboto"/>
      </rPr>
      <t xml:space="preserve"> participates in conferences, forums, exhibitions to remain pro-active in its core product market.</t>
    </r>
  </si>
  <si>
    <t>CHAPTER 2 - RESOURCES MANAGEMENT</t>
  </si>
  <si>
    <t>2.1. Skills management -- People have the right skills at each step of the process.</t>
  </si>
  <si>
    <r>
      <rPr>
        <b/>
        <sz val="12"/>
        <color rgb="FF000000"/>
        <rFont val="Roboto"/>
      </rPr>
      <t xml:space="preserve">QUALITY skills ability
</t>
    </r>
    <r>
      <rPr>
        <sz val="12"/>
        <color rgb="FF000000"/>
        <rFont val="Roboto"/>
      </rPr>
      <t xml:space="preserve">There is an </t>
    </r>
    <r>
      <rPr>
        <b/>
        <sz val="12"/>
        <color rgb="FF000000"/>
        <rFont val="Roboto"/>
      </rPr>
      <t>up to date list of trained and validated people</t>
    </r>
    <r>
      <rPr>
        <sz val="12"/>
        <color rgb="FF000000"/>
        <rFont val="Roboto"/>
      </rPr>
      <t xml:space="preserve"> for control activities (incoming, online, final and laboratory controls) and for quality management team, which includes:
 &gt; Training date and validation status (e.g.: quiz, on site feedback formalized)
 &gt; Trainer's name
 &gt; Training content adapted to the topic
</t>
    </r>
    <r>
      <rPr>
        <b/>
        <sz val="12"/>
        <color rgb="FF000000"/>
        <rFont val="Roboto"/>
      </rPr>
      <t>Job sheet with necessary skills</t>
    </r>
    <r>
      <rPr>
        <sz val="12"/>
        <color rgb="FF000000"/>
        <rFont val="Roboto"/>
      </rPr>
      <t xml:space="preserve"> are defined for </t>
    </r>
    <r>
      <rPr>
        <b/>
        <sz val="12"/>
        <color rgb="FF000000"/>
        <rFont val="Roboto"/>
      </rPr>
      <t>each quality teammate position</t>
    </r>
    <r>
      <rPr>
        <sz val="12"/>
        <color rgb="FF000000"/>
        <rFont val="Roboto"/>
      </rPr>
      <t xml:space="preserve">.
The quality manager is able to </t>
    </r>
    <r>
      <rPr>
        <b/>
        <sz val="12"/>
        <color rgb="FF000000"/>
        <rFont val="Roboto"/>
      </rPr>
      <t xml:space="preserve">build and monitor </t>
    </r>
    <r>
      <rPr>
        <sz val="12"/>
        <color rgb="FF000000"/>
        <rFont val="Roboto"/>
      </rPr>
      <t>quality competencies.</t>
    </r>
  </si>
  <si>
    <r>
      <rPr>
        <b/>
        <sz val="12"/>
        <color rgb="FF000000"/>
        <rFont val="Roboto"/>
      </rPr>
      <t xml:space="preserve">PRODUCTION skills ability
</t>
    </r>
    <r>
      <rPr>
        <sz val="12"/>
        <color rgb="FF000000"/>
        <rFont val="Roboto"/>
      </rPr>
      <t>There is an</t>
    </r>
    <r>
      <rPr>
        <b/>
        <sz val="12"/>
        <color rgb="FF000000"/>
        <rFont val="Roboto"/>
      </rPr>
      <t xml:space="preserve"> up to date list of trained and validated people </t>
    </r>
    <r>
      <rPr>
        <sz val="12"/>
        <color rgb="FF000000"/>
        <rFont val="Roboto"/>
      </rPr>
      <t xml:space="preserve">to perform the manufacturing, maintenance and process parameters monitoring operations including:
 &gt; Training date and validation status (e.g.: quiz, on site feedback formalized)
 &gt; Trainer's name
 &gt; Training content adapted to the topic
</t>
    </r>
    <r>
      <rPr>
        <b/>
        <sz val="12"/>
        <color rgb="FF000000"/>
        <rFont val="Roboto"/>
      </rPr>
      <t>Formalisation of the training process</t>
    </r>
    <r>
      <rPr>
        <sz val="12"/>
        <color rgb="FF000000"/>
        <rFont val="Roboto"/>
      </rPr>
      <t xml:space="preserve">
There is a </t>
    </r>
    <r>
      <rPr>
        <b/>
        <sz val="12"/>
        <color rgb="FF000000"/>
        <rFont val="Roboto"/>
      </rPr>
      <t>staff training procedure</t>
    </r>
    <r>
      <rPr>
        <sz val="12"/>
        <color rgb="FF000000"/>
        <rFont val="Roboto"/>
      </rPr>
      <t xml:space="preserve"> that specifies how, when and who to:
 &gt; Train
 &gt; Evaluate
 &gt; Validate
 &gt; Maintain competency over time
</t>
    </r>
    <r>
      <rPr>
        <b/>
        <sz val="12"/>
        <color rgb="FF000000"/>
        <rFont val="Roboto"/>
      </rPr>
      <t xml:space="preserve">Training documents </t>
    </r>
    <r>
      <rPr>
        <sz val="12"/>
        <color rgb="FF000000"/>
        <rFont val="Roboto"/>
      </rPr>
      <t xml:space="preserve">are available and up to date.
</t>
    </r>
    <r>
      <rPr>
        <b/>
        <sz val="12"/>
        <color rgb="FF000000"/>
        <rFont val="Roboto"/>
      </rPr>
      <t>Job sheet with necessary skills</t>
    </r>
    <r>
      <rPr>
        <sz val="12"/>
        <color rgb="FF000000"/>
        <rFont val="Roboto"/>
      </rPr>
      <t xml:space="preserve"> are defined for each position.
The HR or team manager are able to </t>
    </r>
    <r>
      <rPr>
        <b/>
        <sz val="12"/>
        <color rgb="FF000000"/>
        <rFont val="Roboto"/>
      </rPr>
      <t>build and monit</t>
    </r>
    <r>
      <rPr>
        <sz val="12"/>
        <color rgb="FF000000"/>
        <rFont val="Roboto"/>
      </rPr>
      <t>or competencies.</t>
    </r>
  </si>
  <si>
    <r>
      <rPr>
        <b/>
        <sz val="12"/>
        <color rgb="FF000000"/>
        <rFont val="Roboto"/>
      </rPr>
      <t xml:space="preserve">Skills matrix or replacement matrix
</t>
    </r>
    <r>
      <rPr>
        <sz val="12"/>
        <color rgb="FF000000"/>
        <rFont val="Roboto"/>
      </rPr>
      <t xml:space="preserve">Employees in charge and their replacements in case of absence are identified. 
</t>
    </r>
    <r>
      <rPr>
        <b/>
        <sz val="12"/>
        <color rgb="FF000000"/>
        <rFont val="Roboto"/>
      </rPr>
      <t>Continuous improvement</t>
    </r>
    <r>
      <rPr>
        <sz val="12"/>
        <color rgb="FF000000"/>
        <rFont val="Roboto"/>
      </rPr>
      <t xml:space="preserve">
For each position in the company, the needs of new skills or training is identified and addressed.
</t>
    </r>
    <r>
      <rPr>
        <b/>
        <sz val="12"/>
        <color rgb="FF000000"/>
        <rFont val="Roboto"/>
      </rPr>
      <t xml:space="preserve">Training competencies:
</t>
    </r>
    <r>
      <rPr>
        <sz val="12"/>
        <color rgb="FF000000"/>
        <rFont val="Roboto"/>
      </rPr>
      <t xml:space="preserve">There is a list of validated </t>
    </r>
    <r>
      <rPr>
        <b/>
        <sz val="12"/>
        <color rgb="FF000000"/>
        <rFont val="Roboto"/>
      </rPr>
      <t xml:space="preserve">trainers </t>
    </r>
    <r>
      <rPr>
        <sz val="12"/>
        <color rgb="FF000000"/>
        <rFont val="Roboto"/>
      </rPr>
      <t>and a clear procedure to validate the trainers (with pedagogic scale, external validation)</t>
    </r>
  </si>
  <si>
    <t>CHAPTER 3 - OPERATIONAL ACTIVITIES</t>
  </si>
  <si>
    <t>3.1. Stock management and packaging (accessories, components, raw materials, semi-finished goods and finished products) -- The stock is accurate and well organised</t>
  </si>
  <si>
    <r>
      <rPr>
        <b/>
        <sz val="12"/>
        <color rgb="FF000000"/>
        <rFont val="Roboto"/>
      </rPr>
      <t xml:space="preserve">All storages </t>
    </r>
    <r>
      <rPr>
        <sz val="12"/>
        <color rgb="FF000000"/>
        <rFont val="Roboto"/>
      </rPr>
      <t xml:space="preserve">(internal, outsourced,  Make To Stock - "MTS" and long term) areas, including </t>
    </r>
    <r>
      <rPr>
        <b/>
        <sz val="12"/>
        <color rgb="FF000000"/>
        <rFont val="Roboto"/>
      </rPr>
      <t>chemicals products and laboratory product storage</t>
    </r>
    <r>
      <rPr>
        <sz val="12"/>
        <color rgb="FF000000"/>
        <rFont val="Roboto"/>
      </rPr>
      <t xml:space="preserve">, are: 
 &gt; </t>
    </r>
    <r>
      <rPr>
        <b/>
        <sz val="12"/>
        <color rgb="FF000000"/>
        <rFont val="Roboto"/>
      </rPr>
      <t>Defined and organized</t>
    </r>
    <r>
      <rPr>
        <sz val="12"/>
        <color rgb="FF000000"/>
        <rFont val="Roboto"/>
      </rPr>
      <t xml:space="preserve"> 
 &gt; </t>
    </r>
    <r>
      <rPr>
        <b/>
        <sz val="12"/>
        <color rgb="FF000000"/>
        <rFont val="Roboto"/>
      </rPr>
      <t>Clean</t>
    </r>
    <r>
      <rPr>
        <sz val="12"/>
        <color rgb="FF000000"/>
        <rFont val="Roboto"/>
      </rPr>
      <t xml:space="preserve">
 &gt; </t>
    </r>
    <r>
      <rPr>
        <b/>
        <sz val="12"/>
        <color rgb="FF000000"/>
        <rFont val="Roboto"/>
      </rPr>
      <t xml:space="preserve">Identified
</t>
    </r>
    <r>
      <rPr>
        <sz val="12"/>
        <color rgb="FF000000"/>
        <rFont val="Roboto"/>
      </rPr>
      <t xml:space="preserve"> &gt; </t>
    </r>
    <r>
      <rPr>
        <b/>
        <sz val="12"/>
        <color rgb="FF000000"/>
        <rFont val="Roboto"/>
      </rPr>
      <t>Respected</t>
    </r>
    <r>
      <rPr>
        <sz val="12"/>
        <color rgb="FF000000"/>
        <rFont val="Roboto"/>
      </rPr>
      <t xml:space="preserve">.
</t>
    </r>
    <r>
      <rPr>
        <i/>
        <sz val="12"/>
        <color rgb="FF000000"/>
        <rFont val="Roboto"/>
      </rPr>
      <t xml:space="preserve">e.g. The supplier has defined storage areas by product, by reference and by status (OK/to control/NOK). They are clearly identified and respected all over the storage areas. </t>
    </r>
    <r>
      <rPr>
        <sz val="12"/>
        <color rgb="FF000000"/>
        <rFont val="Roboto"/>
      </rPr>
      <t xml:space="preserve">
</t>
    </r>
    <r>
      <rPr>
        <b/>
        <sz val="12"/>
        <color rgb="FF000000"/>
        <rFont val="Roboto"/>
      </rPr>
      <t xml:space="preserve">If concerned for </t>
    </r>
    <r>
      <rPr>
        <sz val="12"/>
        <color rgb="FF000000"/>
        <rFont val="Roboto"/>
      </rPr>
      <t xml:space="preserve">outsourced storage, a contract is formalized between the supplier and the storage service provider.
</t>
    </r>
    <r>
      <rPr>
        <b/>
        <sz val="12"/>
        <color rgb="FF000000"/>
        <rFont val="Roboto"/>
      </rPr>
      <t xml:space="preserve">
Transportation and handling </t>
    </r>
    <r>
      <rPr>
        <sz val="12"/>
        <color rgb="FF000000"/>
        <rFont val="Roboto"/>
      </rPr>
      <t xml:space="preserve">between the supplier plant and the storage location are adapted and secured to avoid cross contamination and/ or damage as per product specificity.
</t>
    </r>
    <r>
      <rPr>
        <b/>
        <sz val="12"/>
        <color rgb="FF000000"/>
        <rFont val="Roboto"/>
      </rPr>
      <t>If necessary</t>
    </r>
    <r>
      <rPr>
        <sz val="12"/>
        <color rgb="FF000000"/>
        <rFont val="Roboto"/>
      </rPr>
      <t xml:space="preserve"> (e.g.: MTS, long term storage, food, medical device, chemicals), a </t>
    </r>
    <r>
      <rPr>
        <b/>
        <sz val="12"/>
        <color rgb="FF000000"/>
        <rFont val="Roboto"/>
      </rPr>
      <t>policy of stocks rotation</t>
    </r>
    <r>
      <rPr>
        <sz val="12"/>
        <color rgb="FF000000"/>
        <rFont val="Roboto"/>
      </rPr>
      <t xml:space="preserve"> exist and is applied.</t>
    </r>
  </si>
  <si>
    <t xml:space="preserve">5S is OK, all storage area is clean, well organized with conformity and unconfirmity area.
OK/ NOK FG are separated.
First in first out as the rotation policy.
</t>
  </si>
  <si>
    <r>
      <rPr>
        <b/>
        <sz val="12"/>
        <color rgb="FF000000"/>
        <rFont val="Roboto"/>
      </rPr>
      <t>For all storage areas - Specific storage conditions</t>
    </r>
    <r>
      <rPr>
        <sz val="12"/>
        <color rgb="FF000000"/>
        <rFont val="Roboto"/>
      </rPr>
      <t xml:space="preserve"> are </t>
    </r>
    <r>
      <rPr>
        <b/>
        <sz val="12"/>
        <color rgb="FF000000"/>
        <rFont val="Roboto"/>
      </rPr>
      <t xml:space="preserve">defined and applied </t>
    </r>
    <r>
      <rPr>
        <sz val="12"/>
        <color rgb="FF000000"/>
        <rFont val="Roboto"/>
      </rPr>
      <t xml:space="preserve">(e.g.: temperature, humidity, stability control)
Definition of the storage condition can be done according to:
&gt; Risk analysis
&gt; Storage DPR/DCS
&gt; Safety data sheet information
&gt; MTS requirements
&gt; Long term storage requirements
</t>
    </r>
    <r>
      <rPr>
        <b/>
        <sz val="12"/>
        <color rgb="FF000000"/>
        <rFont val="Roboto"/>
      </rPr>
      <t>Packaging</t>
    </r>
    <r>
      <rPr>
        <sz val="12"/>
        <color rgb="FF000000"/>
        <rFont val="Roboto"/>
      </rPr>
      <t xml:space="preserve"> are adapted to the risks linked to storage, handling and transportation. 
Supplier is able to give a </t>
    </r>
    <r>
      <rPr>
        <b/>
        <sz val="12"/>
        <color rgb="FF000000"/>
        <rFont val="Roboto"/>
      </rPr>
      <t>reliable storage state</t>
    </r>
    <r>
      <rPr>
        <sz val="12"/>
        <color rgb="FF000000"/>
        <rFont val="Roboto"/>
      </rPr>
      <t xml:space="preserve"> of raw materials and products ready to ship.
The informations reconciles between the theoretical stock and the physical stock.
In case of differences, the supplier </t>
    </r>
    <r>
      <rPr>
        <b/>
        <sz val="12"/>
        <color rgb="FF000000"/>
        <rFont val="Roboto"/>
      </rPr>
      <t xml:space="preserve">has a process in place </t>
    </r>
    <r>
      <rPr>
        <sz val="12"/>
        <color rgb="FF000000"/>
        <rFont val="Roboto"/>
      </rPr>
      <t>to adjust the stock regularly.</t>
    </r>
  </si>
  <si>
    <r>
      <rPr>
        <sz val="12"/>
        <color rgb="FF000000"/>
        <rFont val="Roboto"/>
      </rPr>
      <t xml:space="preserve">The supplier is able to </t>
    </r>
    <r>
      <rPr>
        <b/>
        <sz val="12"/>
        <color rgb="FF000000"/>
        <rFont val="Roboto"/>
      </rPr>
      <t>manage the stock</t>
    </r>
    <r>
      <rPr>
        <sz val="12"/>
        <color rgb="FF000000"/>
        <rFont val="Roboto"/>
      </rPr>
      <t xml:space="preserve"> of raw material, components/semi-finished goods and accessories according to the </t>
    </r>
    <r>
      <rPr>
        <b/>
        <sz val="12"/>
        <color rgb="FF000000"/>
        <rFont val="Roboto"/>
      </rPr>
      <t xml:space="preserve">production planning </t>
    </r>
    <r>
      <rPr>
        <sz val="12"/>
        <color rgb="FF000000"/>
        <rFont val="Roboto"/>
      </rPr>
      <t xml:space="preserve">and/or considering the </t>
    </r>
    <r>
      <rPr>
        <b/>
        <sz val="12"/>
        <color rgb="FF000000"/>
        <rFont val="Roboto"/>
      </rPr>
      <t>risks and stakes</t>
    </r>
    <r>
      <rPr>
        <sz val="12"/>
        <color rgb="FF000000"/>
        <rFont val="Roboto"/>
      </rPr>
      <t xml:space="preserve"> (e.g.: strategic products aligned with Decathlon).
</t>
    </r>
    <r>
      <rPr>
        <i/>
        <sz val="12"/>
        <color rgb="FF000000"/>
        <rFont val="Roboto"/>
      </rPr>
      <t>e.g.:
&gt; For each job/ work order, the supplier knows exactly the quantities of raw materials, components and accessories requested to manufacture a product.
&gt; The supplier has defined its production capacities per machine and labour.
&gt; The supplier knows which machines are available, which machines can't be used because of maintenance operations and has defined a clear planning of what is planned.</t>
    </r>
  </si>
  <si>
    <t>3.2. Workstations -- Workstations are designed to create the best conditions to produce. The right informations are availables.</t>
  </si>
  <si>
    <r>
      <rPr>
        <sz val="12"/>
        <color rgb="FF000000"/>
        <rFont val="Roboto"/>
      </rPr>
      <t xml:space="preserve">The supplier knows the </t>
    </r>
    <r>
      <rPr>
        <b/>
        <sz val="12"/>
        <color rgb="FF000000"/>
        <rFont val="Roboto"/>
      </rPr>
      <t>key workstations</t>
    </r>
    <r>
      <rPr>
        <sz val="12"/>
        <color rgb="FF000000"/>
        <rFont val="Roboto"/>
      </rPr>
      <t xml:space="preserve"> based on</t>
    </r>
    <r>
      <rPr>
        <b/>
        <sz val="12"/>
        <color rgb="FF000000"/>
        <rFont val="Roboto"/>
      </rPr>
      <t xml:space="preserve"> critical and majors</t>
    </r>
    <r>
      <rPr>
        <sz val="12"/>
        <color rgb="FF000000"/>
        <rFont val="Roboto"/>
      </rPr>
      <t xml:space="preserve"> control points identified in the control plan for which:
&gt; </t>
    </r>
    <r>
      <rPr>
        <b/>
        <sz val="12"/>
        <color rgb="FF000000"/>
        <rFont val="Roboto"/>
      </rPr>
      <t>Method</t>
    </r>
    <r>
      <rPr>
        <sz val="12"/>
        <color rgb="FF000000"/>
        <rFont val="Roboto"/>
      </rPr>
      <t xml:space="preserve"> to make the products is known and applied by operators.
&gt; </t>
    </r>
    <r>
      <rPr>
        <b/>
        <sz val="12"/>
        <color rgb="FF000000"/>
        <rFont val="Roboto"/>
      </rPr>
      <t xml:space="preserve">Standard Operational Procedures (SOP) </t>
    </r>
    <r>
      <rPr>
        <sz val="12"/>
        <color rgb="FF000000"/>
        <rFont val="Roboto"/>
      </rPr>
      <t xml:space="preserve">are formalized and available for each key steps, including what and how to do (e.g.: tools, chronology). If a Decathlon production requirements (DPR) is available, this is integrated into the SOP or available at the concerned workstation.
&gt; The key workstation is </t>
    </r>
    <r>
      <rPr>
        <b/>
        <sz val="12"/>
        <color rgb="FF000000"/>
        <rFont val="Roboto"/>
      </rPr>
      <t>organized and adapted</t>
    </r>
    <r>
      <rPr>
        <sz val="12"/>
        <color rgb="FF000000"/>
        <rFont val="Roboto"/>
      </rPr>
      <t xml:space="preserve"> to the operations (e.g.: clean, light)
&gt; The supplier has identified parameters that may have an </t>
    </r>
    <r>
      <rPr>
        <b/>
        <sz val="12"/>
        <color rgb="FF000000"/>
        <rFont val="Roboto"/>
      </rPr>
      <t xml:space="preserve">impact </t>
    </r>
    <r>
      <rPr>
        <sz val="12"/>
        <color rgb="FF000000"/>
        <rFont val="Roboto"/>
      </rPr>
      <t xml:space="preserve">on the presence of </t>
    </r>
    <r>
      <rPr>
        <b/>
        <sz val="12"/>
        <color rgb="FF000000"/>
        <rFont val="Roboto"/>
      </rPr>
      <t>hazardous substances</t>
    </r>
    <r>
      <rPr>
        <sz val="12"/>
        <color rgb="FF000000"/>
        <rFont val="Roboto"/>
      </rPr>
      <t xml:space="preserve"> (e.g. : temperature, time, cleaning equipments, cleanliness of the workstation)
&gt; Every </t>
    </r>
    <r>
      <rPr>
        <b/>
        <sz val="12"/>
        <color rgb="FF000000"/>
        <rFont val="Roboto"/>
      </rPr>
      <t>specific equipment</t>
    </r>
    <r>
      <rPr>
        <sz val="12"/>
        <color rgb="FF000000"/>
        <rFont val="Roboto"/>
      </rPr>
      <t xml:space="preserve"> to a model / product (e.g.: die cutting tools, injections molds) is identified and can be linked to this model / product.</t>
    </r>
  </si>
  <si>
    <t>Control plan defined the critical and major control points.
The methos is known and taken action by workers.
SOP of key steps are available at workstation, cutting, sewing , controlling area are assessed.
Cut mold is identidied with CC+size.</t>
  </si>
  <si>
    <r>
      <rPr>
        <b/>
        <sz val="12"/>
        <color rgb="FF000000"/>
        <rFont val="Roboto"/>
      </rPr>
      <t xml:space="preserve">For Key workstation: 
</t>
    </r>
    <r>
      <rPr>
        <sz val="12"/>
        <color rgb="FF000000"/>
        <rFont val="Roboto"/>
      </rPr>
      <t xml:space="preserve">Key workstation are </t>
    </r>
    <r>
      <rPr>
        <b/>
        <sz val="12"/>
        <color rgb="FF000000"/>
        <rFont val="Roboto"/>
      </rPr>
      <t>clearly identified</t>
    </r>
    <r>
      <rPr>
        <sz val="12"/>
        <color rgb="FF000000"/>
        <rFont val="Roboto"/>
      </rPr>
      <t xml:space="preserve"> in the workshop.
</t>
    </r>
    <r>
      <rPr>
        <b/>
        <sz val="12"/>
        <color rgb="FF000000"/>
        <rFont val="Roboto"/>
      </rPr>
      <t>For all workstations:</t>
    </r>
    <r>
      <rPr>
        <sz val="12"/>
        <color rgb="FF000000"/>
        <rFont val="Roboto"/>
      </rPr>
      <t xml:space="preserve">
&gt; </t>
    </r>
    <r>
      <rPr>
        <b/>
        <sz val="12"/>
        <color rgb="FF000000"/>
        <rFont val="Roboto"/>
      </rPr>
      <t>Method</t>
    </r>
    <r>
      <rPr>
        <sz val="12"/>
        <color rgb="FF000000"/>
        <rFont val="Roboto"/>
      </rPr>
      <t xml:space="preserve"> to make the products is known and applied by operators.
&gt; </t>
    </r>
    <r>
      <rPr>
        <b/>
        <sz val="12"/>
        <color rgb="FF000000"/>
        <rFont val="Roboto"/>
      </rPr>
      <t>SOPs</t>
    </r>
    <r>
      <rPr>
        <sz val="12"/>
        <color rgb="FF000000"/>
        <rFont val="Roboto"/>
      </rPr>
      <t xml:space="preserve"> are formalized and available for each step, including what and how to do (e.g.: tools, chronology). If a Decathlon production requirements (DPR) is available, this is integrated into the SOP or available at the concerned workstation.
&gt; The workstation is</t>
    </r>
    <r>
      <rPr>
        <b/>
        <sz val="12"/>
        <color rgb="FF000000"/>
        <rFont val="Roboto"/>
      </rPr>
      <t xml:space="preserve"> organized and adapted</t>
    </r>
    <r>
      <rPr>
        <sz val="12"/>
        <color rgb="FF000000"/>
        <rFont val="Roboto"/>
      </rPr>
      <t xml:space="preserve"> to the operations (e.g.: clean, light)
&gt; The supplier </t>
    </r>
    <r>
      <rPr>
        <b/>
        <sz val="12"/>
        <color rgb="FF000000"/>
        <rFont val="Roboto"/>
      </rPr>
      <t>assess and controls parameters</t>
    </r>
    <r>
      <rPr>
        <sz val="12"/>
        <color rgb="FF000000"/>
        <rFont val="Roboto"/>
      </rPr>
      <t xml:space="preserve"> that may have an impact on the presence of</t>
    </r>
    <r>
      <rPr>
        <b/>
        <sz val="12"/>
        <color rgb="FF000000"/>
        <rFont val="Roboto"/>
      </rPr>
      <t xml:space="preserve"> hazardous substances</t>
    </r>
    <r>
      <rPr>
        <sz val="12"/>
        <color rgb="FF000000"/>
        <rFont val="Roboto"/>
      </rPr>
      <t xml:space="preserve"> (e.g. : temperature, time, cleaning equipments, cleanliness of the workstation)
&gt; Every </t>
    </r>
    <r>
      <rPr>
        <b/>
        <sz val="12"/>
        <color rgb="FF000000"/>
        <rFont val="Roboto"/>
      </rPr>
      <t>specific equipment</t>
    </r>
    <r>
      <rPr>
        <sz val="12"/>
        <color rgb="FF000000"/>
        <rFont val="Roboto"/>
      </rPr>
      <t xml:space="preserve"> to a model / product (e.g.: die cutting tools, injections molds) is identified and can be linked to this model / product.</t>
    </r>
  </si>
  <si>
    <r>
      <rPr>
        <sz val="12"/>
        <color rgb="FF000000"/>
        <rFont val="Roboto"/>
      </rPr>
      <t xml:space="preserve">As part of the continuous improvement mindset, </t>
    </r>
    <r>
      <rPr>
        <b/>
        <sz val="12"/>
        <color rgb="FF000000"/>
        <rFont val="Roboto"/>
      </rPr>
      <t xml:space="preserve">SOPs are updated on a regular basis </t>
    </r>
    <r>
      <rPr>
        <sz val="12"/>
        <color rgb="FF000000"/>
        <rFont val="Roboto"/>
      </rPr>
      <t xml:space="preserve">and are </t>
    </r>
    <r>
      <rPr>
        <b/>
        <sz val="12"/>
        <color rgb="FF000000"/>
        <rFont val="Roboto"/>
      </rPr>
      <t>communicated with Decathlon</t>
    </r>
    <r>
      <rPr>
        <sz val="12"/>
        <color rgb="FF000000"/>
        <rFont val="Roboto"/>
      </rPr>
      <t>.</t>
    </r>
  </si>
  <si>
    <t>3.3. Identification and traceability -- Be able everytime and everywhere to find our products in case of problem to protect users</t>
  </si>
  <si>
    <r>
      <rPr>
        <b/>
        <sz val="12"/>
        <color theme="1"/>
        <rFont val="Roboto, Arial"/>
      </rPr>
      <t xml:space="preserve">Identification
At each stage </t>
    </r>
    <r>
      <rPr>
        <sz val="12"/>
        <color theme="1"/>
        <rFont val="Roboto, Arial"/>
      </rPr>
      <t>of the production,  raw materials, components, semi finished or finished products</t>
    </r>
    <r>
      <rPr>
        <b/>
        <sz val="12"/>
        <color theme="1"/>
        <rFont val="Roboto, Arial"/>
      </rPr>
      <t xml:space="preserve"> are identified, </t>
    </r>
    <r>
      <rPr>
        <sz val="12"/>
        <color theme="1"/>
        <rFont val="Roboto, Arial"/>
      </rPr>
      <t>at least, by name and reference.</t>
    </r>
    <r>
      <rPr>
        <b/>
        <sz val="12"/>
        <color theme="1"/>
        <rFont val="Roboto, Arial"/>
      </rPr>
      <t xml:space="preserve">
Traceability :
</t>
    </r>
    <r>
      <rPr>
        <sz val="12"/>
        <color theme="1"/>
        <rFont val="Roboto, Arial"/>
      </rPr>
      <t>Traceability of the identified attribute is available and defined at least in one of the below :</t>
    </r>
    <r>
      <rPr>
        <b/>
        <sz val="12"/>
        <color theme="1"/>
        <rFont val="Roboto, Arial"/>
      </rPr>
      <t xml:space="preserve">
- BOM (component, material)
- TechPack (certificates, claims)
- Traceability contract/SOP defined by each industrial process.
For defined attributes, </t>
    </r>
    <r>
      <rPr>
        <sz val="12"/>
        <color theme="1"/>
        <rFont val="Roboto, Arial"/>
      </rPr>
      <t>a tool links finished good / component batch number to</t>
    </r>
    <r>
      <rPr>
        <sz val="12"/>
        <color rgb="FFFF0000"/>
        <rFont val="Roboto, Arial"/>
      </rPr>
      <t xml:space="preserve"> </t>
    </r>
    <r>
      <rPr>
        <sz val="12"/>
        <color theme="1"/>
        <rFont val="Roboto, Arial"/>
      </rPr>
      <t>component / materials / semi-finished batch number and to production order.
Production order number can be linked to Decathlon Purchase Order number having at minimum :</t>
    </r>
    <r>
      <rPr>
        <b/>
        <sz val="12"/>
        <color theme="1"/>
        <rFont val="Roboto, Arial"/>
      </rPr>
      <t xml:space="preserve">
&gt; Quantity produced 
&gt; Deliveries locations and dates
&gt; Factory production order including production dates and finished good /component batch number.
</t>
    </r>
    <r>
      <rPr>
        <sz val="12"/>
        <color theme="1"/>
        <rFont val="Roboto, Arial"/>
      </rPr>
      <t>This traceability can be consolidated on site in less than</t>
    </r>
    <r>
      <rPr>
        <b/>
        <sz val="12"/>
        <color theme="1"/>
        <rFont val="Roboto, Arial"/>
      </rPr>
      <t xml:space="preserve"> 24 hours.
</t>
    </r>
    <r>
      <rPr>
        <sz val="12"/>
        <color theme="1"/>
        <rFont val="Roboto, Arial"/>
      </rPr>
      <t>Documents are archived during</t>
    </r>
    <r>
      <rPr>
        <b/>
        <sz val="12"/>
        <color theme="1"/>
        <rFont val="Roboto, Arial"/>
      </rPr>
      <t xml:space="preserve"> 6 years </t>
    </r>
    <r>
      <rPr>
        <sz val="12"/>
        <color theme="1"/>
        <rFont val="Roboto, Arial"/>
      </rPr>
      <t>at least in order to comply with the general legal requirement.</t>
    </r>
  </si>
  <si>
    <r>
      <rPr>
        <b/>
        <sz val="12"/>
        <color theme="1"/>
        <rFont val="Roboto, Arial"/>
      </rPr>
      <t>Traceability :
For each Decathlon specific attributes</t>
    </r>
    <r>
      <rPr>
        <sz val="12"/>
        <color theme="1"/>
        <rFont val="Roboto, Arial"/>
      </rPr>
      <t xml:space="preserve"> required for the particular finished good/ component: the supplier connects production traceability data (component / raw materials / semi-finished  batch number and production date) and</t>
    </r>
    <r>
      <rPr>
        <b/>
        <sz val="12"/>
        <color theme="1"/>
        <rFont val="Roboto, Arial"/>
      </rPr>
      <t xml:space="preserve"> SHU and RFID number.
Supplier is able to send</t>
    </r>
    <r>
      <rPr>
        <sz val="12"/>
        <color theme="1"/>
        <rFont val="Roboto, Arial"/>
      </rPr>
      <t xml:space="preserve"> traceability data through digitalized tools to Decathlon according to Decathlon's requirement.</t>
    </r>
    <r>
      <rPr>
        <b/>
        <sz val="12"/>
        <color theme="1"/>
        <rFont val="Roboto, Arial"/>
      </rPr>
      <t xml:space="preserve">
The supplier tests</t>
    </r>
    <r>
      <rPr>
        <sz val="12"/>
        <color theme="1"/>
        <rFont val="Roboto, Arial"/>
      </rPr>
      <t xml:space="preserve"> his traceability system including documentation management at a</t>
    </r>
    <r>
      <rPr>
        <b/>
        <sz val="12"/>
        <color theme="1"/>
        <rFont val="Roboto, Arial"/>
      </rPr>
      <t xml:space="preserve"> defined frequency </t>
    </r>
    <r>
      <rPr>
        <sz val="12"/>
        <color theme="1"/>
        <rFont val="Roboto, Arial"/>
      </rPr>
      <t>to ensure it works properly. Reports are available.</t>
    </r>
  </si>
  <si>
    <r>
      <rPr>
        <b/>
        <sz val="12"/>
        <color theme="1"/>
        <rFont val="Roboto, Arial"/>
      </rPr>
      <t xml:space="preserve">Full traceability
</t>
    </r>
    <r>
      <rPr>
        <sz val="12"/>
        <color theme="1"/>
        <rFont val="Roboto, Arial"/>
      </rPr>
      <t xml:space="preserve">For all Decathlon attributes required for the particular finished good / component : the supplier connects production traceability data (component / materials / semi-finished batch number and production date) and SHU and RFID number.
</t>
    </r>
    <r>
      <rPr>
        <b/>
        <sz val="12"/>
        <color theme="1"/>
        <rFont val="Roboto, Arial"/>
      </rPr>
      <t xml:space="preserve">
</t>
    </r>
    <r>
      <rPr>
        <sz val="12"/>
        <color theme="1"/>
        <rFont val="Roboto, Arial"/>
      </rPr>
      <t>Supplier send traceability data</t>
    </r>
    <r>
      <rPr>
        <b/>
        <sz val="12"/>
        <color theme="1"/>
        <rFont val="Roboto, Arial"/>
      </rPr>
      <t xml:space="preserve">, through digitalized tools, </t>
    </r>
    <r>
      <rPr>
        <sz val="12"/>
        <color theme="1"/>
        <rFont val="Roboto, Arial"/>
      </rPr>
      <t xml:space="preserve">to Decathlon according to Decathlon's requirement at the </t>
    </r>
    <r>
      <rPr>
        <b/>
        <sz val="12"/>
        <color theme="1"/>
        <rFont val="Roboto, Arial"/>
      </rPr>
      <t>defined frequency.</t>
    </r>
  </si>
  <si>
    <t>3.4. Control plan: product and process parameters -- I master all the steps of the process through checks/controls and react in a proper way to produce every time the same compliant products</t>
  </si>
  <si>
    <r>
      <rPr>
        <b/>
        <sz val="12"/>
        <color rgb="FFFFFFFF"/>
        <rFont val="Roboto"/>
      </rPr>
      <t xml:space="preserve">For supplier's control plan (Incoming / Online / Final  control - Including Lab &amp; Toxicology)
</t>
    </r>
    <r>
      <rPr>
        <sz val="12"/>
        <color rgb="FFFFFFFF"/>
        <rFont val="Roboto"/>
      </rPr>
      <t xml:space="preserve">
The </t>
    </r>
    <r>
      <rPr>
        <b/>
        <sz val="12"/>
        <color rgb="FFFFFFFF"/>
        <rFont val="Roboto"/>
      </rPr>
      <t>critical and majors*</t>
    </r>
    <r>
      <rPr>
        <sz val="12"/>
        <color rgb="FFFFFFFF"/>
        <rFont val="Roboto"/>
      </rPr>
      <t xml:space="preserve"> control, points &amp; methods are defined, formalized, known and applied at each step of the process.
</t>
    </r>
    <r>
      <rPr>
        <b/>
        <sz val="12"/>
        <color rgb="FFFFFFFF"/>
        <rFont val="Roboto"/>
      </rPr>
      <t>Critical and majors</t>
    </r>
    <r>
      <rPr>
        <sz val="12"/>
        <color rgb="FFFFFFFF"/>
        <rFont val="Roboto"/>
      </rPr>
      <t xml:space="preserve"> controls are recorded and available. Archiving duration is defined according to product risk, product lifetime or contractual commitment.
Controler is able to </t>
    </r>
    <r>
      <rPr>
        <b/>
        <sz val="12"/>
        <color rgb="FFFFFFFF"/>
        <rFont val="Roboto"/>
      </rPr>
      <t>take a decision of conformity</t>
    </r>
    <r>
      <rPr>
        <sz val="12"/>
        <color rgb="FFFFFFFF"/>
        <rFont val="Roboto"/>
      </rPr>
      <t xml:space="preserve"> (adapted and calibrated tools, targets and tolerances) and </t>
    </r>
    <r>
      <rPr>
        <b/>
        <sz val="12"/>
        <color rgb="FFFFFFFF"/>
        <rFont val="Roboto"/>
      </rPr>
      <t>reaction mode</t>
    </r>
    <r>
      <rPr>
        <sz val="12"/>
        <color rgb="FFFFFFFF"/>
        <rFont val="Roboto"/>
      </rPr>
      <t xml:space="preserve"> is clearly defined &amp; applied by the controler
If a major or critical control deficiency is identified, there is a</t>
    </r>
    <r>
      <rPr>
        <b/>
        <sz val="12"/>
        <color rgb="FFFFFFFF"/>
        <rFont val="Roboto"/>
      </rPr>
      <t xml:space="preserve"> later stage in the process to detect and control</t>
    </r>
    <r>
      <rPr>
        <sz val="12"/>
        <color rgb="FFFFFFFF"/>
        <rFont val="Roboto"/>
      </rPr>
      <t xml:space="preserve"> it before the product is shipped to Decathlon.
In case of</t>
    </r>
    <r>
      <rPr>
        <b/>
        <sz val="12"/>
        <color rgb="FFFFFFFF"/>
        <rFont val="Roboto"/>
      </rPr>
      <t xml:space="preserve"> authorized subcontracting  (from Decathlon team) part of the production activities, t</t>
    </r>
    <r>
      <rPr>
        <sz val="12"/>
        <color rgb="FFFFFFFF"/>
        <rFont val="Roboto"/>
      </rPr>
      <t xml:space="preserve">he supplier has implemented a clear procedure to :
&gt; Communicate to the subcontractor the critical and major points to control with a Control  plan (methods, sampling size, frequency)
&gt; To evaluate subcontractor's competencies to perfom the controls
&gt; To collect subcontractors control figures
</t>
    </r>
    <r>
      <rPr>
        <i/>
        <sz val="12"/>
        <color rgb="FFFFFFFF"/>
        <rFont val="Roboto"/>
      </rPr>
      <t>*Critical and major controls are defined  by Decathlon in contractual documents (Tech Pack, DPRs) or by supplier in his control plan according to the risk analysis / experience/ quality history on products (risk examples: legal, image, safety, functional).
   &gt; Critical: non-conformity that impacts user’s safety in reasonable use of the product or that represents a legal risk.
   &gt; Major: non-conformity that impacts or forbid the sale, the use or the assembly of the product.</t>
    </r>
  </si>
  <si>
    <t>Broken needle management is critical control step.
As reaction mode, 100% needle control is applied, with the machine accuracy detection test record.</t>
  </si>
  <si>
    <t xml:space="preserve"> mk</t>
  </si>
  <si>
    <r>
      <rPr>
        <b/>
        <sz val="12"/>
        <color rgb="FF000000"/>
        <rFont val="Roboto"/>
      </rPr>
      <t>For supplier's control plan: incoming / online / final control (including laboratory &amp; toxicology)</t>
    </r>
    <r>
      <rPr>
        <sz val="12"/>
        <color rgb="FF000000"/>
        <rFont val="Roboto"/>
      </rPr>
      <t xml:space="preserve">
Control points &amp; methods are defined, formalized, known and applied at each step of the process.
Controls are recorded and available. Archiving duration is defined according to product risk, product lifetime or contractual commitment.
Controler is able to take a decision of conformity (tools, targets and tolerances) and reaction mode is clearly defined &amp; applied
Control methods and frequencies are consistent and updated with requirements defined in the TechPack, DPRs and/ or supplier's know how (see chapter 1.4. Contract Management).
In case of </t>
    </r>
    <r>
      <rPr>
        <b/>
        <sz val="12"/>
        <color rgb="FF000000"/>
        <rFont val="Roboto"/>
      </rPr>
      <t>authorized subcontacting (from Decathlon team) part of the production activities</t>
    </r>
    <r>
      <rPr>
        <sz val="12"/>
        <color rgb="FF000000"/>
        <rFont val="Roboto"/>
      </rPr>
      <t>, the supplier has implemented a clear procedure to :
&gt; Communicate to the subcontractor the control plan (control points, methods, tolerances, sampling size, frequency)
&gt; Validate derogation if needed</t>
    </r>
  </si>
  <si>
    <t>In cutting semi-FG and final control, the control plans and checking method is well followed.
Rechecked after repair.
For broken needles management, the model and number of broken needles are added to the site, and it is necessary to confirm that the broken needles issued are consistent with the recovered broken needles during each replacement. Relevant Sops and records can be provided, and there is a special person to check regularly.</t>
  </si>
  <si>
    <r>
      <rPr>
        <sz val="12"/>
        <color rgb="FF000000"/>
        <rFont val="Roboto"/>
      </rPr>
      <t xml:space="preserve">Based on experience, industrialisation, historical data and/ or risks analysis, </t>
    </r>
    <r>
      <rPr>
        <b/>
        <sz val="12"/>
        <color rgb="FF000000"/>
        <rFont val="Roboto"/>
      </rPr>
      <t>the control plan is optimized on a regular basis.</t>
    </r>
    <r>
      <rPr>
        <sz val="12"/>
        <color rgb="FF000000"/>
        <rFont val="Roboto"/>
      </rPr>
      <t xml:space="preserve">
</t>
    </r>
    <r>
      <rPr>
        <i/>
        <sz val="12"/>
        <color rgb="FF000000"/>
        <rFont val="Roboto"/>
      </rPr>
      <t>e.g.: control frequency is reviewed according to the performance analysis (main defects).</t>
    </r>
    <r>
      <rPr>
        <sz val="12"/>
        <color rgb="FF000000"/>
        <rFont val="Roboto"/>
      </rPr>
      <t xml:space="preserve">
</t>
    </r>
    <r>
      <rPr>
        <b/>
        <sz val="12"/>
        <color rgb="FF000000"/>
        <rFont val="Roboto"/>
      </rPr>
      <t>Capitalization</t>
    </r>
    <r>
      <rPr>
        <sz val="12"/>
        <color rgb="FF000000"/>
        <rFont val="Roboto"/>
      </rPr>
      <t xml:space="preserve">
The controls plan is updated according to the identified risks on similar products (good practices generalisation) and based on history of controls.</t>
    </r>
  </si>
  <si>
    <r>
      <rPr>
        <sz val="12"/>
        <color rgb="FF000000"/>
        <rFont val="Roboto"/>
      </rPr>
      <t xml:space="preserve">According to a </t>
    </r>
    <r>
      <rPr>
        <b/>
        <sz val="12"/>
        <color rgb="FF000000"/>
        <rFont val="Roboto"/>
      </rPr>
      <t>continuous improvement mindset</t>
    </r>
    <r>
      <rPr>
        <sz val="12"/>
        <color rgb="FF000000"/>
        <rFont val="Roboto"/>
      </rPr>
      <t xml:space="preserve">, there is a routine in place to detect trends, gaps and problems in the control plan activities.
</t>
    </r>
    <r>
      <rPr>
        <i/>
        <sz val="12"/>
        <color rgb="FF000000"/>
        <rFont val="Roboto"/>
      </rPr>
      <t>I.e. A ramdon control is performed &amp; recorded by another person inclued into the quality team/activities</t>
    </r>
  </si>
  <si>
    <t>3.5. Calibration of tools used for conformity inspection -- Calibrated tools gives you a relevant measure of your process / product.</t>
  </si>
  <si>
    <r>
      <rPr>
        <b/>
        <sz val="12"/>
        <color rgb="FF000000"/>
        <rFont val="Roboto"/>
      </rPr>
      <t xml:space="preserve">Calibration and identification </t>
    </r>
    <r>
      <rPr>
        <sz val="12"/>
        <color rgb="FF000000"/>
        <rFont val="Roboto"/>
      </rPr>
      <t xml:space="preserve">(I know my tool and its limits for incoming / online / final control and laboratory equipment)
Tools in use have unique identification, including at least tool number and expiration date. 
Calibration of tool in use is up to date (calibration report and/or record available for each tool). When calibration is outdated or tool is damaged, the tool is clearly identified and isolated. 
Tool's tolerance is aligned to the measurement range specified.
Internal calibration can be done if: 
 &gt; Person in charge knows the calibration methodology.
 &gt; Tools used as reference are externally calibrated by an accredited company.
</t>
    </r>
  </si>
  <si>
    <t>all calibration are taken externally.
Report is availbale, calibration is up to date.</t>
  </si>
  <si>
    <r>
      <rPr>
        <b/>
        <sz val="12"/>
        <color rgb="FF000000"/>
        <rFont val="Roboto"/>
      </rPr>
      <t xml:space="preserve">Formalization
</t>
    </r>
    <r>
      <rPr>
        <sz val="12"/>
        <color rgb="FF000000"/>
        <rFont val="Roboto"/>
      </rPr>
      <t xml:space="preserve">There is a </t>
    </r>
    <r>
      <rPr>
        <b/>
        <sz val="12"/>
        <color rgb="FF000000"/>
        <rFont val="Roboto"/>
      </rPr>
      <t xml:space="preserve">list of tools to be calibrated </t>
    </r>
    <r>
      <rPr>
        <sz val="12"/>
        <color rgb="FF000000"/>
        <rFont val="Roboto"/>
      </rPr>
      <t xml:space="preserve">which mentions: 
 &gt; Tool identification number
 &gt; Responsible for calibration (internal or external)
 &gt; Tool tolerance
 &gt; Date of calibration and date of validity.
</t>
    </r>
    <r>
      <rPr>
        <b/>
        <sz val="12"/>
        <color rgb="FF000000"/>
        <rFont val="Roboto"/>
      </rPr>
      <t xml:space="preserve">Calibration procedures </t>
    </r>
    <r>
      <rPr>
        <sz val="12"/>
        <color rgb="FF000000"/>
        <rFont val="Roboto"/>
      </rPr>
      <t>are formalized, up to date, respected and applied. They define: 
 &gt; Person in charge of calibration
 &gt; What tools to calibrate
 &gt; When to calibrate
 &gt; How to calibrate (for internal calibration).</t>
    </r>
  </si>
  <si>
    <t>calibration list is availbale with all necessary information.</t>
  </si>
  <si>
    <r>
      <rPr>
        <b/>
        <sz val="12"/>
        <color rgb="FF000000"/>
        <rFont val="Roboto"/>
      </rPr>
      <t>Prevention and Risks mastery</t>
    </r>
    <r>
      <rPr>
        <sz val="12"/>
        <color rgb="FF000000"/>
        <rFont val="Roboto"/>
      </rPr>
      <t xml:space="preserve">
Incidents which can impact tool's calibration are monitored and managed by an actions plan (e.g.: knocks and shocks to a tool).</t>
    </r>
  </si>
  <si>
    <t>3.6. Maintenance -- I maintain my equipments to ensure the ability to produce.</t>
  </si>
  <si>
    <r>
      <rPr>
        <b/>
        <sz val="12"/>
        <color rgb="FF000000"/>
        <rFont val="Roboto"/>
      </rPr>
      <t xml:space="preserve">Know how
</t>
    </r>
    <r>
      <rPr>
        <sz val="12"/>
        <color rgb="FF000000"/>
        <rFont val="Roboto"/>
      </rPr>
      <t xml:space="preserve">In case of breakdown, production operator and maintenance operator know what to do and apply it.
</t>
    </r>
    <r>
      <rPr>
        <i/>
        <sz val="12"/>
        <color rgb="FF000000"/>
        <rFont val="Roboto"/>
      </rPr>
      <t>e.g. : person to inform, person responsible for maintenance operations, specific identification, isolation / machine stop.</t>
    </r>
    <r>
      <rPr>
        <sz val="12"/>
        <color rgb="FF000000"/>
        <rFont val="Roboto"/>
      </rPr>
      <t xml:space="preserve">
</t>
    </r>
    <r>
      <rPr>
        <b/>
        <sz val="12"/>
        <color rgb="FF000000"/>
        <rFont val="Roboto"/>
      </rPr>
      <t>Ability and recording</t>
    </r>
    <r>
      <rPr>
        <sz val="12"/>
        <color rgb="FF000000"/>
        <rFont val="Roboto"/>
      </rPr>
      <t xml:space="preserve">
Pre operational controls are made to ensure the production start in good conditions.
In case of maintenance intervention or machine replacement, only authorized person validates restart (stabilized process which guarantees product conformity). 
Curative maintenance interventions are recorded and available (date, type of maintenance, person in charge of the operation, person who has validated restart).</t>
    </r>
  </si>
  <si>
    <t>For the special equipment template machine, the factory purchased a new one as a spare equipment. In addition, the maintenance process is defined. After the employee finds the equipment failure, he will notify the monitor to repair. If the monitor cannot repair the equipment, he will notify the external mechanic to repair it. The external machine repair has an agreement with Dongyao, which will be repaired within 24 hours, and the factory equipment has a spare machine to use. Relevant machine repair procedure documents can be provided.</t>
  </si>
  <si>
    <r>
      <rPr>
        <b/>
        <sz val="12"/>
        <color rgb="FF000000"/>
        <rFont val="Roboto"/>
      </rPr>
      <t xml:space="preserve">Formalization and prevention
</t>
    </r>
    <r>
      <rPr>
        <sz val="12"/>
        <color rgb="FF000000"/>
        <rFont val="Roboto"/>
      </rPr>
      <t xml:space="preserve">
Supplier formalizes and communicates in proximity of workstation, </t>
    </r>
    <r>
      <rPr>
        <sz val="12"/>
        <color rgb="FF000000"/>
        <rFont val="Roboto"/>
      </rPr>
      <t xml:space="preserve">easily accessible for operators, </t>
    </r>
    <r>
      <rPr>
        <sz val="12"/>
        <color rgb="FF000000"/>
        <rFont val="Roboto"/>
      </rPr>
      <t>actions to take in case of breakdown (specific identification, isolation/stop of the machine, recording, restart conditions). 
There is a maintenance planning available (with frequency and operations to do) and an up to date state of the machines.
Preventive maintenance operations are recorded and available per machine (date, type of maintenance, person in charge of operation).</t>
    </r>
  </si>
  <si>
    <r>
      <rPr>
        <b/>
        <sz val="12"/>
        <color rgb="FF000000"/>
        <rFont val="Roboto"/>
      </rPr>
      <t xml:space="preserve">Optimization
</t>
    </r>
    <r>
      <rPr>
        <sz val="12"/>
        <color rgb="FF000000"/>
        <rFont val="Roboto"/>
      </rPr>
      <t xml:space="preserve">A list of critical machines is set up according to the quality-costs-delays risks. There is a plan to manage breakdowns on critical machines (subcontracted intervention / spare parts stock availability)
</t>
    </r>
    <r>
      <rPr>
        <sz val="12"/>
        <color rgb="FF000000"/>
        <rFont val="Roboto"/>
      </rPr>
      <t xml:space="preserve">
Investments plan of the company is aligned with maintenance data analysis.</t>
    </r>
  </si>
  <si>
    <t>3.7. Suppliers management -- Suppliers are managed to ensure the quality of my components and raw materials.</t>
  </si>
  <si>
    <r>
      <rPr>
        <b/>
        <sz val="12"/>
        <color rgb="FF000000"/>
        <rFont val="Roboto"/>
      </rPr>
      <t xml:space="preserve">Referencing
</t>
    </r>
    <r>
      <rPr>
        <sz val="12"/>
        <color rgb="FF000000"/>
        <rFont val="Roboto"/>
      </rPr>
      <t xml:space="preserve">
An up to date </t>
    </r>
    <r>
      <rPr>
        <b/>
        <sz val="12"/>
        <color rgb="FF000000"/>
        <rFont val="Roboto"/>
      </rPr>
      <t>list of component</t>
    </r>
    <r>
      <rPr>
        <sz val="12"/>
        <color rgb="FF000000"/>
        <rFont val="Roboto"/>
      </rPr>
      <t xml:space="preserve">, </t>
    </r>
    <r>
      <rPr>
        <b/>
        <sz val="12"/>
        <color rgb="FF000000"/>
        <rFont val="Roboto"/>
      </rPr>
      <t xml:space="preserve">accessory </t>
    </r>
    <r>
      <rPr>
        <sz val="12"/>
        <color rgb="FF000000"/>
        <rFont val="Roboto"/>
      </rPr>
      <t xml:space="preserve">and </t>
    </r>
    <r>
      <rPr>
        <b/>
        <sz val="12"/>
        <color rgb="FF000000"/>
        <rFont val="Roboto"/>
      </rPr>
      <t>raw material</t>
    </r>
    <r>
      <rPr>
        <sz val="12"/>
        <color rgb="FF000000"/>
        <rFont val="Roboto"/>
      </rPr>
      <t xml:space="preserve"> suppliers is available.
The approved suppliers are in </t>
    </r>
    <r>
      <rPr>
        <b/>
        <sz val="12"/>
        <color rgb="FF000000"/>
        <rFont val="Roboto"/>
      </rPr>
      <t xml:space="preserve">coherence </t>
    </r>
    <r>
      <rPr>
        <sz val="12"/>
        <color rgb="FF000000"/>
        <rFont val="Roboto"/>
      </rPr>
      <t xml:space="preserve">with Decathlon contractual documents signed (e.g.: BOM in the TechPack).
</t>
    </r>
    <r>
      <rPr>
        <b/>
        <sz val="12"/>
        <color rgb="FF000000"/>
        <rFont val="Roboto"/>
      </rPr>
      <t xml:space="preserve">In case of change </t>
    </r>
    <r>
      <rPr>
        <sz val="12"/>
        <color rgb="FF000000"/>
        <rFont val="Roboto"/>
      </rPr>
      <t>of component/raw material supplier, Decathlon is</t>
    </r>
    <r>
      <rPr>
        <b/>
        <sz val="12"/>
        <color rgb="FF000000"/>
        <rFont val="Roboto"/>
      </rPr>
      <t xml:space="preserve"> informed before implementation</t>
    </r>
    <r>
      <rPr>
        <sz val="12"/>
        <color rgb="FF000000"/>
        <rFont val="Roboto"/>
      </rPr>
      <t xml:space="preserve"> if there is an impact on the specifications of the finish products.</t>
    </r>
  </si>
  <si>
    <t>Most of suppliers are DECATHLON Rank 2 suppliers.
The print supplier follows RSL contract.
When supplier change, there is a process to follow.</t>
  </si>
  <si>
    <r>
      <rPr>
        <sz val="12"/>
        <color rgb="FF000000"/>
        <rFont val="Roboto"/>
      </rPr>
      <t xml:space="preserve">A new </t>
    </r>
    <r>
      <rPr>
        <b/>
        <sz val="12"/>
        <color rgb="FF000000"/>
        <rFont val="Roboto"/>
      </rPr>
      <t>supplier's validation procedure</t>
    </r>
    <r>
      <rPr>
        <sz val="12"/>
        <color rgb="FF000000"/>
        <rFont val="Roboto"/>
      </rPr>
      <t xml:space="preserve"> is available and applied (e.g. new component validation / supplier evaluation)
</t>
    </r>
    <r>
      <rPr>
        <b/>
        <sz val="12"/>
        <color rgb="FF000000"/>
        <rFont val="Roboto"/>
      </rPr>
      <t xml:space="preserve">Performance management
</t>
    </r>
    <r>
      <rPr>
        <sz val="12"/>
        <color rgb="FF000000"/>
        <rFont val="Roboto"/>
      </rPr>
      <t xml:space="preserve">Internal quality indicators are defined and followed to monitor rank n suppliers (e.g.: non conform product rate) and manage them accordingly (clear target, action plan, person in charge, deadline, actions efficiency follow-up).
</t>
    </r>
    <r>
      <rPr>
        <b/>
        <sz val="12"/>
        <color rgb="FF000000"/>
        <rFont val="Roboto"/>
      </rPr>
      <t xml:space="preserve">Chemical risk management
</t>
    </r>
    <r>
      <rPr>
        <sz val="12"/>
        <color rgb="FF000000"/>
        <rFont val="Roboto"/>
      </rPr>
      <t>Chemical screening RSL is filed and completed by the supplier.
If any NOK RSL, supplier has implemented corrective action and chemicals testing to ensure compliance of the finished goods/ component.</t>
    </r>
    <r>
      <rPr>
        <b/>
        <sz val="12"/>
        <color rgb="FF000000"/>
        <rFont val="Roboto"/>
      </rPr>
      <t xml:space="preserve">
</t>
    </r>
    <r>
      <rPr>
        <sz val="12"/>
        <color rgb="FF000000"/>
        <rFont val="Roboto"/>
      </rPr>
      <t xml:space="preserve">RSL requirements are communicated to </t>
    </r>
    <r>
      <rPr>
        <b/>
        <sz val="12"/>
        <color rgb="FF000000"/>
        <rFont val="Roboto"/>
      </rPr>
      <t>all non nominated rank 2 suppliers</t>
    </r>
    <r>
      <rPr>
        <sz val="12"/>
        <color rgb="FF000000"/>
        <rFont val="Roboto"/>
      </rPr>
      <t>, with evidence of the acknoledgment (</t>
    </r>
    <r>
      <rPr>
        <b/>
        <sz val="12"/>
        <color rgb="FF000000"/>
        <rFont val="Roboto"/>
      </rPr>
      <t xml:space="preserve">exception for finished good cosmetics &amp; chemicals suppliers, </t>
    </r>
    <r>
      <rPr>
        <sz val="12"/>
        <color rgb="FF000000"/>
        <rFont val="Roboto"/>
      </rPr>
      <t>requirement already covered by substances regulation and M/P-RSL of the rank 1).</t>
    </r>
  </si>
  <si>
    <r>
      <rPr>
        <b/>
        <sz val="12"/>
        <color rgb="FF000000"/>
        <rFont val="Roboto"/>
      </rPr>
      <t xml:space="preserve">Buying/sourcing policy for chemicals
</t>
    </r>
    <r>
      <rPr>
        <sz val="12"/>
        <color rgb="FF000000"/>
        <rFont val="Roboto"/>
      </rPr>
      <t>A buying policy for chemicals sourcing is formalized and implemented to reach compliance to chemicals customer's requirements.</t>
    </r>
    <r>
      <rPr>
        <b/>
        <sz val="12"/>
        <color rgb="FF000000"/>
        <rFont val="Roboto"/>
      </rPr>
      <t xml:space="preserve">
Rank n suppliers assessment:
</t>
    </r>
    <r>
      <rPr>
        <sz val="12"/>
        <color rgb="FF000000"/>
        <rFont val="Roboto"/>
      </rPr>
      <t xml:space="preserve">A risk analysis for rank n suppliers is available (e.g.: new supplier, new process, innovative product, new site, high rate of non conformity). 
Quality audits are planned at the concerned suppliers based on the risk analysis.
</t>
    </r>
    <r>
      <rPr>
        <b/>
        <sz val="12"/>
        <color rgb="FF000000"/>
        <rFont val="Roboto"/>
      </rPr>
      <t>All</t>
    </r>
    <r>
      <rPr>
        <sz val="12"/>
        <color rgb="FF000000"/>
        <rFont val="Roboto"/>
      </rPr>
      <t xml:space="preserve"> </t>
    </r>
    <r>
      <rPr>
        <b/>
        <sz val="12"/>
        <color rgb="FF000000"/>
        <rFont val="Roboto"/>
      </rPr>
      <t>(nominated or non-nominated)</t>
    </r>
    <r>
      <rPr>
        <sz val="12"/>
        <color rgb="FF000000"/>
        <rFont val="Roboto"/>
      </rPr>
      <t xml:space="preserve"> rank 2 suppliers </t>
    </r>
    <r>
      <rPr>
        <b/>
        <sz val="12"/>
        <color rgb="FF000000"/>
        <rFont val="Roboto"/>
      </rPr>
      <t xml:space="preserve">have signed the concerned RSL </t>
    </r>
    <r>
      <rPr>
        <sz val="12"/>
        <color rgb="FF000000"/>
        <rFont val="Roboto"/>
      </rPr>
      <t>and the document is archived by rank 1 supplier.</t>
    </r>
  </si>
  <si>
    <t>3.8. ZDHC management -- Suppliers are managing chemicals to ensure compliance regarding ZDHC requirements</t>
  </si>
  <si>
    <t>SPECIFIC FOR TEXTILE, LEATHER, GARMENT and FOOTWEAR SUPPLIERS</t>
  </si>
  <si>
    <r>
      <rPr>
        <sz val="12"/>
        <color rgb="FF000000"/>
        <rFont val="Roboto"/>
      </rPr>
      <t xml:space="preserve">Supplier has an account on the </t>
    </r>
    <r>
      <rPr>
        <b/>
        <sz val="12"/>
        <color rgb="FF000000"/>
        <rFont val="Roboto"/>
      </rPr>
      <t xml:space="preserve">GATEWAY </t>
    </r>
    <r>
      <rPr>
        <sz val="12"/>
        <color rgb="FF000000"/>
        <rFont val="Roboto"/>
      </rPr>
      <t xml:space="preserve">and is connected with DECATHLON account.
Supplier has a formalized </t>
    </r>
    <r>
      <rPr>
        <b/>
        <sz val="12"/>
        <color rgb="FF000000"/>
        <rFont val="Roboto"/>
      </rPr>
      <t>chemical procurement policy</t>
    </r>
    <r>
      <rPr>
        <sz val="12"/>
        <color rgb="FF000000"/>
        <rFont val="Roboto"/>
      </rPr>
      <t xml:space="preserve"> to ensure MRSL conformance (ZDHC Level 1 at minimum)
</t>
    </r>
    <r>
      <rPr>
        <b/>
        <sz val="12"/>
        <color rgb="FF000000"/>
        <rFont val="Roboto"/>
      </rPr>
      <t xml:space="preserve">For Component suppliers ONLY :
</t>
    </r>
    <r>
      <rPr>
        <sz val="12"/>
        <color rgb="FF000000"/>
        <rFont val="Roboto"/>
      </rPr>
      <t xml:space="preserve">Supplier uploads his INCHECK Report (Chemical Inventory) on the GATEWAY at minimum </t>
    </r>
    <r>
      <rPr>
        <b/>
        <sz val="12"/>
        <color rgb="FF000000"/>
        <rFont val="Roboto"/>
      </rPr>
      <t xml:space="preserve">QUARTERLY </t>
    </r>
    <r>
      <rPr>
        <sz val="12"/>
        <color rgb="FF000000"/>
        <rFont val="Roboto"/>
      </rPr>
      <t xml:space="preserve">(by using an </t>
    </r>
    <r>
      <rPr>
        <b/>
        <sz val="12"/>
        <color rgb="FF000000"/>
        <rFont val="Roboto"/>
      </rPr>
      <t xml:space="preserve">approved </t>
    </r>
    <r>
      <rPr>
        <sz val="12"/>
        <color rgb="FF000000"/>
        <rFont val="Roboto"/>
      </rPr>
      <t>ZDHC solution provider such as : BHIVE App)</t>
    </r>
  </si>
  <si>
    <r>
      <rPr>
        <sz val="12"/>
        <color rgb="FF000000"/>
        <rFont val="Roboto"/>
      </rPr>
      <t xml:space="preserve">The supplier has implemented a </t>
    </r>
    <r>
      <rPr>
        <b/>
        <sz val="12"/>
        <color rgb="FF000000"/>
        <rFont val="Roboto"/>
      </rPr>
      <t xml:space="preserve">proactive policy </t>
    </r>
    <r>
      <rPr>
        <sz val="12"/>
        <color rgb="FF000000"/>
        <rFont val="Roboto"/>
      </rPr>
      <t xml:space="preserve">to identified, replace or remove  non-conform chemicals through a formalize roadmap.
</t>
    </r>
    <r>
      <rPr>
        <i/>
        <sz val="12"/>
        <color rgb="FF000000"/>
        <rFont val="Roboto"/>
      </rPr>
      <t>Pro-active policy : analysis of the chemicals present in the factory. Evaluation of the conformance regarding ZDHC MRSL. prioritization for replacement or removal</t>
    </r>
    <r>
      <rPr>
        <sz val="12"/>
        <color rgb="FF000000"/>
        <rFont val="Roboto"/>
      </rPr>
      <t xml:space="preserve">
</t>
    </r>
    <r>
      <rPr>
        <b/>
        <sz val="12"/>
        <color rgb="FF000000"/>
        <rFont val="Roboto"/>
      </rPr>
      <t xml:space="preserve">For Component suppliers ONLY :
</t>
    </r>
    <r>
      <rPr>
        <sz val="12"/>
        <color rgb="FF000000"/>
        <rFont val="Roboto"/>
      </rPr>
      <t>Supplier works constantly on his chemicals conformance (INCHECK Report results) to improve performance towards Decathlon ZDHC MRSL</t>
    </r>
  </si>
  <si>
    <r>
      <rPr>
        <sz val="12"/>
        <color rgb="FF000000"/>
        <rFont val="Roboto"/>
      </rPr>
      <t>The supplier has reached</t>
    </r>
    <r>
      <rPr>
        <b/>
        <sz val="12"/>
        <color rgb="FF000000"/>
        <rFont val="Roboto"/>
      </rPr>
      <t xml:space="preserve"> &gt; 90% conformance </t>
    </r>
    <r>
      <rPr>
        <sz val="12"/>
        <color rgb="FF000000"/>
        <rFont val="Roboto"/>
      </rPr>
      <t xml:space="preserve">of chemicals (INCHECK report result) towards ZDHC MRSL.
Performance of the chemical management policy is </t>
    </r>
    <r>
      <rPr>
        <b/>
        <sz val="12"/>
        <color rgb="FF000000"/>
        <rFont val="Roboto"/>
      </rPr>
      <t xml:space="preserve">robust </t>
    </r>
    <r>
      <rPr>
        <sz val="12"/>
        <color rgb="FF000000"/>
        <rFont val="Roboto"/>
      </rPr>
      <t>in time</t>
    </r>
  </si>
  <si>
    <t>CHAPTER 4 - NON CONFORMITIES MANAGEMENT AND CORRECTIVES ACTIONS</t>
  </si>
  <si>
    <t>4.1. Management of non conform products -- I master any non conformity to protect our users.</t>
  </si>
  <si>
    <r>
      <rPr>
        <b/>
        <sz val="12"/>
        <color rgb="FFFFFFFF"/>
        <rFont val="Roboto"/>
      </rPr>
      <t>At each critical and major control point, reaction mode in case of non conform products is known and applied with at least</t>
    </r>
    <r>
      <rPr>
        <sz val="12"/>
        <color rgb="FFFFFFFF"/>
        <rFont val="Roboto"/>
      </rPr>
      <t xml:space="preserve">:
 &gt; A clear identification, different from the one for a conform product.
 &gt; A physical isolation with clear boundaries or digital blocking in an identified and dedicated area.
 &gt; In case of rework: reworked products are 100% rechecked. </t>
    </r>
  </si>
  <si>
    <t>At critical and major control point, the unconform products are within control.
OK/ NOK area are seperated.
Repaired products are 100% rechecked at end of lines and FQC.</t>
  </si>
  <si>
    <r>
      <rPr>
        <sz val="12"/>
        <color rgb="FF000000"/>
        <rFont val="Roboto"/>
      </rPr>
      <t xml:space="preserve">There is a </t>
    </r>
    <r>
      <rPr>
        <b/>
        <sz val="12"/>
        <color rgb="FF000000"/>
        <rFont val="Roboto"/>
      </rPr>
      <t xml:space="preserve">procedure </t>
    </r>
    <r>
      <rPr>
        <sz val="12"/>
        <color rgb="FF000000"/>
        <rFont val="Roboto"/>
      </rPr>
      <t xml:space="preserve">defined and applied to manage nonconform product in the factory and to protect the users including:
 &gt; Detection and isolation
 &gt; Actions to address the defects (rework or destruction)
 &gt; Inform Decathlon when product is different from TeckPack and/or master sample.
 &gt; </t>
    </r>
    <r>
      <rPr>
        <b/>
        <sz val="12"/>
        <color rgb="FF000000"/>
        <rFont val="Roboto"/>
      </rPr>
      <t xml:space="preserve">Derogation </t>
    </r>
    <r>
      <rPr>
        <sz val="12"/>
        <color rgb="FF000000"/>
        <rFont val="Roboto"/>
      </rPr>
      <t>procedure : exemption forms are available, signed by supplier and Decathlon, limited in time and quantity defined with appropriate Corrective Actions Plan.
There is at least</t>
    </r>
    <r>
      <rPr>
        <b/>
        <sz val="12"/>
        <color rgb="FF000000"/>
        <rFont val="Roboto"/>
      </rPr>
      <t xml:space="preserve"> one person</t>
    </r>
    <r>
      <rPr>
        <sz val="12"/>
        <color rgb="FF000000"/>
        <rFont val="Roboto"/>
      </rPr>
      <t xml:space="preserve"> responsible and trained for the management of non conformity.</t>
    </r>
  </si>
  <si>
    <t xml:space="preserve">There is responsible person at incoming/ cutting/ end of lines/ before shipment.
In the interview, the controllers are familiar with the method.
SOP are respect, defects are detected. After repair, the record of recheck is available. </t>
  </si>
  <si>
    <r>
      <rPr>
        <sz val="12"/>
        <color rgb="FF000000"/>
        <rFont val="Roboto"/>
      </rPr>
      <t xml:space="preserve">Supplier monitors its non conform products performance through </t>
    </r>
    <r>
      <rPr>
        <b/>
        <sz val="12"/>
        <color rgb="FF000000"/>
        <rFont val="Roboto"/>
      </rPr>
      <t xml:space="preserve">relevant KPIs with clear target </t>
    </r>
    <r>
      <rPr>
        <sz val="12"/>
        <color rgb="FF000000"/>
        <rFont val="Roboto"/>
      </rPr>
      <t>(e.g.: defect rate, right first time rate).
At each control step, he is able to provide</t>
    </r>
    <r>
      <rPr>
        <b/>
        <sz val="12"/>
        <color rgb="FF000000"/>
        <rFont val="Roboto"/>
      </rPr>
      <t xml:space="preserve"> non conforms rates</t>
    </r>
    <r>
      <rPr>
        <sz val="12"/>
        <color rgb="FF000000"/>
        <rFont val="Roboto"/>
      </rPr>
      <t>.
Conformity rate is monitored at a</t>
    </r>
    <r>
      <rPr>
        <b/>
        <sz val="12"/>
        <color rgb="FF000000"/>
        <rFont val="Roboto"/>
      </rPr>
      <t xml:space="preserve"> relevant frequency</t>
    </r>
    <r>
      <rPr>
        <sz val="12"/>
        <color rgb="FF000000"/>
        <rFont val="Roboto"/>
      </rPr>
      <t xml:space="preserve"> (e.g.: pareto, top 3). When needed, actions, dead line and responsible peoples are defined.
There is a capitalization system in place to avoid recurrence of non conformances (creation/update of procedures, standards, control plans). People involved in the problems solving are </t>
    </r>
    <r>
      <rPr>
        <b/>
        <sz val="12"/>
        <color rgb="FF000000"/>
        <rFont val="Roboto"/>
      </rPr>
      <t xml:space="preserve">trained </t>
    </r>
    <r>
      <rPr>
        <sz val="12"/>
        <color rgb="FF000000"/>
        <rFont val="Roboto"/>
      </rPr>
      <t>to the methodology.</t>
    </r>
  </si>
  <si>
    <r>
      <rPr>
        <sz val="12"/>
        <color rgb="FF000000"/>
        <rFont val="Roboto"/>
      </rPr>
      <t xml:space="preserve">There are KPIs that measure </t>
    </r>
    <r>
      <rPr>
        <b/>
        <sz val="12"/>
        <color rgb="FF000000"/>
        <rFont val="Roboto"/>
      </rPr>
      <t>efficiency of actions</t>
    </r>
    <r>
      <rPr>
        <sz val="12"/>
        <color rgb="FF000000"/>
        <rFont val="Roboto"/>
      </rPr>
      <t xml:space="preserve"> implemented to solve the problems (e.g.: recurrence, improvements on defects/ blocking rates).</t>
    </r>
  </si>
  <si>
    <t>PHOTO 1</t>
  </si>
  <si>
    <t>PHOTO 2</t>
  </si>
  <si>
    <t>PHOTO 3</t>
  </si>
  <si>
    <t>PHOTO 4</t>
  </si>
  <si>
    <t>PHOTO 5</t>
  </si>
  <si>
    <t>PHOTO 6</t>
  </si>
  <si>
    <t>PHOTO 7</t>
  </si>
  <si>
    <t>PHOTO 8</t>
  </si>
  <si>
    <t>PHOTO 9</t>
  </si>
  <si>
    <t>PHOTO 10</t>
  </si>
  <si>
    <t>PHOTO 11</t>
  </si>
  <si>
    <t>PHOTO 12</t>
  </si>
  <si>
    <t>PHOTO 13</t>
  </si>
  <si>
    <t>PHOTO 14</t>
  </si>
  <si>
    <t>PHOTO 15</t>
  </si>
  <si>
    <t>PHOTO 16</t>
  </si>
  <si>
    <t>PHOTO 17</t>
  </si>
  <si>
    <t>PHOTO 18</t>
  </si>
  <si>
    <t>PHOTO 19</t>
  </si>
  <si>
    <t>PHOTO 20</t>
  </si>
  <si>
    <t>PHOTO 21</t>
  </si>
  <si>
    <t>PHOTO 22</t>
  </si>
  <si>
    <t>PHOTO 23</t>
  </si>
  <si>
    <t>PHOTO 24</t>
  </si>
  <si>
    <t>PHOTO 25</t>
  </si>
  <si>
    <t>PHOTO 26</t>
  </si>
  <si>
    <t>PHOTO 27</t>
  </si>
  <si>
    <t>PHOTO 28</t>
  </si>
  <si>
    <t>PHOTO 29</t>
  </si>
  <si>
    <t>PHOTO 30</t>
  </si>
  <si>
    <t>PHOTO 31</t>
  </si>
  <si>
    <t>PHOTO 32</t>
  </si>
  <si>
    <t>PHOTO 33</t>
  </si>
  <si>
    <t>PHOTO 34</t>
  </si>
  <si>
    <t>PHOTO 35</t>
  </si>
  <si>
    <t>PHOTO 36</t>
  </si>
  <si>
    <t>PHOTO 37</t>
  </si>
  <si>
    <t>PHOTO 38</t>
  </si>
  <si>
    <t>PHOTO 39</t>
  </si>
  <si>
    <t>PHOTO 40</t>
  </si>
  <si>
    <t>PHOTO 41</t>
  </si>
  <si>
    <t>PHOTO 42</t>
  </si>
  <si>
    <t>PHOTO 43</t>
  </si>
  <si>
    <t>PHOTO 44</t>
  </si>
  <si>
    <t>PHOTO 45</t>
  </si>
  <si>
    <t>PHOTO 46</t>
  </si>
  <si>
    <t>PHOTO 47</t>
  </si>
  <si>
    <t>PHOTO 48</t>
  </si>
  <si>
    <t>PHOTO 49</t>
  </si>
  <si>
    <t>PHOTO 50</t>
  </si>
  <si>
    <t>QUALITY ASSESSMENT RESULT</t>
  </si>
  <si>
    <t>Auditor</t>
  </si>
  <si>
    <t xml:space="preserve">Type </t>
  </si>
  <si>
    <t>Type of supplier</t>
  </si>
  <si>
    <t>Conclusion of Audit</t>
  </si>
  <si>
    <t>GLOBAL RESULT</t>
  </si>
  <si>
    <t>Gap to target
(Audited points only)</t>
  </si>
  <si>
    <t xml:space="preserve">GLOBAL QUALITY COMPLETION ==&gt; </t>
  </si>
  <si>
    <t>PRIORITIES MAPPING</t>
  </si>
  <si>
    <t>E=&gt;D</t>
  </si>
  <si>
    <t>D=&gt;C</t>
  </si>
  <si>
    <t>C=&gt;B</t>
  </si>
  <si>
    <t>B=&gt;A</t>
  </si>
  <si>
    <t>COMPLETION</t>
  </si>
  <si>
    <t>LEVEL</t>
  </si>
  <si>
    <t>1.1. Leadership of Quality</t>
  </si>
  <si>
    <t xml:space="preserve">1.2. Internal Quality Management </t>
  </si>
  <si>
    <t>1.3. Document Management</t>
  </si>
  <si>
    <t>1.4. Contract Management</t>
  </si>
  <si>
    <t>1.5. R&amp;D and innovative capacity</t>
  </si>
  <si>
    <t xml:space="preserve">2.1. Skills management </t>
  </si>
  <si>
    <t>3.1. Stocks management and packaging</t>
  </si>
  <si>
    <t>3.2. Workstation</t>
  </si>
  <si>
    <t xml:space="preserve">3.3. Identification and traceability </t>
  </si>
  <si>
    <t>3.4. Control plan: Product and process parameters</t>
  </si>
  <si>
    <t>3.5. Calibration</t>
  </si>
  <si>
    <t xml:space="preserve">3.6. Maintenance </t>
  </si>
  <si>
    <t>3.7. Suppliers management</t>
  </si>
  <si>
    <t>3.8. ZDHC management</t>
  </si>
  <si>
    <t>4.1. Management of non conform products</t>
  </si>
  <si>
    <t>CLOSING MEETING REPORT</t>
  </si>
  <si>
    <t>GENERAL COMMENT :</t>
  </si>
  <si>
    <t>The general system of quality is built.</t>
  </si>
  <si>
    <t>POSITIVE POINTS :</t>
  </si>
  <si>
    <t>IMPROVEMENT POINTS :</t>
  </si>
  <si>
    <t>1. 1. Leadership of Quality -- The management create the conditions for a self-improving system to delight sports users</t>
  </si>
  <si>
    <t>A</t>
  </si>
  <si>
    <t>FINDING PICTURE</t>
  </si>
  <si>
    <t>ROOT CAUSE FOR NON-CONFORMITY</t>
  </si>
  <si>
    <t>ROOT CAUSE FOR NON-DETECTION</t>
  </si>
  <si>
    <t>RESOLUTION: WHO</t>
  </si>
  <si>
    <t>RESOLUTION: WHEN</t>
  </si>
  <si>
    <t>RESOLUTION: HOW</t>
  </si>
  <si>
    <t>EVIDENCE (PICTURE)</t>
  </si>
  <si>
    <t>1.2. Internal Quality Management  --- The supplier describes his way to manage internal Quality</t>
  </si>
  <si>
    <t>1.3. Document Management -- The supplier ensure the documentation available on site is relevant and up to date</t>
  </si>
  <si>
    <t>1.4. Contract Management -- The comitments between Decathlon and the supplier are clear</t>
  </si>
  <si>
    <t>1.5. R&amp;D and innovative capacity  -- The supplier is mastering the innovation in the product development</t>
  </si>
  <si>
    <t>LEVEL =&gt;</t>
  </si>
  <si>
    <t>CHAPTER 2 - RESSOURCES MANAGEMENT</t>
  </si>
  <si>
    <t>人：
1）QM没有合理安排全年培训计划
2）培训内容不全面，不足以支撑一个持续稳定的质量体系
法：
1）培训时没有列清楚具体参考文件，不够标准化
2）只用“问答”的考核方式不能很好验证工人是否完全掌握对应岗位所需检验技能
3）判定结果“合格”没有清晰的“判定依据”来源</t>
  </si>
  <si>
    <t>K知识：
1）QM缺乏如何进行技能管理与监控的能力
A指派：
1）工厂没有指派专人检查QM的培训质量和QC能力建立与监控水平 
T工具：
1）没有选择书面记录方式来考核工人</t>
  </si>
  <si>
    <r>
      <rPr>
        <sz val="12"/>
        <color rgb="FF000000"/>
        <rFont val="Calibri"/>
        <family val="2"/>
      </rPr>
      <t xml:space="preserve">
A指派：
1) 指派业务</t>
    </r>
    <r>
      <rPr>
        <b/>
        <sz val="12"/>
        <color rgb="FF000000"/>
        <rFont val="Calibri"/>
        <family val="2"/>
      </rPr>
      <t>Jen</t>
    </r>
    <r>
      <rPr>
        <sz val="12"/>
        <color rgb="FF000000"/>
        <rFont val="Calibri"/>
        <family val="2"/>
      </rPr>
      <t>对QM进行一年两次的技能管理考核
T培训：
1）QM</t>
    </r>
    <r>
      <rPr>
        <b/>
        <sz val="12"/>
        <color rgb="FF000000"/>
        <rFont val="Calibri"/>
        <family val="2"/>
      </rPr>
      <t>根据QC岗位职责和QC技能薄弱项</t>
    </r>
    <r>
      <rPr>
        <sz val="12"/>
        <color rgb="FF000000"/>
        <rFont val="Calibri"/>
        <family val="2"/>
      </rPr>
      <t>安排24年培训内容，并按计划进行培训和填好记录
T工具：
1）编写考卷并定义合格分数
2）制作“技能培训与考核”作业指导书，张贴现场让工人知悉
3）根据培训进度与考核结果及时更新QC技能矩阵图</t>
    </r>
  </si>
  <si>
    <t>2.1技能管理</t>
  </si>
  <si>
    <t>CHAPTER 3 - OPERATIONNAL ACTIVITIES</t>
  </si>
  <si>
    <t>3.1. Stocks management and packaging (accessories, components, raw materials, semi-finished goods and finished products) -- The stocks are accurate and well organised</t>
  </si>
  <si>
    <t>3.2. Workstation -- Workstations are designed to create the best conditions to produce. The right informations are availables.</t>
  </si>
  <si>
    <t>3.4. Control plan : Product and process parameters -- I master all the steps of the process through check/control and react in propoer way to produce every minutes the same compliant products</t>
  </si>
  <si>
    <t>3.5. Calibration (All tools used for conformity inspection) -- Calibrated tools gives you a relevant measure of your process / product.</t>
  </si>
  <si>
    <t xml:space="preserve">3.6. Maintenance -- I maintain my equipments to ensure the ability to produce.
</t>
  </si>
  <si>
    <t>3.7. Suppliers management -- I manage my suppliers to ensure the quality of my components and raw materials.</t>
  </si>
  <si>
    <t>3.8. ZDHC management -- Suppliers are managed chemicals to ensure compliance regarding ZDHC requirements</t>
  </si>
  <si>
    <t>4.1. Management of non conform products  -- At anytime, I master any non conformity to protect our customers</t>
  </si>
  <si>
    <t>[Q] Temp_008_WW_ver</t>
  </si>
  <si>
    <t>GUIDELINE FOR AUDITORS</t>
  </si>
  <si>
    <r>
      <rPr>
        <b/>
        <sz val="12"/>
        <color rgb="FF000000"/>
        <rFont val="Roboto"/>
      </rPr>
      <t xml:space="preserve">1.1. Leadership of quality
</t>
    </r>
    <r>
      <rPr>
        <i/>
        <sz val="12"/>
        <color rgb="FF000000"/>
        <rFont val="Roboto"/>
      </rPr>
      <t>The management create the conditions for a self-improving system to delight sports users</t>
    </r>
  </si>
  <si>
    <t xml:space="preserve">  =====&gt;</t>
  </si>
  <si>
    <t>D POINT : 
Check the involvement of the management into the quality topics versus business objectives. Maganement should be able to explain the quality axis, quality priorities and quality target at a macro level.
Even small companies should have measurment of basic quality KPI (e.g. client satisfaction, returns ratio, RFT, RPM, Blocking rate).
For small companies, to dedicate a quality ressource can be a challeng
, thus this  point should be evaluated according to the context of the company and the stakes. 
The quality responsibilities should not be shared with other responsibilities, in particular production or business activities. 
However, according to the factory context, the situation can be observed. 
In that case, evaluation of the balance between both activities should be done.
C POINT :
KPIs should be communicated according to company internal chanel (e.g. : digital, papers, dynamic dashboards)
Actions can be formalized at any level of the company :
For example : 
&gt; Production level during daily routine with production leaders
&gt; Management level during monthly or weekly meeting
Company ressources, context and stakes should be considered during evakuation.
B POINT :
Company should have records of management meeting where quality topics are reviewed and analysed.
To evaluate that point, ask for a management meeting report and check the contains.
Minutes of the meeting should be available and approved by management
To demonstrate continuous improvement of the QMS, check previous KPI from past years. Targets should have improved or changed according to the situation/context of the company.
for example: Company which never change the targets threshold will not shows continuous improvement.</t>
  </si>
  <si>
    <r>
      <rPr>
        <b/>
        <sz val="12"/>
        <color rgb="FF000000"/>
        <rFont val="Roboto"/>
      </rPr>
      <t xml:space="preserve">1.2. Internal quality management
</t>
    </r>
    <r>
      <rPr>
        <i/>
        <sz val="12"/>
        <color rgb="FF000000"/>
        <rFont val="Roboto"/>
      </rPr>
      <t>The supplier describes his way to manage internal quality</t>
    </r>
  </si>
  <si>
    <t xml:space="preserve">D POINT :
Quality manager or any people involved in quality should be abble to explain how the quality system is organized, managed and operated in the company.
Quality manager must shows ability to provide quality documentation and to explain the contains. Basic procedures, as non conform management, quality control management, derogation management,  should be mastered by the quality manager or the dedicated team.
The quality responsibilities are documented and formalized, and people are able to explain what they are doing in term of quality actions.
DEFINITION :
QMS : It is a formalized system with processes, procedures, and responsibilities for achieving quality policies and objectives. QMS helps to organize and manage company activities in order to meet customers and legal requirements. QMS is based on continuous improvment of its organization and efficiency"
C POINT :
According to the factory ressources and context, Processes and procedures review should be done at regular frequency. To evaluate the point, check if processus review is organized, who will be invited and who will be in charge of the modification. Relevant people must be invited. Evaluate how it is done according to the risk and the factory context.
A factory may have only a limited processus review based on "on-demand" from the processes owners or a full annual review based on certification requirements. 
For the internal audit, evaluate if internal audit routine exist and are formalized. Evaluate relevancy of the internal audit grid (could be based on ISO or internal specification). Internal audit must contains quality requirelents at least. Check if action plan are recorded and managed. Check who is in charge of the CAP monitoring. 
Small companies are not always equiped with internal auditor team, however, internal audit can be performed by the quality manager based on basic GEMBA walk.
B POINT :
QMS improvement could be associated to the use of dedicated quality tools. Tools can help to manage the documents across the company. Automatic naming, automatic alert for expired documents, .... </t>
  </si>
  <si>
    <r>
      <rPr>
        <b/>
        <sz val="12"/>
        <color rgb="FF000000"/>
        <rFont val="Roboto"/>
      </rPr>
      <t xml:space="preserve">1.3. Document  management
</t>
    </r>
    <r>
      <rPr>
        <i/>
        <sz val="12"/>
        <color rgb="FF000000"/>
        <rFont val="Roboto"/>
      </rPr>
      <t>The supplier ensure the documentation available on site is relevant and up to date</t>
    </r>
  </si>
  <si>
    <t xml:space="preserve">D POINT :
Quality supplier's documentation should have name, version and date to be sure that the documents are still up to date and managed. Evaluate compliance by asking several document and records. Ask documents from the quality system, then ask the operational document on the field. Check aligment between both.
To evaluate aligment between Decathlon technical document and supplier's one. Ask for techpack and compare with supplier's technical sheet. Information should be the same (e.g. : measurments, tolerances, component designation). Ask for the control plan implemented in production and compare to Decathlon requirements.
C POINT :
The sense of this point is to ensure that the on-field documentation is aligned with the current &amp; validated documentation of the SMQ
</t>
  </si>
  <si>
    <r>
      <rPr>
        <b/>
        <sz val="12"/>
        <color rgb="FF000000"/>
        <rFont val="Roboto"/>
      </rPr>
      <t xml:space="preserve">1.4. Contract  management
</t>
    </r>
    <r>
      <rPr>
        <i/>
        <sz val="12"/>
        <color rgb="FF000000"/>
        <rFont val="Roboto"/>
      </rPr>
      <t>The commitments between Decathlon and the supplier are clearly formalised</t>
    </r>
  </si>
  <si>
    <t xml:space="preserve">E
</t>
  </si>
  <si>
    <t>D POINT :
According to random checking into the manufactured product list available, check the compliance of the documentation according to the requirements.
SVHC declaration must be uploaded in PACE under industrialization. Declaration can be for multiple code or for only one code. In any case, upload must be done for each code. During the audit, check if all the model code are listed and compliant with SVHC requirements.
C POINT :
The sense of the management routine is to reinforce the fact that contractual docmuentation must be review regularly by the QPL with the supplier to ensure 100% update at any time</t>
  </si>
  <si>
    <r>
      <rPr>
        <b/>
        <sz val="12"/>
        <color rgb="FF000000"/>
        <rFont val="Roboto"/>
      </rPr>
      <t xml:space="preserve">1.5. R&amp;D and innovative capacity
</t>
    </r>
    <r>
      <rPr>
        <i/>
        <sz val="12"/>
        <color rgb="FF000000"/>
        <rFont val="Roboto"/>
      </rPr>
      <t xml:space="preserve">
The supplier is mastering the innovation in the product development
</t>
    </r>
    <r>
      <rPr>
        <b/>
        <sz val="12"/>
        <color rgb="FF000000"/>
        <rFont val="Roboto"/>
      </rPr>
      <t xml:space="preserve">
ONLY FOR : 
</t>
    </r>
    <r>
      <rPr>
        <sz val="12"/>
        <color rgb="FF000000"/>
        <rFont val="Roboto"/>
      </rPr>
      <t>INNOVATIVE PARTNER
CHALLENGE PREMIUM
ESSENTIAL ALLIANCE
STARTUP</t>
    </r>
  </si>
  <si>
    <t>D POINT :
This part to evaluate the supplier's R&amp;D processes ability. Is the process mastered and clear. If it is sub-contracted, project should be monitored according to a clear and formalized project management 
Context and supplier's ressources have to be considered into the evaluation.
Formalization of the process is important to be sure that the supplier follows stable procedure for R&amp;D project and validation
C POINT : 
Check how the process works and how the project is validated in the company. As an example, how can compare to Decathlon conception process (homologation milestones).</t>
  </si>
  <si>
    <r>
      <rPr>
        <b/>
        <sz val="12"/>
        <color theme="1"/>
        <rFont val="Roboto"/>
      </rPr>
      <t xml:space="preserve">2.1. Skills management
</t>
    </r>
    <r>
      <rPr>
        <i/>
        <sz val="12"/>
        <color theme="1"/>
        <rFont val="Roboto"/>
      </rPr>
      <t>People have the right skills at each step of the process.</t>
    </r>
  </si>
  <si>
    <t xml:space="preserve"> =====&gt;</t>
  </si>
  <si>
    <t xml:space="preserve">D POINT :
WARNING : Only quality skills are checked at this level.
Focus on quality manager and quality teammate only. 
C POINT :
Applies for all the employees
B POINT :
Check how trainers are validated and renewed. 
Ask for the skill/competencies matrix and check if all the competencies are recorded : Quality, maintenance, trainers competency are often forget in the skill  matrix !
Check also if all the employees are identified into the skill matrix. Managers are often forget !
According to the factory size, the matrix can be done at the gloabl level or at worshop level. The key point is to have a harmonized view of the teams competencies
</t>
  </si>
  <si>
    <r>
      <rPr>
        <b/>
        <sz val="12"/>
        <color theme="1"/>
        <rFont val="Roboto"/>
      </rPr>
      <t xml:space="preserve">3.1. Stock management and packaging (accessories, components, raw materials, semi-finished goods and finished products)
</t>
    </r>
    <r>
      <rPr>
        <i/>
        <sz val="12"/>
        <color theme="1"/>
        <rFont val="Roboto"/>
      </rPr>
      <t>The stock is accurate and well organised</t>
    </r>
  </si>
  <si>
    <t xml:space="preserve">D POINT :
mportant to check all the possible storage areas. Lab and outsourced storage often forget.
If outsourced storage, check if there is a contract formalized.
If many strorage available and separated, evaluate one by one in the QA assess report.
To evaluate if specific storage condition are required, check according to safety data sheet for chemicals, technical document for component, ... or specific storage rules for finished goods.Then, check how the conditions are respected, what are the controls, what are the records, how they manage alerts.
GLOBAL :
Final evaluation should reflect the risk according to the global picture.
</t>
  </si>
  <si>
    <r>
      <rPr>
        <b/>
        <sz val="12"/>
        <color theme="1"/>
        <rFont val="Roboto"/>
      </rPr>
      <t xml:space="preserve">3.2. Workstations
</t>
    </r>
    <r>
      <rPr>
        <i/>
        <sz val="12"/>
        <color theme="1"/>
        <rFont val="Roboto"/>
      </rPr>
      <t>Workstations are designed to create the best conditions to produce. The right informations are availables.</t>
    </r>
  </si>
  <si>
    <r>
      <rPr>
        <b/>
        <sz val="12"/>
        <color theme="1"/>
        <rFont val="Roboto"/>
      </rPr>
      <t xml:space="preserve">3.3. Identification and traceability
</t>
    </r>
    <r>
      <rPr>
        <i/>
        <sz val="12"/>
        <color theme="1"/>
        <rFont val="Roboto"/>
      </rPr>
      <t>Be able everytime and everywhere to find our products in case of problem to protect users</t>
    </r>
  </si>
  <si>
    <r>
      <rPr>
        <b/>
        <sz val="12"/>
        <color theme="1"/>
        <rFont val="Roboto"/>
      </rPr>
      <t xml:space="preserve">3.4. Control plan: product and process parameters
</t>
    </r>
    <r>
      <rPr>
        <i/>
        <sz val="12"/>
        <color theme="1"/>
        <rFont val="Roboto"/>
      </rPr>
      <t xml:space="preserve">
I master all the steps of the process through checks/controls and react in a proper way to produce every time the same compliant products</t>
    </r>
  </si>
  <si>
    <t>E &amp; D POINT :
If subcontracting authorized by Decathlon, don't forget to evaulate how the supplier monitor and master the subcontractor control plan.
Warning : In case of MTS (Make To Stock) or for the long term storage, product or components concerned must be included into a control plan to check if  they are still compliant for shipment or Production</t>
  </si>
  <si>
    <r>
      <rPr>
        <b/>
        <sz val="12"/>
        <color theme="1"/>
        <rFont val="Roboto"/>
      </rPr>
      <t xml:space="preserve">3.5. Calibration of tools used for conformity inspection
</t>
    </r>
    <r>
      <rPr>
        <i/>
        <sz val="12"/>
        <color theme="1"/>
        <rFont val="Roboto"/>
      </rPr>
      <t>Calibrated tools gives you a relevant measure of your process / product.</t>
    </r>
  </si>
  <si>
    <r>
      <rPr>
        <b/>
        <sz val="12"/>
        <color theme="1"/>
        <rFont val="Roboto"/>
      </rPr>
      <t xml:space="preserve">3.6. Maintenance
</t>
    </r>
    <r>
      <rPr>
        <i/>
        <sz val="12"/>
        <color theme="1"/>
        <rFont val="Roboto"/>
      </rPr>
      <t>I maintain my equipments to ensure the ability to produce.</t>
    </r>
  </si>
  <si>
    <r>
      <rPr>
        <b/>
        <sz val="12"/>
        <color theme="1"/>
        <rFont val="Roboto"/>
      </rPr>
      <t xml:space="preserve">3.7. Suppliers management
</t>
    </r>
    <r>
      <rPr>
        <i/>
        <sz val="12"/>
        <color theme="1"/>
        <rFont val="Roboto"/>
      </rPr>
      <t xml:space="preserve">
Suppliers are managed to ensure the quality of my components and raw materials.</t>
    </r>
  </si>
  <si>
    <r>
      <rPr>
        <b/>
        <sz val="12"/>
        <color theme="1"/>
        <rFont val="Roboto"/>
      </rPr>
      <t xml:space="preserve">3.8. ZDHC management
</t>
    </r>
    <r>
      <rPr>
        <i/>
        <sz val="12"/>
        <color theme="1"/>
        <rFont val="Roboto"/>
      </rPr>
      <t>Suppliers are managing chemicals to ensure compliance regarding ZDHC requirements</t>
    </r>
  </si>
  <si>
    <r>
      <rPr>
        <b/>
        <sz val="12"/>
        <color theme="1"/>
        <rFont val="Roboto"/>
      </rPr>
      <t xml:space="preserve">4.1. Management of non conform products
</t>
    </r>
    <r>
      <rPr>
        <i/>
        <sz val="12"/>
        <color theme="1"/>
        <rFont val="Roboto"/>
      </rPr>
      <t>I master any non conformity to protect our users.</t>
    </r>
  </si>
  <si>
    <t>QUALITY ASSESSMENT ROADMAP WITH ALL CHANGES</t>
  </si>
  <si>
    <t>INFORMATION ABOUT CHANGES</t>
  </si>
  <si>
    <r>
      <rPr>
        <b/>
        <sz val="12"/>
        <color rgb="FF000000"/>
        <rFont val="Roboto"/>
      </rPr>
      <t xml:space="preserve">1.1. Leadership of quality
</t>
    </r>
    <r>
      <rPr>
        <i/>
        <sz val="12"/>
        <color rgb="FF000000"/>
        <rFont val="Roboto"/>
      </rPr>
      <t>The management create the conditions for a self-improving system to delight sports users</t>
    </r>
  </si>
  <si>
    <r>
      <rPr>
        <sz val="12"/>
        <color rgb="FF000000"/>
        <rFont val="Roboto"/>
      </rPr>
      <t>The general management has</t>
    </r>
    <r>
      <rPr>
        <sz val="12"/>
        <color rgb="FF000000"/>
        <rFont val="Roboto"/>
      </rPr>
      <t xml:space="preserve"> defined a quality policy with clear axis</t>
    </r>
    <r>
      <rPr>
        <sz val="12"/>
        <color rgb="FF000000"/>
        <rFont val="Roboto"/>
      </rPr>
      <t xml:space="preserve">, in a format adapted to the company.
Axis of the quality policy are translated into </t>
    </r>
    <r>
      <rPr>
        <sz val="12"/>
        <color rgb="FF000000"/>
        <rFont val="Roboto"/>
      </rPr>
      <t>concrete targets and measurable key performance indicators</t>
    </r>
    <r>
      <rPr>
        <sz val="12"/>
        <color rgb="FF000000"/>
        <rFont val="Roboto"/>
      </rPr>
      <t xml:space="preserve"> ("KPIs"), adapted to the stakes.
</t>
    </r>
    <r>
      <rPr>
        <sz val="12"/>
        <color rgb="FF000000"/>
        <rFont val="Roboto"/>
      </rPr>
      <t>The general management is responsible of quality</t>
    </r>
    <r>
      <rPr>
        <sz val="12"/>
        <color rgb="FF000000"/>
        <rFont val="Roboto"/>
      </rPr>
      <t>: 
The general management (or a representative) is committed towards quality and is able to explain the organisation and main axis. General management gives adapted means to achieve the quality targets (e.g.: Human Resources).
Minimum one skilled* person is responsible for the quality system and reports to the general management.
*</t>
    </r>
    <r>
      <rPr>
        <sz val="12"/>
        <color rgb="FF000000"/>
        <rFont val="Roboto"/>
      </rPr>
      <t xml:space="preserve">Skilled </t>
    </r>
    <r>
      <rPr>
        <sz val="12"/>
        <color rgb="FF000000"/>
        <rFont val="Roboto"/>
      </rPr>
      <t xml:space="preserve">definition :  
      &gt; Academic or professional training AND/ OR Experience in quality domain
      &gt; Understand and explain the quality organisation
      &gt; Explain the quality risks and stakes of the company </t>
    </r>
  </si>
  <si>
    <r>
      <rPr>
        <sz val="12"/>
        <color rgb="FF0000FF"/>
        <rFont val="Roboto"/>
      </rPr>
      <t>Quality axis and targets are translated into concrete actions and measured by relevant KPIs adapted to the concerned level of the organisation
Quality targets, axis and KPIs are communicated throughout the company.
Quality KPIs are monitored and are understood by employees in their scope of responsibilities</t>
    </r>
    <r>
      <rPr>
        <sz val="12"/>
        <color rgb="FF000000"/>
        <rFont val="Roboto"/>
      </rPr>
      <t xml:space="preserve">.
EXAMPLE : 
  &gt; Quality Axis: We want to improve customer delightement
  &gt; Quality target: We will reduce the customers returns : &lt; 150 ppm
  &gt; Quality Indicator (KPI) is return rate (rpm)
  &gt; Action : Each month we analyse RPM figures and Top 5 will be discussed with problem solving methodology
</t>
    </r>
  </si>
  <si>
    <r>
      <rPr>
        <sz val="12"/>
        <color rgb="FF000000"/>
        <rFont val="Roboto"/>
      </rPr>
      <t xml:space="preserve">The Quality Management System ("QMS") is under a continuous improvement and demonstrates sustainable performance.
A management review is done on a regular basis, with :
- Relevant concerned people
- Relevant decision makers people
Frequency is defined and respected by the company.
</t>
    </r>
    <r>
      <rPr>
        <sz val="12"/>
        <color rgb="FF0000FF"/>
        <rFont val="Roboto"/>
      </rPr>
      <t>Management review meeting must includes at least, reviewing of :
- Terms &amp; sustainability of the quality policy
- Relevancy of quality axis, targets &amp; KPIs
- Performances of the QMS (process, procedure, ...)
- Efficiency of the correctives/preventives actions implemented
- Internal audit results
- Claims &amp; returns performances analysis
Output of the management review meeting must includes :
- Decision of Actions (with : Who, What, When information)
- Approval / validation of the meeting minutes by the top management</t>
    </r>
  </si>
  <si>
    <t>C POINT :
Rewording only 
B POINT:
Information detailed about what we request regarding management review.</t>
  </si>
  <si>
    <r>
      <rPr>
        <b/>
        <sz val="12"/>
        <color rgb="FF000000"/>
        <rFont val="Roboto"/>
      </rPr>
      <t xml:space="preserve">1.2. Internal quality management
</t>
    </r>
    <r>
      <rPr>
        <i/>
        <sz val="12"/>
        <color rgb="FF000000"/>
        <rFont val="Roboto"/>
      </rPr>
      <t>The supplier describes his way to manage internal quality</t>
    </r>
  </si>
  <si>
    <r>
      <rPr>
        <sz val="12"/>
        <color rgb="FF000000"/>
        <rFont val="Roboto"/>
      </rPr>
      <t xml:space="preserve">A Quality Management System is formalized and can be explained (e.g. standards, procedures, controls records) 
Quality roles and responsibilities of the manager/responsible are defined and communicated. (e.g. role sheet or job sheet availables and known by relevant people).
</t>
    </r>
    <r>
      <rPr>
        <sz val="12"/>
        <color rgb="FF0000FF"/>
        <rFont val="Roboto"/>
      </rPr>
      <t>Roles and responsibilities are defined including at least :
- Management of quality routines
- Management of QMS performances
- Management of the corrective action plan ("CAP")
- Management of control plan (supplier or Decathlon)
- Skill management of the quality team (if any)</t>
    </r>
  </si>
  <si>
    <r>
      <rPr>
        <sz val="12"/>
        <color rgb="FF000000"/>
        <rFont val="Roboto"/>
      </rPr>
      <t xml:space="preserve">A management review of the processes &amp; procedures is performed regularly to determine the need for change and improvement in order to adapat the system to the risk and stakes
</t>
    </r>
    <r>
      <rPr>
        <sz val="12"/>
        <color rgb="FF0000FF"/>
        <rFont val="Roboto"/>
      </rPr>
      <t>The review routine / frequency is defined and applied by the supplier</t>
    </r>
    <r>
      <rPr>
        <sz val="12"/>
        <color rgb="FF000000"/>
        <rFont val="Roboto"/>
      </rPr>
      <t xml:space="preserve">
Internal quality assessment is done to evaluate compliance with the requirements describe in the QMS.
Actions plans are set up accordingly to solve the gaps identified. 
Frequency of internal assessment is adapted to the stakes of company.</t>
    </r>
  </si>
  <si>
    <r>
      <rPr>
        <sz val="12"/>
        <color rgb="FF000000"/>
        <rFont val="Roboto"/>
      </rPr>
      <t xml:space="preserve">Action plans progress and their efficiency are reviewed on a regular basis by the quality team.
</t>
    </r>
    <r>
      <rPr>
        <sz val="12"/>
        <color rgb="FF0000FF"/>
        <rFont val="Roboto"/>
      </rPr>
      <t>There is a dedicated and experienced team to manage and follow the internal audit process</t>
    </r>
    <r>
      <rPr>
        <sz val="12"/>
        <color rgb="FF000000"/>
        <rFont val="Roboto"/>
      </rPr>
      <t xml:space="preserve">
</t>
    </r>
    <r>
      <rPr>
        <sz val="12"/>
        <color rgb="FF0000FF"/>
        <rFont val="Roboto"/>
      </rPr>
      <t>The supplier improves his QMS by using specific management tools to monitor the performance and/ or the organisation of the system (e.g.: Qualios, DrivUp)</t>
    </r>
  </si>
  <si>
    <t>D POINT :
Roles &amp; responsibilities more detailed.
C POINT :
Remove "at least once a year" to give more flexibility to the suppliers to define their own frequencies. The key point is that frequency must be respected
B POINT :
Remove the "technologic watch...."
Requirement is linked to continuous improvement of the QMS and to efficiency measure of the QMS
Add : QMS improvement of the performance and/or organization with specific tools
Add : Dedicated team to manage the internal audit process</t>
  </si>
  <si>
    <r>
      <rPr>
        <b/>
        <sz val="12"/>
        <color rgb="FF000000"/>
        <rFont val="Roboto"/>
      </rPr>
      <t xml:space="preserve">1.3. Document  management
</t>
    </r>
    <r>
      <rPr>
        <i/>
        <sz val="12"/>
        <color rgb="FF000000"/>
        <rFont val="Roboto"/>
      </rPr>
      <t>The supplier ensure the documentation available on site is relevant and up to date</t>
    </r>
  </si>
  <si>
    <t>Quality documentation available on site (e.g. procedure, standard, control records) have name, date of review, index.
Up to date version of the documentation is available for the workers (in their scope of responsibility)
The supplier's technical documents are consistent with Decathlon specifications : 
  &gt; Supplier's technical requirements are aligned with Decathlon TechPack.
  &gt; Supplier's control plan is aligned with Decathlon control plan requirements
  &gt; Production SOP are aligned with Decathlon requirements (DPR, DCS, ...) if concerned.</t>
  </si>
  <si>
    <t>A management process (to create, validate and communicate the documentation) is implemented to ensure the follow-up &amp; the update of the documentation available for the workers (printed or digitalized version)</t>
  </si>
  <si>
    <t>The process must ensure as a minimum :
- Identification of people authorized to : Modify and/or validate and/or communicate documents (printed or digitalized version)
- Localisation of printed documents and the version of the document
- Action to perform when document are updated</t>
  </si>
  <si>
    <t>Old C requirement became a D requirement and old B requirement, a C requirement. 
To be aligned with autonomie level 
D POINT : 
adding details about availability of the documentation to the workers.
C POINT :
Wording change but sense similar to old version
Adding the fact that a process is implemented to manage the documentation
B POINT :
Adding minimal requirements process</t>
  </si>
  <si>
    <r>
      <rPr>
        <b/>
        <sz val="12"/>
        <color rgb="FF000000"/>
        <rFont val="Roboto"/>
      </rPr>
      <t xml:space="preserve">1.4. Contract  management
</t>
    </r>
    <r>
      <rPr>
        <i/>
        <sz val="12"/>
        <color rgb="FF000000"/>
        <rFont val="Roboto"/>
      </rPr>
      <t>The commitments between Decathlon and the supplier are clearly formalised</t>
    </r>
  </si>
  <si>
    <r>
      <rPr>
        <sz val="12"/>
        <color rgb="FF000000"/>
        <rFont val="Roboto"/>
      </rPr>
      <t xml:space="preserve">All contractual elements between Decathlon and supplier must be up to date, signed and dated. 
</t>
    </r>
    <r>
      <rPr>
        <sz val="12"/>
        <color rgb="FF0000FF"/>
        <rFont val="Roboto"/>
      </rPr>
      <t>The supplier and Decathlon production office need to sign and date the documents in the designated areas.
If the document are signed on paper : The supplier needs to initial each page of the documents as evidence of acknowledgement. 
If document are signed throught DOCUSIGN :  no need to have initial on each page.</t>
    </r>
    <r>
      <rPr>
        <sz val="12"/>
        <color rgb="FF000000"/>
        <rFont val="Roboto"/>
      </rPr>
      <t xml:space="preserve">
</t>
    </r>
    <r>
      <rPr>
        <sz val="12"/>
        <color rgb="FF0000FF"/>
        <rFont val="Roboto"/>
      </rPr>
      <t xml:space="preserve">The documents to be checked on site are, at a minimum:
&gt; Decathlon RSL : [Q] PROC_020_W - Introduction RSL
    - Comment's page --&gt; signature needed if comments mentionned
    - Scope Listing page --&gt;  Evaluate if the checked list is aligned with the supplier products scope and at minimum :
            &gt; [Q] PROC_045_WW - M-RSL  
            &gt; [Q] PROC_046_WW - P-RSL
            &gt; AFIRM document (only for textile and shoes)
            &gt; ZDHC document (only for textile and shoes)
    - Signature page --&gt;  signature
&gt; [Q] TEMP_WW_042 - SVHC list -- &gt; For one model code or  [Q] TEMP_WW_069 - SVHC list for multiple model code --&gt; list of all manufactured model must be linked to the declaration
</t>
    </r>
    <r>
      <rPr>
        <sz val="12"/>
        <color rgb="FF000000"/>
        <rFont val="Roboto"/>
      </rPr>
      <t xml:space="preserve">
&gt; General Terms of Delivery ("GTD"), if applicable
&gt; Manufacture and Supply Agreement (MSA) and annexes (applicable for rank 1 finished good suppliers)
&gt; General Terms of Purchase (GTP) (applicable for rank 1 component suppliers)
&gt; Tech Pack
&gt; Master sample (mandatory to have physical signature)
</t>
    </r>
    <r>
      <rPr>
        <sz val="12"/>
        <color rgb="FF0000FF"/>
        <rFont val="Roboto"/>
      </rPr>
      <t>When applicable : 
&gt; Subcontracting appendix (if applicable)
&gt; Decathlon Production Rules (DPR)
&gt; Decathlon Control Standard (DCS)
&gt; Raw materials certificate for specific legal claims on FG (e.g. recycled, green, organic, bio, FSC, PEFC, etc.)</t>
    </r>
    <r>
      <rPr>
        <sz val="12"/>
        <color rgb="FF000000"/>
        <rFont val="Roboto"/>
      </rPr>
      <t xml:space="preserve">
They are kept for a duration defined with Decathlon.
</t>
    </r>
  </si>
  <si>
    <r>
      <rPr>
        <sz val="12"/>
        <color rgb="FF000000"/>
        <rFont val="Roboto"/>
      </rPr>
      <t xml:space="preserve">
</t>
    </r>
    <r>
      <rPr>
        <sz val="12"/>
        <color rgb="FF0000FF"/>
        <rFont val="Roboto"/>
      </rPr>
      <t>A management routine is implemented and respected to ensure updates and signatures of the concerned documentation.</t>
    </r>
    <r>
      <rPr>
        <sz val="12"/>
        <color rgb="FF000000"/>
        <rFont val="Roboto"/>
      </rPr>
      <t xml:space="preserve">
Deployment of the technical requirement to non-nominated rank 2 suppliers
The supplier (Rank 1) analyzes Decathlon's specifications (accessories, components, chemical products and semi-finished goods), translates them in its documentary system, completing them if necessary and communicates them to its own suppliers.
e.g.: technicals sheets for:
    &gt; accessories
    &gt; components 
    &gt; chemicals
    &gt; semi-finished products.
The respect of rank 2 suppliers commitment can be assessed through:
</t>
    </r>
    <r>
      <rPr>
        <sz val="12"/>
        <color rgb="FF0000FF"/>
        <rFont val="Roboto"/>
      </rPr>
      <t xml:space="preserve">   &gt; A commitment certificate from rank 2 supplier. 
   &gt; Regular relevant tests reports of Rank 2 supplier. 
   &gt; Relevant incoming controls of Rank 1 supplier.</t>
    </r>
  </si>
  <si>
    <t>Supplier defines and follow a process to ensure that specifications send to its own suppliers (Rank2) are up to date regarding Decathlon technical  (TechPack) and contractual documentation</t>
  </si>
  <si>
    <t>POINT D :
adding information about DOCUSIGN
Adding details regarding what to be sign for RSL, SVHC
Derogation has been transfered to chapter 4.1 - NC management
POINT B :
Add. : Requirement about a management routine implemented to review the contractuals documents
precision added to Rank 2.</t>
  </si>
  <si>
    <r>
      <rPr>
        <b/>
        <sz val="12"/>
        <color rgb="FF000000"/>
        <rFont val="Roboto"/>
      </rPr>
      <t xml:space="preserve">1.5. R&amp;D and innovative capacity
</t>
    </r>
    <r>
      <rPr>
        <i/>
        <sz val="12"/>
        <color rgb="FF000000"/>
        <rFont val="Roboto"/>
      </rPr>
      <t xml:space="preserve">
The supplier is mastering the innovation in the product development
</t>
    </r>
    <r>
      <rPr>
        <b/>
        <sz val="12"/>
        <color rgb="FF000000"/>
        <rFont val="Roboto"/>
      </rPr>
      <t xml:space="preserve">
ONLY FOR : 
</t>
    </r>
    <r>
      <rPr>
        <sz val="12"/>
        <color rgb="FF000000"/>
        <rFont val="Roboto"/>
      </rPr>
      <t>INNOVATIVE PARTNER
CHALLENGE PREMIUM
ESSENTIAL ALLIANCE
STARTUP</t>
    </r>
  </si>
  <si>
    <t>The company has formalized &amp; implemented a project development procedure to ensure success of the projects
R&amp;D is organized with ressources identified and adapted means.
If this activity is sub-contracted a formalize aggrement exist and at least one person in the company is in charge of the R&amp;D project management.</t>
  </si>
  <si>
    <r>
      <rPr>
        <sz val="12"/>
        <color rgb="FF0000FF"/>
        <rFont val="Roboto"/>
      </rPr>
      <t xml:space="preserve">The company is equiped with </t>
    </r>
    <r>
      <rPr>
        <sz val="12"/>
        <color rgb="FF0000FF"/>
        <rFont val="Roboto"/>
      </rPr>
      <t xml:space="preserve">dedicated R&amp;D lab and team :
</t>
    </r>
    <r>
      <rPr>
        <sz val="12"/>
        <color rgb="FF0000FF"/>
        <rFont val="Roboto"/>
      </rPr>
      <t xml:space="preserve">
If the activity is </t>
    </r>
    <r>
      <rPr>
        <sz val="12"/>
        <color rgb="FF0000FF"/>
        <rFont val="Roboto"/>
      </rPr>
      <t xml:space="preserve">outsourced </t>
    </r>
    <r>
      <rPr>
        <sz val="12"/>
        <color rgb="FF0000FF"/>
        <rFont val="Roboto"/>
      </rPr>
      <t>or</t>
    </r>
    <r>
      <rPr>
        <sz val="12"/>
        <color rgb="FF0000FF"/>
        <rFont val="Roboto"/>
      </rPr>
      <t xml:space="preserve"> sub-contracted:
</t>
    </r>
    <r>
      <rPr>
        <sz val="12"/>
        <color rgb="FF0000FF"/>
        <rFont val="Roboto"/>
      </rPr>
      <t>- A formalized agreements exist</t>
    </r>
    <r>
      <rPr>
        <sz val="12"/>
        <color rgb="FF0000FF"/>
        <rFont val="Roboto"/>
      </rPr>
      <t xml:space="preserve">
- At least, one person in the company is responsible and in charge</t>
    </r>
    <r>
      <rPr>
        <sz val="12"/>
        <color rgb="FF0000FF"/>
        <rFont val="Roboto"/>
      </rPr>
      <t xml:space="preserve"> of the R&amp;D project management.
</t>
    </r>
    <r>
      <rPr>
        <sz val="12"/>
        <color rgb="FF0000FF"/>
        <rFont val="Roboto"/>
      </rPr>
      <t>For both situations,</t>
    </r>
    <r>
      <rPr>
        <sz val="12"/>
        <color rgb="FF0000FF"/>
        <rFont val="Roboto"/>
      </rPr>
      <t xml:space="preserve"> R&amp;D </t>
    </r>
    <r>
      <rPr>
        <sz val="12"/>
        <color rgb="FF0000FF"/>
        <rFont val="Roboto"/>
      </rPr>
      <t xml:space="preserve">process </t>
    </r>
    <r>
      <rPr>
        <sz val="12"/>
        <color rgb="FF0000FF"/>
        <rFont val="Roboto"/>
      </rPr>
      <t xml:space="preserve">is detailled and formalized.
The R&amp;D procedure includes </t>
    </r>
    <r>
      <rPr>
        <sz val="12"/>
        <color rgb="FF0000FF"/>
        <rFont val="Roboto"/>
      </rPr>
      <t>validation milestones which are defined, formalized and respected</t>
    </r>
    <r>
      <rPr>
        <sz val="12"/>
        <color rgb="FF0000FF"/>
        <rFont val="Roboto"/>
      </rPr>
      <t xml:space="preserve">. 
As minimum :
- OK legal
- OK technical
- OK Industrial 
(or similar meaning)
R&amp;D project are conducted through </t>
    </r>
    <r>
      <rPr>
        <sz val="12"/>
        <color rgb="FF0000FF"/>
        <rFont val="Roboto"/>
      </rPr>
      <t xml:space="preserve">adapted management tool (e.g.: Excel doc, IT integrated solution)
</t>
    </r>
    <r>
      <rPr>
        <sz val="12"/>
        <color rgb="FF0000FF"/>
        <rFont val="Roboto"/>
      </rPr>
      <t xml:space="preserve">The company has </t>
    </r>
    <r>
      <rPr>
        <sz val="12"/>
        <color rgb="FF0000FF"/>
        <rFont val="Roboto"/>
      </rPr>
      <t>evidence of innovative developments:</t>
    </r>
    <r>
      <rPr>
        <sz val="12"/>
        <color rgb="FF0000FF"/>
        <rFont val="Roboto"/>
      </rPr>
      <t xml:space="preserve">
</t>
    </r>
    <r>
      <rPr>
        <i/>
        <sz val="12"/>
        <color rgb="FF0000FF"/>
        <rFont val="Roboto"/>
      </rPr>
      <t>e.g.: 
- Patented process / products / materials / design
- International or country innovative awards in the last 2 years</t>
    </r>
  </si>
  <si>
    <r>
      <rPr>
        <sz val="12"/>
        <color rgb="FF000000"/>
        <rFont val="Roboto"/>
      </rPr>
      <t>Technologic and regulations watch (new machines, new norms)</t>
    </r>
    <r>
      <rPr>
        <sz val="12"/>
        <color rgb="FF000000"/>
        <rFont val="Roboto"/>
      </rPr>
      <t xml:space="preserve"> is implemented to follow evolution of market and to ensure that system is adapted to risks and stakes.
The company is</t>
    </r>
    <r>
      <rPr>
        <sz val="12"/>
        <color rgb="FF000000"/>
        <rFont val="Roboto"/>
      </rPr>
      <t xml:space="preserve"> involved in anticipating market trends,</t>
    </r>
    <r>
      <rPr>
        <sz val="12"/>
        <color rgb="FF000000"/>
        <rFont val="Roboto"/>
      </rPr>
      <t xml:space="preserve"> participates in conferences, forums, exhibitions to remain pro-active in its core product market.</t>
    </r>
  </si>
  <si>
    <t xml:space="preserve">NEW requirement to match with the new supplier taxonomy
"Regulation watch ...." has been moved here as it is more link to R&amp;D and innovative capacity </t>
  </si>
  <si>
    <r>
      <rPr>
        <b/>
        <sz val="12"/>
        <color theme="1"/>
        <rFont val="Roboto"/>
      </rPr>
      <t xml:space="preserve">2.1. Skills management
</t>
    </r>
    <r>
      <rPr>
        <i/>
        <sz val="12"/>
        <color theme="1"/>
        <rFont val="Roboto"/>
      </rPr>
      <t>People have the right skills at each step of the process.</t>
    </r>
  </si>
  <si>
    <r>
      <rPr>
        <sz val="12"/>
        <color rgb="FF000000"/>
        <rFont val="Roboto"/>
      </rPr>
      <t xml:space="preserve">QUALITY skills ability
There is an up to date list of trained and validated people for control activities (incoming, online, final and laboratory controls) and for quality management team, which includes:
 &gt; Training date and validation status (e.g.: quiz, on site feedback formalized)
 &gt; Trainer's name
 &gt; Training content adapted to the topic
</t>
    </r>
    <r>
      <rPr>
        <sz val="12"/>
        <color rgb="FF0000FF"/>
        <rFont val="Roboto"/>
      </rPr>
      <t>Job sheet with necessary skills are defined for each quality teammate position.</t>
    </r>
    <r>
      <rPr>
        <sz val="12"/>
        <color rgb="FF000000"/>
        <rFont val="Roboto"/>
      </rPr>
      <t xml:space="preserve">
The quality manager is able to build and monitor quality competencies.</t>
    </r>
  </si>
  <si>
    <t>PRODUCTION skills ability
There is an up to date list of trained and validated people to perform the manufacturing, maintenance and process parameters monitoring operations including:
 &gt; Training date and validation status (e.g.: quiz, on site feedback formalized)
 &gt; Trainer's name
 &gt; Training content adapted to the topic
Formalisation of the training process
There is a staff training procedure that specifies how, when and who to:
 &gt; Train
 &gt; Evaluate
 &gt; Validate
 &gt; Maintain competency over time
Training documents are available and up to date.
Job sheet with necessary skills are defined for each position.
The HR or team manager are able to build and monitor competencies.</t>
  </si>
  <si>
    <r>
      <rPr>
        <sz val="12"/>
        <color rgb="FF000000"/>
        <rFont val="Roboto"/>
      </rPr>
      <t xml:space="preserve">Skills matrix or replacement matrix
Employees in charge and their replacements in case of absence are identified. 
Continuous improvement
For each position in the company, the needs of new skills or training is identified and addressed.
</t>
    </r>
    <r>
      <rPr>
        <sz val="12"/>
        <color rgb="FF0000FF"/>
        <rFont val="Roboto"/>
      </rPr>
      <t>Training competencies:
There is a list of validated trainers and a clear procedure to validate the trainers (with pedagogic scale, external validation)</t>
    </r>
  </si>
  <si>
    <t xml:space="preserve">D POINT :
Add: Job sheet for quality position 
B POINT :
Adding requirement regarding trainers in the company.
</t>
  </si>
  <si>
    <r>
      <rPr>
        <b/>
        <sz val="12"/>
        <color theme="1"/>
        <rFont val="Roboto"/>
      </rPr>
      <t xml:space="preserve">3.1. Stock management and packaging (accessories, components, raw materials, semi-finished goods and finished products)
</t>
    </r>
    <r>
      <rPr>
        <i/>
        <sz val="12"/>
        <color theme="1"/>
        <rFont val="Roboto"/>
      </rPr>
      <t>The stock is accurate and well organised</t>
    </r>
  </si>
  <si>
    <r>
      <rPr>
        <sz val="12"/>
        <color rgb="FF0000FF"/>
        <rFont val="Roboto"/>
      </rPr>
      <t xml:space="preserve">All storages (internal, outsourced,  Make To Stock - "MTS" and long term) areas, including chemicals products and laboratory product storage, are: </t>
    </r>
    <r>
      <rPr>
        <sz val="12"/>
        <color rgb="FF000000"/>
        <rFont val="Roboto"/>
      </rPr>
      <t xml:space="preserve">
 &gt; Defined and organized 
 &gt; Clean
 &gt; Identified
&gt;  Respected.
e.g. The supplier has defined storage areas by product, by reference and by status (OK/to control/NOK). They are clearly identified and respected all over the storage areas. 
</t>
    </r>
    <r>
      <rPr>
        <sz val="12"/>
        <color rgb="FF0000FF"/>
        <rFont val="Roboto"/>
      </rPr>
      <t>If concerned for outsourced storage, a contract is formalized between the supplier and the storage service provider.</t>
    </r>
    <r>
      <rPr>
        <sz val="12"/>
        <color rgb="FF000000"/>
        <rFont val="Roboto"/>
      </rPr>
      <t xml:space="preserve">
Transportation and handling between the supplier plant and the storage location are adapted and secured to avoid cross contamination and/ or damage as per product specificity
If necessary (e.g.: MTS, Long term storage, food, medical device, chemicals), a policy of stocks rotation exist and is applied.</t>
    </r>
  </si>
  <si>
    <r>
      <rPr>
        <sz val="12"/>
        <color rgb="FF000000"/>
        <rFont val="Roboto"/>
      </rPr>
      <t xml:space="preserve">For all storage areas - Specific storage conditions are defined and applied (e.g.: temperature, humidity, stability control)
</t>
    </r>
    <r>
      <rPr>
        <sz val="12"/>
        <color rgb="FF0000FF"/>
        <rFont val="Roboto"/>
      </rPr>
      <t xml:space="preserve">Definition of the storage condition can be done according to :
&gt; Risk analysis
&gt; Storage DPR/DCS
&gt; Safety data sheet information
&gt; MTS requirements
&gt; Long term storage requirements
</t>
    </r>
    <r>
      <rPr>
        <sz val="12"/>
        <color rgb="FF000000"/>
        <rFont val="Roboto"/>
      </rPr>
      <t xml:space="preserve">
Packaging are adapted to the risks linked to storage, handling and transportation. 
Supplier is able to give a reliable storage state of raw materials and products ready to ship.
The informations reconciles between the theoretical stock and the physical stock.
In case of differences, the supplier has a process in place to adjust the stock regularly.</t>
    </r>
  </si>
  <si>
    <t>The supplier is able to manage the stock of raw material, components/semi-finished goods and accessories according to the production planning and/or considering the risks and stakes (e.g.: strategic products aligned with Decathlon).
e.g.:
&gt; For each job/ work order, the supplier knows exactly the quantities of raw materials, components and accessories requested to manufacture a product.
&gt; The supplier has defined its production capacities per machine and labour.
&gt; The supplier knows which machines are available, which machines can't be used because of maintenance operations and has defined a clear planning of what is planned.</t>
  </si>
  <si>
    <t>D POINT :
Adding requirement regarding Make To Stock, long term storage and outsourced storage
C POINT :
Adding details about definition of the specific storage conditions</t>
  </si>
  <si>
    <r>
      <rPr>
        <b/>
        <sz val="12"/>
        <color theme="1"/>
        <rFont val="Roboto"/>
      </rPr>
      <t xml:space="preserve">3.2. Workstations
</t>
    </r>
    <r>
      <rPr>
        <i/>
        <sz val="12"/>
        <color theme="1"/>
        <rFont val="Roboto"/>
      </rPr>
      <t>Workstations are designed to create the best conditions to produce. The right informations are availables.</t>
    </r>
  </si>
  <si>
    <r>
      <rPr>
        <sz val="12"/>
        <color rgb="FF0000FF"/>
        <rFont val="Roboto"/>
      </rPr>
      <t>The supplier knows the key workstations based on critical and majors control points identified in the control plan for which:</t>
    </r>
    <r>
      <rPr>
        <sz val="12"/>
        <color rgb="FF000000"/>
        <rFont val="Roboto"/>
      </rPr>
      <t xml:space="preserve">
&gt; Method to make the products is known and applied by operators.
&gt; Standard Operational Procedures (SOP) are formalized and available for each key steps, including what and how to do (e.g.: tools, chronology). If a Decathlon production requirements (DPR) is available, this is integrated into the SOP or available at the concerned workstation.
&gt; The key workstation is organized and adapted to the operations (e.g.: clean, light)
</t>
    </r>
    <r>
      <rPr>
        <sz val="12"/>
        <color rgb="FF0000FF"/>
        <rFont val="Roboto"/>
      </rPr>
      <t>&gt; The supplier has identified parameters that may have an impact on the presence of hazardous substances (e.g. : temperature, time, cleaning equipments, cleanliness of the workstation)</t>
    </r>
    <r>
      <rPr>
        <sz val="12"/>
        <color rgb="FF000000"/>
        <rFont val="Roboto"/>
      </rPr>
      <t xml:space="preserve">
&gt; Every specific equipment to a model / product (e.g.: die cutting tools, injections molds) is identified and can be linked to this model / product.</t>
    </r>
  </si>
  <si>
    <r>
      <rPr>
        <sz val="12"/>
        <color rgb="FF0000FF"/>
        <rFont val="Roboto"/>
      </rPr>
      <t>For Key workstation: 
Key workstation are clearly identified in the workshop.</t>
    </r>
    <r>
      <rPr>
        <sz val="12"/>
        <color rgb="FF000000"/>
        <rFont val="Roboto"/>
      </rPr>
      <t xml:space="preserve">
For all workstations:
&gt; Method to make the products is known and applied by operators.
&gt; SOPs are formalized and available for each step, including what and how to do (e.g.: tools, chronology). If a Decathlon production requirements (DPR) is available, this is integrated into the SOP or available at the concerned workstation.
&gt; The workstation is organized and adapted to the operations (e.g.: clean, light)
</t>
    </r>
    <r>
      <rPr>
        <sz val="12"/>
        <color rgb="FF0000FF"/>
        <rFont val="Roboto"/>
      </rPr>
      <t>&gt; The supplier assess and controls parameters that may have an impact on the presence of hazardous substances (e.g. : temperature, time, cleaning equipments, cleanliness of the workstation)</t>
    </r>
    <r>
      <rPr>
        <sz val="12"/>
        <color rgb="FF000000"/>
        <rFont val="Roboto"/>
      </rPr>
      <t xml:space="preserve">
&gt; Every specific equipment to a model / product (e.g.: die cutting tools, injections molds) is identified and can be linked to this model / product.</t>
    </r>
  </si>
  <si>
    <t>As part of the continuous improvement mindset, SOPs are updated on a regular basis and are communicated with Decathlon.</t>
  </si>
  <si>
    <t>D POINT :
Adding requirement regarding hazardous substances at workstation (toxico requirement)
C POINT :
Adding requirement regarding Key workstation identification.
Adding requirement regarding mastereing of hazardous substances at workstation</t>
  </si>
  <si>
    <r>
      <rPr>
        <b/>
        <sz val="12"/>
        <color theme="1"/>
        <rFont val="Roboto"/>
      </rPr>
      <t xml:space="preserve">3.3. Identification and traceability
</t>
    </r>
    <r>
      <rPr>
        <i/>
        <sz val="12"/>
        <color theme="1"/>
        <rFont val="Roboto"/>
      </rPr>
      <t>Be able everytime and everywhere to find our products in case of problem to protect users</t>
    </r>
  </si>
  <si>
    <r>
      <rPr>
        <sz val="12"/>
        <color rgb="FF000000"/>
        <rFont val="Roboto"/>
      </rPr>
      <t xml:space="preserve">Identification
At each stage of the production,  raw materials, components, semi finished or finished products are identified, at least, by name and reference.
</t>
    </r>
    <r>
      <rPr>
        <sz val="12"/>
        <color rgb="FF0000FF"/>
        <rFont val="Roboto"/>
      </rPr>
      <t>Traceability :
Traceability of the defined attribute is available and identified at least in one of the below :
- BOM (component, material)
- Techpack (certificates, claims)
- Traceability contract/SOP defined by each industrial process.
For defined attributes, the tool links finished good / component batch number to component / materials / semi-finished batch number and to production order.
Production order number can be linked to Decathlon Purchase Order number having at minimum :
&gt; Quantity produced 
&gt; Deliveries locations and dates
&gt; Factory production order including production dates and finished good /component batch number.
This traceability can be consolidated on site in less than 24 hours.
Documents are archived during 6 years at least in order to comply with the general legal requirement.</t>
    </r>
  </si>
  <si>
    <t>Traceability :
For each Decathlon specific attributes required for the particular finished good/ component : the supplier connects production traceability data (component / raw materials / semi-finished  batch number and production date) and SHU &amp; RFID number.
Supplier is able to send traceability data through digitalized tools to Decathlon according to Decathlon's requirement.
The supplier tests his traceability system including documentation management at a defined frequency to ensure it works properly. Reports are available.</t>
  </si>
  <si>
    <r>
      <rPr>
        <sz val="12"/>
        <color rgb="FF0000FF"/>
        <rFont val="Roboto, Arial"/>
      </rPr>
      <t xml:space="preserve">Full traceability
</t>
    </r>
    <r>
      <rPr>
        <sz val="12"/>
        <color rgb="FF0000FF"/>
        <rFont val="Roboto, Arial"/>
      </rPr>
      <t xml:space="preserve">For all Decathlon attributes required for the particular finished good / component : the supplier connects production traceability data (component / materials / semi-finished batch number and production date) and SHU and RFID number.
</t>
    </r>
    <r>
      <rPr>
        <sz val="12"/>
        <color rgb="FF0000FF"/>
        <rFont val="Roboto, Arial"/>
      </rPr>
      <t xml:space="preserve">
</t>
    </r>
    <r>
      <rPr>
        <sz val="12"/>
        <color rgb="FF0000FF"/>
        <rFont val="Roboto, Arial"/>
      </rPr>
      <t>Supplier send traceability data</t>
    </r>
    <r>
      <rPr>
        <sz val="12"/>
        <color rgb="FF0000FF"/>
        <rFont val="Roboto, Arial"/>
      </rPr>
      <t xml:space="preserve">, through digitalized tools, </t>
    </r>
    <r>
      <rPr>
        <sz val="12"/>
        <color rgb="FF0000FF"/>
        <rFont val="Roboto, Arial"/>
      </rPr>
      <t xml:space="preserve">to Decathlon according to Decathlon's requirement at the </t>
    </r>
    <r>
      <rPr>
        <sz val="12"/>
        <color rgb="FF0000FF"/>
        <rFont val="Roboto, Arial"/>
      </rPr>
      <t>defined frequency.</t>
    </r>
  </si>
  <si>
    <t>D POINT: 
Added defined attributes needed for traceability are available and identified
Added requirement linked consolidation of traceability information on site in less than 24 hours
Added minimum archiving period
C POINT :
Added capability of supplier to send traceability data to Decathlon through digitalized tools
Added that supplier is able to test his traceability system regulary
B POINT :
Added that supplier sends traceability data to Decathlonthrough digitalized tools at the defined frecquency</t>
  </si>
  <si>
    <r>
      <rPr>
        <b/>
        <sz val="12"/>
        <color theme="1"/>
        <rFont val="Roboto"/>
      </rPr>
      <t xml:space="preserve">3.4. Control plan: product and process parameters
</t>
    </r>
    <r>
      <rPr>
        <i/>
        <sz val="12"/>
        <color theme="1"/>
        <rFont val="Roboto"/>
      </rPr>
      <t xml:space="preserve">
I master all the steps of the process through checks/controls and react in a proper way to produce every time the same compliant products</t>
    </r>
  </si>
  <si>
    <r>
      <rPr>
        <sz val="12"/>
        <color rgb="FFFFFFFF"/>
        <rFont val="Roboto"/>
      </rPr>
      <t xml:space="preserve">For supplier's control plan (Incoming / Online / Final  control - Including Lab &amp; Toxicology)
The critical and majors* control, points &amp; methods are defined, formalized, known and applied at each step of the process.
Critical and majors controls are recorded and available. Archiving duration is defined according to product risk, product lifetime or contractual commitment.
Controler is able to take a decision of conformity (adapted and calibrated tools, targets and tolerances) and reaction mode is clearly defined &amp; applied by the controler
If a major or critical control deficiency is identified, there is a later stage in the process to detect and control it before the product is shipped to Decathlon.
</t>
    </r>
    <r>
      <rPr>
        <sz val="12"/>
        <color rgb="FF0000FF"/>
        <rFont val="Roboto"/>
      </rPr>
      <t>In case of authorized subcontracting  (From Decathlon team) part of the production activities, the supplier has implemented a clear procedure to :
&gt; Communicate to the subcontractor the critical and major points to control with a Control  plan (methods, sampling size, frequency)
&gt; To evaluate subcontractor's competencies to perfom the controls
&gt; To collect subcontractors control figures</t>
    </r>
    <r>
      <rPr>
        <sz val="12"/>
        <color rgb="FFFFFFFF"/>
        <rFont val="Roboto"/>
      </rPr>
      <t xml:space="preserve">
*Critical and major controls are defined  by Decathlon in contractual documents (Tech Pack, DPRs) or by supplier in his control plan according to the risk analysis / experience/ quality history on products (risk examples: legal, image, safety, functional).
   &gt; Critical: non-conformity that impacts user’s safety in reasonable use of the product or that represents a legal risk.
   &gt; Major: non-conformity that impacts or forbid the sale, the use or the assembly of the product.</t>
    </r>
  </si>
  <si>
    <r>
      <rPr>
        <sz val="12"/>
        <color rgb="FF000000"/>
        <rFont val="Roboto"/>
      </rPr>
      <t xml:space="preserve">For supplier's control plan: incoming / online / final control (including laboratory &amp; toxicology)
Control points &amp; methods are defined, formalized, known and applied at each step of the process.
Controls are recorded and available. Archiving duration is defined according to product risk, product lifetime or contractual commitment.
Controler is able to take a decision of conformity (tools, targets and tolerances) and reaction mode is clearly defined &amp; applied
Control methods and frequencies are consistent and updated with requirements defined in the Tech Pack, DPRs and/ or supplier's know how (see chapter 1.4. Contract Management).
</t>
    </r>
    <r>
      <rPr>
        <sz val="12"/>
        <color rgb="FF0000FF"/>
        <rFont val="Roboto"/>
      </rPr>
      <t>In case of authorized subcontacting (from Decathlon team) part of the production activities, the supplier has implemented a clear procedure to :
&gt; Communicate to the subcontractor the control plan (control points, methods, tolerances, sampling size, frequency)
&gt; Validate derogation if needed</t>
    </r>
  </si>
  <si>
    <t>Based on experience, industrialisation, historical data and/ or risks analysis, the control plan is optimized on a regular basis.
e.g.: control frequency is reviewed according to the performance analysis (main defects).
Capitalization
The controls plan is updated according to the identified risks on similar products (good practices generalisation) and based on history of controls.</t>
  </si>
  <si>
    <t>According to a continuous improvement mindset, there is a routine in place to detect trends, gaps and problems in the control plan activities.
I.e. A ramdon control is performed &amp; recorded by another person inclued into the quality team/activities</t>
  </si>
  <si>
    <t>E &amp; D POINT :
Adding requirement for authorized subcontractors (From Decathlon team)</t>
  </si>
  <si>
    <r>
      <rPr>
        <b/>
        <sz val="12"/>
        <color theme="1"/>
        <rFont val="Roboto"/>
      </rPr>
      <t xml:space="preserve">3.5. Calibration of tools used for conformity inspection
</t>
    </r>
    <r>
      <rPr>
        <i/>
        <sz val="12"/>
        <color theme="1"/>
        <rFont val="Roboto"/>
      </rPr>
      <t>Calibrated tools gives you a relevant measure of your process / product.</t>
    </r>
  </si>
  <si>
    <t xml:space="preserve">Calibration and identification (I know my tool and its limits for incoming / online / final control and laboratory equipment)
Tools in use have unique identification, including at least tool number and expiration date. 
Calibration of tool in use is up to date (calibration report and/or record available for each tool). When calibration is outdated or tool is damaged, the tool is clearly identified and isolated. 
Tool's tolerance is aligned to the measurement range specified.
Internal calibration can be done if: 
 &gt; Person in charge knows the calibration methodology.
 &gt; Tools used as reference are externally calibrated by an accredited company.
</t>
  </si>
  <si>
    <t>Formalization
There is a list of tools to be calibrated which mentions: 
 &gt; Tool identification number
 &gt; Responsible for calibration (internal or external)
 &gt; Tool tolerance
 &gt; Date of calibration and date of validity.
Calibration procedures are formalized, up to date, respected and applied. They define: 
 &gt; Person in charge of calibration
 &gt; What tools to calibrate
 &gt; When to calibrate
 &gt; How to calibrate (for internal calibration).</t>
  </si>
  <si>
    <t>Prevention and Risks mastery
Incidents which can impact tool's calibration are monitored and managed by an actions plan (e.g.: knocks and shocks to a tool).</t>
  </si>
  <si>
    <r>
      <rPr>
        <b/>
        <sz val="12"/>
        <color theme="1"/>
        <rFont val="Roboto"/>
      </rPr>
      <t xml:space="preserve">3.6. Maintenance
</t>
    </r>
    <r>
      <rPr>
        <i/>
        <sz val="12"/>
        <color theme="1"/>
        <rFont val="Roboto"/>
      </rPr>
      <t>I maintain my equipments to ensure the ability to produce.</t>
    </r>
  </si>
  <si>
    <t>Know how
In case of breakdown, production operator and maintenance operator know what to do and apply it.
e.g. : person to inform, person responsible for maintenance operations, specific identification, isolation / machine stop.
Ability and recording
Pre operational controls are made to ensure the production start in good conditions.
In case of maintenance intervention or machine replacement, only authorized person validates restart (stabilized process which guarantees product conformity). 
Curative maintenance interventions are recorded and available (date, type of maintenance, person in charge of the operation, person who has validated restart).</t>
  </si>
  <si>
    <t>Formalization and prevention
Supplier formalizes and communicates in proximity of workstation, easily accessible for operators, actions to take in case of breakdown (specific identification, isolation/stop of the machine, recording, restart conditions). 
There is a maintenance planning available (with frequency and operations to do) and an up to date state of the machines.
Preventive maintenance operations are recorded and available per machine (date, type of maintenance, person in charge of operation).</t>
  </si>
  <si>
    <t>Optimization
A list of critical machines is set up according to the quality-costs-delays risks. There is a plan to manage breakdowns on critical machines (subcontracted intervention / spare parts stock availability)
Investments plan of the company is aligned with maintenance data analysis.</t>
  </si>
  <si>
    <r>
      <rPr>
        <b/>
        <sz val="12"/>
        <color theme="1"/>
        <rFont val="Roboto"/>
      </rPr>
      <t xml:space="preserve">3.7. Suppliers management
</t>
    </r>
    <r>
      <rPr>
        <i/>
        <sz val="12"/>
        <color theme="1"/>
        <rFont val="Roboto"/>
      </rPr>
      <t xml:space="preserve">
Suppliers are managed to ensure the quality of my components and raw materials.</t>
    </r>
  </si>
  <si>
    <t>Referencing
An up to date list of component, accessory and raw material suppliers is available.
The approved suppliers are in coherence with Decathlon contractual documents signed (e.g. : Bill Of Material in the Techpack).
In case of change of component/raw material supplier, Decathlon is informed before implementation if there is an impact on the specifications of the finish products.</t>
  </si>
  <si>
    <r>
      <rPr>
        <sz val="12"/>
        <color rgb="FF000000"/>
        <rFont val="Roboto"/>
      </rPr>
      <t xml:space="preserve">A new supplier's validation procedure is available and applied (e.g. new component validation / supplier evaluation)
Performance management
Internal quality indicators are defined and followed to monitor rank n suppliers (e.g.: non conform product rate) and manage them accordingly (clear target, action plan, person in charge, deadline, actions efficiency follow-up).
</t>
    </r>
    <r>
      <rPr>
        <sz val="12"/>
        <color rgb="FF0000FF"/>
        <rFont val="Roboto"/>
      </rPr>
      <t>Chemical risk management
Chemical screening RSL is filed and completed by the supplier.
If any NOK RSL, supplier has implemented corrective action and chemicals testing to ensure compliance of the finished goods/ Component</t>
    </r>
    <r>
      <rPr>
        <sz val="12"/>
        <color rgb="FF000000"/>
        <rFont val="Roboto"/>
      </rPr>
      <t xml:space="preserve">
</t>
    </r>
    <r>
      <rPr>
        <sz val="12"/>
        <color rgb="FF0000FF"/>
        <rFont val="Roboto"/>
      </rPr>
      <t>RSL requirements are communicated to all non nominated rank 2 suppliers, with evidence of the acknoledgment (Exception for finished good cosmetics &amp; Chemicals suppliers, requirement already covered by  substances regulation and M/P-RSL of the rank 1)</t>
    </r>
  </si>
  <si>
    <r>
      <rPr>
        <sz val="12"/>
        <color rgb="FF0000FF"/>
        <rFont val="Roboto"/>
      </rPr>
      <t>Buying/sourcing policy for chemicals
A buying policy for chemicals sourcing is formalized and implemented to reach compliance to chemicals customer's requirements</t>
    </r>
    <r>
      <rPr>
        <sz val="12"/>
        <color rgb="FF000000"/>
        <rFont val="Roboto"/>
      </rPr>
      <t xml:space="preserve">
Rank n suppliers assessment:
A risk analysis for rank n suppliers is available (e.g.: new supplier, new process, innovative product, new site, high rate of non conformity). 
Quality audits are planned at the concerned suppliers based on the risk analysis.
</t>
    </r>
    <r>
      <rPr>
        <sz val="12"/>
        <color rgb="FF0000FF"/>
        <rFont val="Roboto"/>
      </rPr>
      <t xml:space="preserve">
All (nominated or non-nominated) rank 2 suppliers have signed the concerned RSL and the document is archived by Rank 1 supplier</t>
    </r>
    <r>
      <rPr>
        <sz val="12"/>
        <color rgb="FF000000"/>
        <rFont val="Roboto"/>
      </rPr>
      <t xml:space="preserve">
</t>
    </r>
  </si>
  <si>
    <t>C POINT :
Adding requirements regarding Chemicals risk management and action taken to check compliance of the finished goods
Adding evidence of reception of the RSL from the rank 2
Adding exception for cosmetic &amp; chemicals suppliers (finished good)
B POINT :
Adding requirement regarding implementation of a buying policy for chemicals
Adding requirement for rank 2 to sign RSL</t>
  </si>
  <si>
    <r>
      <rPr>
        <b/>
        <sz val="12"/>
        <color theme="1"/>
        <rFont val="Roboto"/>
      </rPr>
      <t xml:space="preserve">3.8. ZDHC management
</t>
    </r>
    <r>
      <rPr>
        <i/>
        <sz val="12"/>
        <color theme="1"/>
        <rFont val="Roboto"/>
      </rPr>
      <t>Suppliers are managing chemicals to ensure compliance regarding ZDHC requirements</t>
    </r>
  </si>
  <si>
    <t>Supplier has an account on the GATEWAY and is connected with DECATHLON account.
Supplier has a formalized chemical procurement policy to ensure MRSL conformance (ZDHC Level 1 at minimum)
For Component suppliers ONLY :
Supplier uploads his INCHECK Report (Chemical Inventory) on the GATEWAY at minimum QUARTERLY (by using an approved ZDHC solution provider such as : BHIVE App)</t>
  </si>
  <si>
    <t>The supplier has implemented a proactive policy to identified, replace or remove  non-conform chemicals through a formalize roadmap.
Pro-active policy : analysis of the chemicals present in the factory. Evaluation of the conformance regarding ZDHC MRSL. prioritization for replacement or removal
For Component suppliers ONLY :
Supplier works constantly on his chemicals conformance (INCHECK Report results) to improve performance towards Decathlon ZDHC MRSL</t>
  </si>
  <si>
    <t>The supplier has reached &gt; 90% conformance of chemicals (INCHECK report result) towards ZDHC MRSL.
Performance of the chemical management policy is robust in time</t>
  </si>
  <si>
    <t xml:space="preserve">NEW requirement to match with the Chemicals management requirements as Decathlon must complies with ZDHC assessment.
Only for textile, footwear, leather and garment suppliers. </t>
  </si>
  <si>
    <r>
      <rPr>
        <b/>
        <sz val="12"/>
        <color theme="1"/>
        <rFont val="Roboto"/>
      </rPr>
      <t xml:space="preserve">4.1. Management of non conform products
</t>
    </r>
    <r>
      <rPr>
        <i/>
        <sz val="12"/>
        <color theme="1"/>
        <rFont val="Roboto"/>
      </rPr>
      <t>I master any non conformity to protect our users.</t>
    </r>
  </si>
  <si>
    <r>
      <rPr>
        <sz val="12"/>
        <color rgb="FFFFFFFF"/>
        <rFont val="Roboto"/>
      </rPr>
      <t xml:space="preserve">At each critical and major control point, reaction mode in case of non conform products is known and applied with at least:
 &gt; A clear identification, different from the one for a conform product.
 &gt; A physical isolation with </t>
    </r>
    <r>
      <rPr>
        <sz val="12"/>
        <color rgb="FF0000FF"/>
        <rFont val="Roboto"/>
      </rPr>
      <t xml:space="preserve">clear boundaries </t>
    </r>
    <r>
      <rPr>
        <sz val="12"/>
        <color rgb="FFFFFFFF"/>
        <rFont val="Roboto"/>
      </rPr>
      <t xml:space="preserve">or digital blocking in an identified and dedicated area.
 &gt; In case of rework: reworked products are 100% rechecked. </t>
    </r>
  </si>
  <si>
    <r>
      <rPr>
        <sz val="12"/>
        <color rgb="FF000000"/>
        <rFont val="Roboto"/>
      </rPr>
      <t xml:space="preserve">There is a procedure defined and applied to manage nonconform product in the factory and to protect the users including:
 &gt; Detection and isolation
 &gt; Actions to address the defects (rework or destruction)
 &gt; Inform Decathlon when product is different from Teck Pack and/or master sample.
</t>
    </r>
    <r>
      <rPr>
        <sz val="12"/>
        <color rgb="FF0000FF"/>
        <rFont val="Roboto"/>
      </rPr>
      <t xml:space="preserve"> &gt; Derogation procedure : Exemption forms are : available, signed by supplier &amp; Decathlon, limited in time and quantity defined with appropriate Corrective Actions Plan.</t>
    </r>
    <r>
      <rPr>
        <sz val="12"/>
        <color rgb="FF000000"/>
        <rFont val="Roboto"/>
      </rPr>
      <t xml:space="preserve">
There is at least one person responsible and trained for the management of non conformity.</t>
    </r>
  </si>
  <si>
    <t>Supplier monitors its non conform products performance through relevant KPIs with clear target (e.g.: defect rate, right first time rate).
At each control step, he is able to provide non conforms rates.
Conformity rate is monitored at a relevant frequency (e.g.: pareto, top 3). When needed, actions, dead line and responsible peoples are defined.
There is a capitalization system in place to avoid recurrence of non conformances (creation/update of procedures, standards, control plans). People involved in the problems solving are trained to the methodology.</t>
  </si>
  <si>
    <t>There are KPIs that measure efficiency of actions implemented to solve the problems (e.g.: recurrence, improvements on defects/ blocking rates).</t>
  </si>
  <si>
    <t>E POINT :
Adding details regarding segregation of NC products
D POINT :
Adding details for derogation management</t>
  </si>
  <si>
    <t>2026/1/26-2026/1/27</t>
    <phoneticPr fontId="80" type="noConversion"/>
  </si>
  <si>
    <t xml:space="preserve">Based on the role definition and job responsibilities, Dongyao has a clear skill requirement and has developed a detailed training plan according to it for the quality department and set up the assessment method for each item. The relevant assessment records can also be provided.
QM has the skill matrix to manage employee's skill.
EX:
On 2024/4/8~9, Dongyao conducted a training on DPR/DCS. All quality department personnel participated in this training. The assessment methods written examination, and the results were qualified
The quality manager can explain the entire training process and logic
</t>
    <phoneticPr fontId="80" type="noConversion"/>
  </si>
  <si>
    <r>
      <t>For traceability,dongyao can complete the tracing through the system
It can be traced back to the internal production work order through the customer order, and then traced back to the fabric cylinder number. And two-way traceability can be realized
EX:In the warehouse, I chose the finished product with order number. They can trace the internal shipping order number to 008, According to the internal order number, the output and production date of each process can be queried. And it can be traced back to the fabric cylinder number D25121409 through the system "</t>
    </r>
    <r>
      <rPr>
        <sz val="12"/>
        <color theme="1"/>
        <rFont val="宋体"/>
        <family val="3"/>
        <charset val="134"/>
      </rPr>
      <t>码上记</t>
    </r>
    <r>
      <rPr>
        <sz val="12"/>
        <color theme="1"/>
        <rFont val="Roboto"/>
      </rPr>
      <t>"</t>
    </r>
    <phoneticPr fontId="80" type="noConversion"/>
  </si>
  <si>
    <t>compulsory</t>
    <phoneticPr fontId="80" type="noConversion"/>
  </si>
  <si>
    <t>1.. Skill management</t>
    <phoneticPr fontId="80" type="noConversion"/>
  </si>
  <si>
    <t>1. Sum uo top 1 defects and take action to solve</t>
    <phoneticPr fontId="80" type="noConversion"/>
  </si>
  <si>
    <t>张巧苓</t>
    <phoneticPr fontId="80" type="noConversion"/>
  </si>
  <si>
    <t>Ms Zhang, Ms Tang, Jen</t>
    <phoneticPr fontId="80" type="noConversion"/>
  </si>
  <si>
    <t>Clara Ling</t>
    <phoneticPr fontId="8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</si>
</sst>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m/dd/yyyy"/>
  </numFmts>
  <fonts count="83">
    <font>
      <sz val="10"/>
      <color rgb="FF000000"/>
      <name val="Arial"/>
      <scheme val="minor"/>
    </font>
    <font>
      <b/>
      <sz val="10"/>
      <color theme="1"/>
      <name val="Roboto Condensed"/>
    </font>
    <font>
      <sz val="10"/>
      <name val="Arial"/>
      <family val="2"/>
    </font>
    <font>
      <sz val="10"/>
      <color theme="1"/>
      <name val="Roboto Condensed"/>
    </font>
    <font>
      <b/>
      <u/>
      <sz val="12"/>
      <color rgb="FF999999"/>
      <name val="Roboto Condensed"/>
    </font>
    <font>
      <b/>
      <u/>
      <sz val="12"/>
      <color rgb="FF999999"/>
      <name val="Roboto Condensed"/>
    </font>
    <font>
      <sz val="12"/>
      <color theme="1"/>
      <name val="Roboto Condensed"/>
    </font>
    <font>
      <b/>
      <sz val="14"/>
      <color theme="1"/>
      <name val="Roboto Condensed"/>
    </font>
    <font>
      <sz val="14"/>
      <color theme="1"/>
      <name val="Roboto Condensed"/>
    </font>
    <font>
      <b/>
      <sz val="10"/>
      <color theme="1"/>
      <name val="Arial"/>
      <family val="2"/>
    </font>
    <font>
      <sz val="10"/>
      <color theme="1"/>
      <name val="Arial"/>
      <family val="2"/>
    </font>
    <font>
      <u/>
      <sz val="10"/>
      <color rgb="FF0000FF"/>
      <name val="Arial"/>
      <family val="2"/>
    </font>
    <font>
      <sz val="11"/>
      <color rgb="FF3C4043"/>
      <name val="Roboto"/>
    </font>
    <font>
      <b/>
      <sz val="11"/>
      <color rgb="FFFF0000"/>
      <name val="Questrial"/>
    </font>
    <font>
      <sz val="11"/>
      <color theme="1"/>
      <name val="Questrial"/>
    </font>
    <font>
      <b/>
      <sz val="11"/>
      <color rgb="FFFFFFFF"/>
      <name val="Questrial"/>
    </font>
    <font>
      <b/>
      <sz val="20"/>
      <color rgb="FF000000"/>
      <name val="Questrial"/>
    </font>
    <font>
      <b/>
      <sz val="11"/>
      <color theme="1"/>
      <name val="Questrial"/>
    </font>
    <font>
      <sz val="10"/>
      <color theme="1"/>
      <name val="Roboto"/>
    </font>
    <font>
      <b/>
      <sz val="12"/>
      <color rgb="FF000000"/>
      <name val="Questrial"/>
    </font>
    <font>
      <b/>
      <sz val="24"/>
      <color theme="1"/>
      <name val="Questrial"/>
    </font>
    <font>
      <sz val="11"/>
      <color rgb="FF000000"/>
      <name val="Questrial"/>
    </font>
    <font>
      <b/>
      <sz val="11"/>
      <color rgb="FF000000"/>
      <name val="Questrial"/>
    </font>
    <font>
      <b/>
      <sz val="12"/>
      <color theme="1"/>
      <name val="Roboto"/>
    </font>
    <font>
      <b/>
      <sz val="12"/>
      <color rgb="FFFFFFFF"/>
      <name val="Roboto"/>
    </font>
    <font>
      <sz val="12"/>
      <color theme="1"/>
      <name val="Roboto"/>
    </font>
    <font>
      <i/>
      <sz val="12"/>
      <color theme="1"/>
      <name val="Roboto"/>
    </font>
    <font>
      <i/>
      <sz val="12"/>
      <color rgb="FFFF0000"/>
      <name val="Roboto"/>
    </font>
    <font>
      <b/>
      <i/>
      <sz val="12"/>
      <color theme="1"/>
      <name val="Roboto"/>
    </font>
    <font>
      <sz val="12"/>
      <color rgb="FFFF0000"/>
      <name val="Roboto"/>
    </font>
    <font>
      <sz val="12"/>
      <color rgb="FFFFFFFF"/>
      <name val="Roboto"/>
    </font>
    <font>
      <sz val="12"/>
      <color rgb="FF000000"/>
      <name val="Roboto"/>
    </font>
    <font>
      <i/>
      <sz val="12"/>
      <color rgb="FFFFFFFF"/>
      <name val="Roboto"/>
    </font>
    <font>
      <b/>
      <sz val="36"/>
      <color rgb="FFFF0000"/>
      <name val="Roboto"/>
    </font>
    <font>
      <b/>
      <sz val="24"/>
      <color theme="1"/>
      <name val="Roboto"/>
    </font>
    <font>
      <b/>
      <sz val="18"/>
      <color theme="1"/>
      <name val="Roboto"/>
    </font>
    <font>
      <b/>
      <sz val="24"/>
      <color rgb="FF000000"/>
      <name val="Roboto"/>
    </font>
    <font>
      <i/>
      <sz val="12"/>
      <color rgb="FF000000"/>
      <name val="Roboto"/>
    </font>
    <font>
      <b/>
      <sz val="26"/>
      <color rgb="FFFFFFFF"/>
      <name val="Arial"/>
      <family val="2"/>
    </font>
    <font>
      <b/>
      <sz val="7"/>
      <color theme="1"/>
      <name val="Arial"/>
      <family val="2"/>
    </font>
    <font>
      <b/>
      <sz val="14"/>
      <color theme="1"/>
      <name val="Arial"/>
      <family val="2"/>
    </font>
    <font>
      <sz val="14"/>
      <color theme="1"/>
      <name val="Arial"/>
      <family val="2"/>
    </font>
    <font>
      <b/>
      <sz val="16"/>
      <color rgb="FF0000FF"/>
      <name val="Arial"/>
      <family val="2"/>
    </font>
    <font>
      <b/>
      <sz val="18"/>
      <color theme="1"/>
      <name val="Arial"/>
      <family val="2"/>
    </font>
    <font>
      <sz val="26"/>
      <color theme="1"/>
      <name val="Arial"/>
      <family val="2"/>
    </font>
    <font>
      <b/>
      <sz val="14"/>
      <color rgb="FFFFFFFF"/>
      <name val="Arial"/>
      <family val="2"/>
    </font>
    <font>
      <b/>
      <sz val="18"/>
      <color rgb="FFFFFFFF"/>
      <name val="Arial"/>
      <family val="2"/>
    </font>
    <font>
      <sz val="10"/>
      <color rgb="FF00CCFF"/>
      <name val="Arial"/>
      <family val="2"/>
    </font>
    <font>
      <b/>
      <sz val="10"/>
      <color rgb="FF0000FF"/>
      <name val="Arial"/>
      <family val="2"/>
    </font>
    <font>
      <b/>
      <sz val="10"/>
      <color rgb="FF000000"/>
      <name val="Arial"/>
      <family val="2"/>
    </font>
    <font>
      <b/>
      <sz val="12"/>
      <color theme="1"/>
      <name val="Roboto Condensed"/>
    </font>
    <font>
      <b/>
      <sz val="12"/>
      <color rgb="FFFFFFFF"/>
      <name val="Roboto Condensed"/>
    </font>
    <font>
      <sz val="12"/>
      <color rgb="FF000000"/>
      <name val="Roboto Condensed"/>
    </font>
    <font>
      <i/>
      <sz val="12"/>
      <color rgb="FFFF0000"/>
      <name val="Roboto Condensed"/>
    </font>
    <font>
      <sz val="14"/>
      <color rgb="FFFF0000"/>
      <name val="Roboto Condensed"/>
    </font>
    <font>
      <b/>
      <sz val="14"/>
      <color rgb="FFFFFFFF"/>
      <name val="Roboto Condensed"/>
    </font>
    <font>
      <sz val="12"/>
      <color rgb="FFFFFFFF"/>
      <name val="Roboto Condensed"/>
    </font>
    <font>
      <sz val="14"/>
      <color rgb="FFFFFFFF"/>
      <name val="Roboto Condensed"/>
    </font>
    <font>
      <b/>
      <sz val="12"/>
      <color rgb="FF000000"/>
      <name val="Roboto Condensed"/>
    </font>
    <font>
      <sz val="8"/>
      <color rgb="FF000000"/>
      <name val="Inconsolata"/>
    </font>
    <font>
      <sz val="16"/>
      <color rgb="FF000000"/>
      <name val="Calibri"/>
      <family val="2"/>
    </font>
    <font>
      <sz val="12"/>
      <color rgb="FF000000"/>
      <name val="Calibri"/>
      <family val="2"/>
    </font>
    <font>
      <u/>
      <sz val="12"/>
      <color theme="1"/>
      <name val="Roboto Condensed"/>
    </font>
    <font>
      <b/>
      <sz val="12"/>
      <color rgb="FF000000"/>
      <name val="Roboto"/>
    </font>
    <font>
      <b/>
      <sz val="18"/>
      <color rgb="FF000000"/>
      <name val="Roboto"/>
    </font>
    <font>
      <b/>
      <sz val="18"/>
      <color rgb="FFFFFFFF"/>
      <name val="Roboto"/>
    </font>
    <font>
      <sz val="12"/>
      <color rgb="FFF3F3F3"/>
      <name val="Roboto"/>
    </font>
    <font>
      <sz val="12"/>
      <color rgb="FF0000FF"/>
      <name val="Roboto"/>
    </font>
    <font>
      <b/>
      <sz val="14"/>
      <color rgb="FF0000FF"/>
      <name val="Roboto Condensed"/>
    </font>
    <font>
      <b/>
      <sz val="8"/>
      <color theme="1"/>
      <name val="Questrial"/>
    </font>
    <font>
      <strike/>
      <sz val="12"/>
      <color rgb="FF000000"/>
      <name val="Roboto"/>
    </font>
    <font>
      <b/>
      <i/>
      <sz val="12"/>
      <color rgb="FF000000"/>
      <name val="Roboto"/>
    </font>
    <font>
      <b/>
      <sz val="12"/>
      <color rgb="FFFF0000"/>
      <name val="Roboto"/>
    </font>
    <font>
      <b/>
      <sz val="12"/>
      <color theme="1"/>
      <name val="Roboto, Arial"/>
    </font>
    <font>
      <sz val="12"/>
      <color theme="1"/>
      <name val="Roboto, Arial"/>
    </font>
    <font>
      <sz val="12"/>
      <color rgb="FFFF0000"/>
      <name val="Roboto, Arial"/>
    </font>
    <font>
      <b/>
      <sz val="12"/>
      <color rgb="FF000000"/>
      <name val="Calibri"/>
      <family val="2"/>
    </font>
    <font>
      <i/>
      <sz val="12"/>
      <color rgb="FF0000FF"/>
      <name val="Roboto"/>
    </font>
    <font>
      <sz val="12"/>
      <color rgb="FF0000FF"/>
      <name val="Roboto, Arial"/>
    </font>
    <font>
      <u/>
      <sz val="10"/>
      <color theme="10"/>
      <name val="Arial"/>
      <family val="2"/>
      <scheme val="minor"/>
    </font>
    <font>
      <sz val="9"/>
      <name val="Arial"/>
      <family val="3"/>
      <charset val="134"/>
      <scheme val="minor"/>
    </font>
    <font>
      <sz val="12"/>
      <color theme="1"/>
      <name val="宋体"/>
      <family val="3"/>
      <charset val="134"/>
    </font>
    <font>
      <sz val="12"/>
      <color rgb="FF000000"/>
      <name val="宋体"/>
      <family val="3"/>
      <charset val="134"/>
    </font>
  </fonts>
  <fills count="23">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FFF00"/>
        <bgColor rgb="FFFFFF00"/>
      </patternFill>
    </fill>
    <fill>
      <patternFill patternType="solid">
        <fgColor rgb="FFC0C0C0"/>
        <bgColor rgb="FFC0C0C0"/>
      </patternFill>
    </fill>
    <fill>
      <patternFill patternType="solid">
        <fgColor rgb="FFD9D9D9"/>
        <bgColor rgb="FFD9D9D9"/>
      </patternFill>
    </fill>
    <fill>
      <patternFill patternType="solid">
        <fgColor rgb="FF0000FF"/>
        <bgColor rgb="FF0000FF"/>
      </patternFill>
    </fill>
    <fill>
      <patternFill patternType="solid">
        <fgColor rgb="FF00FF00"/>
        <bgColor rgb="FF00FF00"/>
      </patternFill>
    </fill>
    <fill>
      <patternFill patternType="solid">
        <fgColor rgb="FFEA9999"/>
        <bgColor rgb="FFEA9999"/>
      </patternFill>
    </fill>
    <fill>
      <patternFill patternType="solid">
        <fgColor rgb="FFFFF2CC"/>
        <bgColor rgb="FFFFF2CC"/>
      </patternFill>
    </fill>
    <fill>
      <patternFill patternType="solid">
        <fgColor rgb="FFBFBFBF"/>
        <bgColor rgb="FFBFBFBF"/>
      </patternFill>
    </fill>
    <fill>
      <patternFill patternType="solid">
        <fgColor rgb="FFFF0000"/>
        <bgColor rgb="FFFF0000"/>
      </patternFill>
    </fill>
    <fill>
      <patternFill patternType="solid">
        <fgColor rgb="FF3366FF"/>
        <bgColor rgb="FF3366FF"/>
      </patternFill>
    </fill>
    <fill>
      <patternFill patternType="solid">
        <fgColor rgb="FF000000"/>
        <bgColor rgb="FF000000"/>
      </patternFill>
    </fill>
    <fill>
      <patternFill patternType="solid">
        <fgColor rgb="FF00CCFF"/>
        <bgColor rgb="FF00CCFF"/>
      </patternFill>
    </fill>
    <fill>
      <patternFill patternType="solid">
        <fgColor rgb="FFCCFFCC"/>
        <bgColor rgb="FFCCFFCC"/>
      </patternFill>
    </fill>
    <fill>
      <patternFill patternType="solid">
        <fgColor rgb="FFEFEFEF"/>
        <bgColor rgb="FFEFEFEF"/>
      </patternFill>
    </fill>
    <fill>
      <patternFill patternType="solid">
        <fgColor rgb="FFD9EAD3"/>
        <bgColor rgb="FFD9EAD3"/>
      </patternFill>
    </fill>
    <fill>
      <patternFill patternType="solid">
        <fgColor rgb="FFFCE5CD"/>
        <bgColor rgb="FFFCE5CD"/>
      </patternFill>
    </fill>
    <fill>
      <patternFill patternType="solid">
        <fgColor rgb="FFC9DAF8"/>
        <bgColor rgb="FFC9DAF8"/>
      </patternFill>
    </fill>
    <fill>
      <patternFill patternType="solid">
        <fgColor rgb="FF980000"/>
        <bgColor rgb="FF980000"/>
      </patternFill>
    </fill>
    <fill>
      <patternFill patternType="solid">
        <fgColor rgb="FF969696"/>
        <bgColor rgb="FF969696"/>
      </patternFill>
    </fill>
  </fills>
  <borders count="9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medium">
        <color rgb="FF0000FF"/>
      </top>
      <bottom/>
      <diagonal/>
    </border>
    <border>
      <left style="medium">
        <color rgb="FF0000FF"/>
      </left>
      <right style="medium">
        <color rgb="FF0000FF"/>
      </right>
      <top style="medium">
        <color rgb="FF0000FF"/>
      </top>
      <bottom style="thin">
        <color rgb="FF0000FF"/>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medium">
        <color rgb="FF000000"/>
      </left>
      <right/>
      <top style="thin">
        <color rgb="FF000000"/>
      </top>
      <bottom/>
      <diagonal/>
    </border>
    <border>
      <left/>
      <right style="medium">
        <color rgb="FF000000"/>
      </right>
      <top style="thin">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right style="medium">
        <color rgb="FF000000"/>
      </right>
      <top/>
      <bottom/>
      <diagonal/>
    </border>
    <border>
      <left style="medium">
        <color rgb="FF000000"/>
      </left>
      <right style="thick">
        <color rgb="FF000000"/>
      </right>
      <top/>
      <bottom style="thin">
        <color rgb="FF000000"/>
      </bottom>
      <diagonal/>
    </border>
    <border>
      <left/>
      <right style="thick">
        <color rgb="FF000000"/>
      </right>
      <top style="thick">
        <color rgb="FF000000"/>
      </top>
      <bottom style="thick">
        <color rgb="FF000000"/>
      </bottom>
      <diagonal/>
    </border>
    <border>
      <left/>
      <right style="thick">
        <color rgb="FF000000"/>
      </right>
      <top/>
      <bottom style="thick">
        <color rgb="FF000000"/>
      </bottom>
      <diagonal/>
    </border>
    <border>
      <left style="thick">
        <color rgb="FFC0C0C0"/>
      </left>
      <right/>
      <top style="thick">
        <color rgb="FFC0C0C0"/>
      </top>
      <bottom style="thick">
        <color rgb="FFC0C0C0"/>
      </bottom>
      <diagonal/>
    </border>
    <border>
      <left style="medium">
        <color rgb="FF000000"/>
      </left>
      <right/>
      <top style="thin">
        <color rgb="FF000000"/>
      </top>
      <bottom style="thin">
        <color rgb="FF000000"/>
      </bottom>
      <diagonal/>
    </border>
    <border>
      <left style="thick">
        <color rgb="FF000000"/>
      </left>
      <right style="thick">
        <color rgb="FF000000"/>
      </right>
      <top/>
      <bottom style="thick">
        <color rgb="FF000000"/>
      </bottom>
      <diagonal/>
    </border>
    <border>
      <left style="thick">
        <color rgb="FFC0C0C0"/>
      </left>
      <right style="thick">
        <color rgb="FFC0C0C0"/>
      </right>
      <top style="thick">
        <color rgb="FFC0C0C0"/>
      </top>
      <bottom style="thick">
        <color rgb="FFC0C0C0"/>
      </bottom>
      <diagonal/>
    </border>
    <border>
      <left/>
      <right/>
      <top/>
      <bottom style="medium">
        <color rgb="FF0000FF"/>
      </bottom>
      <diagonal/>
    </border>
    <border>
      <left/>
      <right/>
      <top/>
      <bottom style="medium">
        <color rgb="FF0000FF"/>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style="thin">
        <color rgb="FF000000"/>
      </right>
      <top/>
      <bottom/>
      <diagonal/>
    </border>
    <border>
      <left/>
      <right style="medium">
        <color rgb="FF0000FF"/>
      </right>
      <top/>
      <bottom style="medium">
        <color rgb="FF0000F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style="thick">
        <color rgb="FF000000"/>
      </top>
      <bottom style="thick">
        <color rgb="FF000000"/>
      </bottom>
      <diagonal/>
    </border>
  </borders>
  <cellStyleXfs count="2">
    <xf numFmtId="0" fontId="0" fillId="0" borderId="0"/>
    <xf numFmtId="0" fontId="79" fillId="0" borderId="0" applyNumberFormat="0" applyFill="0" applyBorder="0" applyAlignment="0" applyProtection="0"/>
  </cellStyleXfs>
  <cellXfs count="372">
    <xf numFmtId="0" fontId="0" fillId="0" borderId="0" xfId="0" applyFont="1" applyAlignment="1"/>
    <xf numFmtId="0" fontId="3" fillId="3" borderId="4" xfId="0" applyFont="1" applyFill="1" applyBorder="1"/>
    <xf numFmtId="0" fontId="3" fillId="0" borderId="0" xfId="0" applyFont="1"/>
    <xf numFmtId="0" fontId="1" fillId="2" borderId="8" xfId="0" applyFont="1" applyFill="1" applyBorder="1" applyAlignment="1">
      <alignment horizontal="center"/>
    </xf>
    <xf numFmtId="0" fontId="1" fillId="2" borderId="9"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176" fontId="3" fillId="2" borderId="9" xfId="0" applyNumberFormat="1" applyFont="1" applyFill="1" applyBorder="1" applyAlignment="1">
      <alignment horizontal="center" wrapText="1"/>
    </xf>
    <xf numFmtId="0" fontId="3" fillId="5" borderId="12" xfId="0" applyFont="1" applyFill="1" applyBorder="1"/>
    <xf numFmtId="0" fontId="3" fillId="5" borderId="13" xfId="0" applyFont="1" applyFill="1" applyBorder="1"/>
    <xf numFmtId="0" fontId="4" fillId="0" borderId="14" xfId="0" applyFont="1" applyBorder="1"/>
    <xf numFmtId="0" fontId="5" fillId="0" borderId="15" xfId="0" applyFont="1" applyBorder="1"/>
    <xf numFmtId="0" fontId="6" fillId="3" borderId="8" xfId="0" applyFont="1" applyFill="1" applyBorder="1"/>
    <xf numFmtId="14" fontId="6" fillId="3" borderId="8" xfId="0" applyNumberFormat="1" applyFont="1" applyFill="1" applyBorder="1"/>
    <xf numFmtId="0" fontId="3" fillId="3" borderId="13" xfId="0" applyFont="1" applyFill="1" applyBorder="1" applyAlignment="1">
      <alignment horizontal="center"/>
    </xf>
    <xf numFmtId="0" fontId="8" fillId="3" borderId="20" xfId="0" applyFont="1" applyFill="1" applyBorder="1" applyAlignment="1">
      <alignment vertical="top" wrapText="1"/>
    </xf>
    <xf numFmtId="0" fontId="8" fillId="3" borderId="4" xfId="0" applyFont="1" applyFill="1" applyBorder="1" applyAlignment="1">
      <alignment vertical="top" wrapText="1"/>
    </xf>
    <xf numFmtId="0" fontId="8" fillId="3" borderId="21" xfId="0" applyFont="1" applyFill="1" applyBorder="1" applyAlignment="1">
      <alignment vertical="top" wrapText="1"/>
    </xf>
    <xf numFmtId="0" fontId="8" fillId="3" borderId="12" xfId="0" applyFont="1" applyFill="1" applyBorder="1" applyAlignment="1">
      <alignment vertical="top" wrapText="1"/>
    </xf>
    <xf numFmtId="0" fontId="9" fillId="0" borderId="0" xfId="0" applyFont="1"/>
    <xf numFmtId="0" fontId="10" fillId="0" borderId="0" xfId="0" applyFont="1"/>
    <xf numFmtId="0" fontId="11" fillId="0" borderId="0" xfId="0" applyFont="1"/>
    <xf numFmtId="0" fontId="12" fillId="3" borderId="4" xfId="0" applyFont="1" applyFill="1" applyBorder="1" applyAlignment="1">
      <alignment horizontal="left"/>
    </xf>
    <xf numFmtId="0" fontId="13" fillId="3" borderId="4" xfId="0" applyFont="1" applyFill="1" applyBorder="1"/>
    <xf numFmtId="0" fontId="14" fillId="3" borderId="4" xfId="0" applyFont="1" applyFill="1" applyBorder="1"/>
    <xf numFmtId="0" fontId="14" fillId="0" borderId="0" xfId="0" applyFont="1"/>
    <xf numFmtId="0" fontId="15" fillId="3" borderId="4" xfId="0" applyFont="1" applyFill="1" applyBorder="1" applyAlignment="1">
      <alignment horizontal="center" vertical="center" wrapText="1"/>
    </xf>
    <xf numFmtId="0" fontId="17" fillId="3" borderId="13" xfId="0" applyFont="1" applyFill="1" applyBorder="1" applyAlignment="1">
      <alignment horizontal="left"/>
    </xf>
    <xf numFmtId="0" fontId="17" fillId="3" borderId="13" xfId="0" applyFont="1" applyFill="1" applyBorder="1" applyAlignment="1">
      <alignment wrapText="1"/>
    </xf>
    <xf numFmtId="0" fontId="14" fillId="3" borderId="4" xfId="0" applyFont="1" applyFill="1" applyBorder="1" applyAlignment="1">
      <alignment vertical="center"/>
    </xf>
    <xf numFmtId="0" fontId="17" fillId="9" borderId="13" xfId="0" applyFont="1" applyFill="1" applyBorder="1" applyAlignment="1">
      <alignment horizontal="left" vertical="center"/>
    </xf>
    <xf numFmtId="0" fontId="18" fillId="9" borderId="13" xfId="0" applyFont="1" applyFill="1" applyBorder="1" applyAlignment="1">
      <alignment horizontal="center" vertical="center"/>
    </xf>
    <xf numFmtId="0" fontId="19" fillId="8" borderId="26" xfId="0" applyFont="1" applyFill="1" applyBorder="1" applyAlignment="1">
      <alignment horizontal="center" vertical="center" wrapText="1"/>
    </xf>
    <xf numFmtId="0" fontId="14" fillId="0" borderId="0" xfId="0" applyFont="1" applyAlignment="1">
      <alignment vertical="center"/>
    </xf>
    <xf numFmtId="9" fontId="17" fillId="3" borderId="13" xfId="0" applyNumberFormat="1" applyFont="1" applyFill="1" applyBorder="1" applyAlignment="1">
      <alignment horizontal="left" wrapText="1"/>
    </xf>
    <xf numFmtId="0" fontId="17" fillId="3" borderId="13" xfId="0" applyFont="1" applyFill="1" applyBorder="1" applyAlignment="1">
      <alignment horizontal="left" wrapText="1"/>
    </xf>
    <xf numFmtId="0" fontId="17" fillId="3" borderId="13" xfId="0" applyFont="1" applyFill="1" applyBorder="1"/>
    <xf numFmtId="0" fontId="14" fillId="4" borderId="13" xfId="0" applyFont="1" applyFill="1" applyBorder="1"/>
    <xf numFmtId="0" fontId="17" fillId="4" borderId="13" xfId="0" applyFont="1" applyFill="1" applyBorder="1"/>
    <xf numFmtId="0" fontId="21" fillId="0" borderId="13" xfId="0" applyFont="1" applyBorder="1" applyAlignment="1">
      <alignment wrapText="1"/>
    </xf>
    <xf numFmtId="0" fontId="15" fillId="8" borderId="13" xfId="0" applyFont="1" applyFill="1" applyBorder="1" applyAlignment="1">
      <alignment horizontal="center" vertical="center" wrapText="1"/>
    </xf>
    <xf numFmtId="0" fontId="22" fillId="0" borderId="13" xfId="0" applyFont="1" applyBorder="1" applyAlignment="1">
      <alignment wrapText="1"/>
    </xf>
    <xf numFmtId="0" fontId="17" fillId="9" borderId="4" xfId="0" applyFont="1" applyFill="1" applyBorder="1"/>
    <xf numFmtId="0" fontId="14" fillId="5" borderId="13" xfId="0" applyFont="1" applyFill="1" applyBorder="1" applyAlignment="1">
      <alignment horizontal="center" vertical="center" wrapText="1"/>
    </xf>
    <xf numFmtId="0" fontId="20" fillId="10" borderId="13" xfId="0" applyFont="1" applyFill="1" applyBorder="1" applyAlignment="1">
      <alignment horizontal="center" vertical="center"/>
    </xf>
    <xf numFmtId="0" fontId="14" fillId="0" borderId="13" xfId="0" applyFont="1" applyBorder="1" applyAlignment="1">
      <alignment horizontal="left" vertical="center"/>
    </xf>
    <xf numFmtId="0" fontId="17" fillId="9" borderId="4" xfId="0" applyFont="1" applyFill="1" applyBorder="1" applyAlignment="1">
      <alignment horizontal="left" vertical="center"/>
    </xf>
    <xf numFmtId="0" fontId="14" fillId="0" borderId="13" xfId="0" applyFont="1" applyBorder="1" applyAlignment="1">
      <alignment horizontal="left" vertical="center" wrapText="1"/>
    </xf>
    <xf numFmtId="0" fontId="20" fillId="10" borderId="13" xfId="0" applyFont="1" applyFill="1" applyBorder="1" applyAlignment="1">
      <alignment horizontal="center" vertical="center" wrapText="1"/>
    </xf>
    <xf numFmtId="0" fontId="23" fillId="3" borderId="4" xfId="0" applyFont="1" applyFill="1" applyBorder="1" applyAlignment="1">
      <alignment horizontal="center" vertical="center"/>
    </xf>
    <xf numFmtId="0" fontId="25" fillId="0" borderId="0" xfId="0" applyFont="1"/>
    <xf numFmtId="0" fontId="25" fillId="0" borderId="13" xfId="0" applyFont="1" applyBorder="1" applyAlignment="1">
      <alignment horizontal="center" vertical="center"/>
    </xf>
    <xf numFmtId="0" fontId="26" fillId="3" borderId="4" xfId="0" applyFont="1" applyFill="1" applyBorder="1" applyAlignment="1">
      <alignment horizontal="left" vertical="center" wrapText="1"/>
    </xf>
    <xf numFmtId="0" fontId="25" fillId="3" borderId="4" xfId="0" applyFont="1" applyFill="1" applyBorder="1"/>
    <xf numFmtId="0" fontId="25" fillId="3" borderId="34" xfId="0" applyFont="1" applyFill="1" applyBorder="1" applyAlignment="1">
      <alignment horizontal="center"/>
    </xf>
    <xf numFmtId="0" fontId="27" fillId="3" borderId="4" xfId="0" applyFont="1" applyFill="1" applyBorder="1" applyAlignment="1">
      <alignment horizontal="left"/>
    </xf>
    <xf numFmtId="0" fontId="25" fillId="3" borderId="37" xfId="0" applyFont="1" applyFill="1" applyBorder="1" applyAlignment="1">
      <alignment horizontal="center"/>
    </xf>
    <xf numFmtId="0" fontId="25" fillId="3" borderId="37" xfId="0" applyFont="1" applyFill="1" applyBorder="1" applyAlignment="1">
      <alignment horizontal="center"/>
    </xf>
    <xf numFmtId="0" fontId="25" fillId="3" borderId="37" xfId="0" applyFont="1" applyFill="1" applyBorder="1" applyAlignment="1">
      <alignment horizontal="center" wrapText="1"/>
    </xf>
    <xf numFmtId="0" fontId="25" fillId="3" borderId="37" xfId="0" applyFont="1" applyFill="1" applyBorder="1" applyAlignment="1">
      <alignment horizontal="center" wrapText="1"/>
    </xf>
    <xf numFmtId="0" fontId="25" fillId="9" borderId="38" xfId="0" applyFont="1" applyFill="1" applyBorder="1" applyAlignment="1">
      <alignment horizontal="center"/>
    </xf>
    <xf numFmtId="0" fontId="27" fillId="4" borderId="4" xfId="0" applyFont="1" applyFill="1" applyBorder="1" applyAlignment="1">
      <alignment horizontal="left"/>
    </xf>
    <xf numFmtId="0" fontId="25" fillId="9" borderId="39" xfId="0" applyFont="1" applyFill="1" applyBorder="1" applyAlignment="1">
      <alignment horizontal="center"/>
    </xf>
    <xf numFmtId="0" fontId="25" fillId="3" borderId="4" xfId="0" applyFont="1" applyFill="1" applyBorder="1" applyAlignment="1">
      <alignment vertical="center"/>
    </xf>
    <xf numFmtId="0" fontId="25" fillId="0" borderId="2" xfId="0" applyFont="1" applyBorder="1" applyAlignment="1">
      <alignment horizontal="center" vertical="center"/>
    </xf>
    <xf numFmtId="9" fontId="25" fillId="0" borderId="2" xfId="0" applyNumberFormat="1" applyFont="1" applyBorder="1" applyAlignment="1">
      <alignment horizontal="center" vertical="center"/>
    </xf>
    <xf numFmtId="0" fontId="25" fillId="3" borderId="4" xfId="0" applyFont="1" applyFill="1" applyBorder="1" applyAlignment="1">
      <alignment horizontal="right"/>
    </xf>
    <xf numFmtId="0" fontId="25" fillId="3" borderId="4" xfId="0" applyFont="1" applyFill="1" applyBorder="1" applyAlignment="1">
      <alignment horizontal="right" vertical="center"/>
    </xf>
    <xf numFmtId="0" fontId="25" fillId="3" borderId="4" xfId="0" applyFont="1" applyFill="1" applyBorder="1" applyAlignment="1">
      <alignment horizontal="center"/>
    </xf>
    <xf numFmtId="9" fontId="25" fillId="3" borderId="4" xfId="0" applyNumberFormat="1" applyFont="1" applyFill="1" applyBorder="1" applyAlignment="1">
      <alignment horizontal="center"/>
    </xf>
    <xf numFmtId="0" fontId="29" fillId="3" borderId="4" xfId="0" applyFont="1" applyFill="1" applyBorder="1"/>
    <xf numFmtId="0" fontId="24" fillId="7" borderId="47" xfId="0" applyFont="1" applyFill="1" applyBorder="1" applyAlignment="1">
      <alignment horizontal="center" vertical="center"/>
    </xf>
    <xf numFmtId="0" fontId="24" fillId="7" borderId="4" xfId="0" applyFont="1" applyFill="1" applyBorder="1" applyAlignment="1">
      <alignment horizontal="right"/>
    </xf>
    <xf numFmtId="0" fontId="30" fillId="7" borderId="4" xfId="0" applyFont="1" applyFill="1" applyBorder="1" applyAlignment="1">
      <alignment horizontal="left" vertical="center"/>
    </xf>
    <xf numFmtId="9" fontId="30" fillId="7" borderId="48" xfId="0" applyNumberFormat="1" applyFont="1" applyFill="1" applyBorder="1" applyAlignment="1">
      <alignment horizontal="left"/>
    </xf>
    <xf numFmtId="0" fontId="30" fillId="0" borderId="2" xfId="0" applyFont="1" applyBorder="1" applyAlignment="1">
      <alignment horizontal="center" vertical="center"/>
    </xf>
    <xf numFmtId="0" fontId="30" fillId="0" borderId="13" xfId="0" applyFont="1" applyBorder="1" applyAlignment="1">
      <alignment horizontal="center" vertical="center"/>
    </xf>
    <xf numFmtId="0" fontId="30" fillId="3" borderId="4" xfId="0" applyFont="1" applyFill="1" applyBorder="1"/>
    <xf numFmtId="0" fontId="23" fillId="0" borderId="49" xfId="0" applyFont="1" applyBorder="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xf>
    <xf numFmtId="0" fontId="23" fillId="0" borderId="13" xfId="0" applyFont="1" applyBorder="1" applyAlignment="1">
      <alignment horizontal="center"/>
    </xf>
    <xf numFmtId="0" fontId="23" fillId="0" borderId="50" xfId="0" applyFont="1" applyBorder="1" applyAlignment="1">
      <alignment horizontal="center"/>
    </xf>
    <xf numFmtId="0" fontId="23" fillId="12" borderId="51" xfId="0" applyFont="1" applyFill="1" applyBorder="1" applyAlignment="1">
      <alignment horizontal="center" vertical="center" textRotation="255"/>
    </xf>
    <xf numFmtId="49" fontId="31" fillId="0" borderId="52" xfId="0" applyNumberFormat="1" applyFont="1" applyBorder="1" applyAlignment="1">
      <alignment horizontal="left" vertical="center" wrapText="1"/>
    </xf>
    <xf numFmtId="0" fontId="23" fillId="0" borderId="13" xfId="0" applyFont="1" applyBorder="1" applyAlignment="1">
      <alignment horizontal="center" vertical="center"/>
    </xf>
    <xf numFmtId="0" fontId="25" fillId="0" borderId="13" xfId="0" applyFont="1" applyBorder="1" applyAlignment="1">
      <alignment wrapText="1"/>
    </xf>
    <xf numFmtId="0" fontId="23" fillId="4" borderId="51" xfId="0" applyFont="1" applyFill="1" applyBorder="1" applyAlignment="1">
      <alignment horizontal="center" vertical="center" textRotation="255"/>
    </xf>
    <xf numFmtId="0" fontId="25" fillId="3" borderId="4" xfId="0" applyFont="1" applyFill="1" applyBorder="1" applyAlignment="1">
      <alignment wrapText="1"/>
    </xf>
    <xf numFmtId="0" fontId="23" fillId="13" borderId="51" xfId="0" applyFont="1" applyFill="1" applyBorder="1" applyAlignment="1">
      <alignment horizontal="center" vertical="center" textRotation="255"/>
    </xf>
    <xf numFmtId="0" fontId="23" fillId="0" borderId="51" xfId="0" applyFont="1" applyBorder="1" applyAlignment="1">
      <alignment horizontal="center" vertical="center"/>
    </xf>
    <xf numFmtId="0" fontId="25" fillId="0" borderId="13" xfId="0" applyFont="1" applyBorder="1"/>
    <xf numFmtId="0" fontId="25" fillId="0" borderId="13" xfId="0" applyFont="1" applyBorder="1" applyAlignment="1">
      <alignment vertical="center"/>
    </xf>
    <xf numFmtId="0" fontId="25" fillId="0" borderId="50" xfId="0" applyFont="1" applyBorder="1"/>
    <xf numFmtId="0" fontId="32" fillId="3" borderId="4" xfId="0" applyFont="1" applyFill="1" applyBorder="1" applyAlignment="1">
      <alignment horizontal="left" vertical="center" wrapText="1"/>
    </xf>
    <xf numFmtId="0" fontId="25" fillId="0" borderId="13" xfId="0" applyFont="1" applyBorder="1" applyAlignment="1">
      <alignment vertical="center" wrapText="1"/>
    </xf>
    <xf numFmtId="0" fontId="25" fillId="0" borderId="50" xfId="0" applyFont="1" applyBorder="1" applyAlignment="1">
      <alignment wrapText="1"/>
    </xf>
    <xf numFmtId="0" fontId="31" fillId="0" borderId="13" xfId="0" applyFont="1" applyBorder="1" applyAlignment="1">
      <alignment vertical="top" wrapText="1"/>
    </xf>
    <xf numFmtId="0" fontId="33" fillId="4" borderId="47" xfId="0" applyFont="1" applyFill="1" applyBorder="1" applyAlignment="1">
      <alignment horizontal="center" vertical="center"/>
    </xf>
    <xf numFmtId="0" fontId="34" fillId="4" borderId="4" xfId="0" applyFont="1" applyFill="1" applyBorder="1" applyAlignment="1">
      <alignment horizontal="right" vertical="center"/>
    </xf>
    <xf numFmtId="0" fontId="36" fillId="4" borderId="4" xfId="0" applyFont="1" applyFill="1" applyBorder="1" applyAlignment="1">
      <alignment horizontal="right" vertical="center"/>
    </xf>
    <xf numFmtId="0" fontId="23" fillId="0" borderId="13" xfId="0" applyFont="1" applyBorder="1" applyAlignment="1">
      <alignment horizontal="center" vertical="center"/>
    </xf>
    <xf numFmtId="0" fontId="23" fillId="0" borderId="40" xfId="0" applyFont="1" applyBorder="1" applyAlignment="1">
      <alignment horizontal="center" vertical="center"/>
    </xf>
    <xf numFmtId="0" fontId="25" fillId="0" borderId="41" xfId="0" applyFont="1" applyBorder="1"/>
    <xf numFmtId="0" fontId="25" fillId="0" borderId="41" xfId="0" applyFont="1" applyBorder="1" applyAlignment="1">
      <alignment vertical="center"/>
    </xf>
    <xf numFmtId="0" fontId="25" fillId="0" borderId="42" xfId="0" applyFont="1" applyBorder="1"/>
    <xf numFmtId="49" fontId="31" fillId="0" borderId="52" xfId="0" applyNumberFormat="1" applyFont="1" applyBorder="1" applyAlignment="1">
      <alignment vertical="center" wrapText="1"/>
    </xf>
    <xf numFmtId="0" fontId="25" fillId="0" borderId="13" xfId="0" applyFont="1" applyBorder="1" applyAlignment="1">
      <alignment wrapText="1"/>
    </xf>
    <xf numFmtId="0" fontId="25" fillId="0" borderId="13" xfId="0" applyFont="1" applyBorder="1" applyAlignment="1">
      <alignment vertical="top" wrapText="1"/>
    </xf>
    <xf numFmtId="0" fontId="26" fillId="0" borderId="0" xfId="0" applyFont="1" applyAlignment="1">
      <alignment horizontal="left" vertical="center" wrapText="1"/>
    </xf>
    <xf numFmtId="0" fontId="23" fillId="12" borderId="54" xfId="0" applyFont="1" applyFill="1" applyBorder="1" applyAlignment="1">
      <alignment horizontal="center"/>
    </xf>
    <xf numFmtId="49" fontId="23" fillId="0" borderId="55" xfId="0" applyNumberFormat="1" applyFont="1" applyBorder="1" applyAlignment="1">
      <alignment wrapText="1"/>
    </xf>
    <xf numFmtId="0" fontId="25" fillId="0" borderId="13" xfId="0" applyFont="1" applyBorder="1" applyAlignment="1">
      <alignment vertical="center" wrapText="1"/>
    </xf>
    <xf numFmtId="0" fontId="23" fillId="4" borderId="54" xfId="0" applyFont="1" applyFill="1" applyBorder="1" applyAlignment="1">
      <alignment horizontal="center"/>
    </xf>
    <xf numFmtId="49" fontId="23" fillId="0" borderId="56" xfId="0" applyNumberFormat="1" applyFont="1" applyBorder="1" applyAlignment="1">
      <alignment wrapText="1"/>
    </xf>
    <xf numFmtId="0" fontId="23" fillId="13" borderId="54" xfId="0" applyFont="1" applyFill="1" applyBorder="1" applyAlignment="1">
      <alignment horizontal="center"/>
    </xf>
    <xf numFmtId="0" fontId="37" fillId="0" borderId="0" xfId="0" applyFont="1" applyAlignment="1">
      <alignment horizontal="left"/>
    </xf>
    <xf numFmtId="0" fontId="24" fillId="14" borderId="57" xfId="0" applyFont="1" applyFill="1" applyBorder="1" applyAlignment="1">
      <alignment horizontal="center" vertical="center" textRotation="255"/>
    </xf>
    <xf numFmtId="49" fontId="30" fillId="14" borderId="52" xfId="0" applyNumberFormat="1" applyFont="1" applyFill="1" applyBorder="1" applyAlignment="1">
      <alignment horizontal="left" vertical="center" wrapText="1"/>
    </xf>
    <xf numFmtId="0" fontId="25" fillId="0" borderId="13" xfId="0" applyFont="1" applyBorder="1" applyAlignment="1">
      <alignment horizontal="left" vertical="top" wrapText="1"/>
    </xf>
    <xf numFmtId="0" fontId="25" fillId="0" borderId="50" xfId="0" applyFont="1" applyBorder="1" applyAlignment="1">
      <alignment horizontal="left" vertical="top" wrapText="1"/>
    </xf>
    <xf numFmtId="0" fontId="23" fillId="12" borderId="58" xfId="0" applyFont="1" applyFill="1" applyBorder="1" applyAlignment="1">
      <alignment horizontal="center" vertical="center" textRotation="255"/>
    </xf>
    <xf numFmtId="0" fontId="25" fillId="0" borderId="13" xfId="0" applyFont="1" applyBorder="1" applyAlignment="1">
      <alignment horizontal="left" vertical="top" wrapText="1"/>
    </xf>
    <xf numFmtId="0" fontId="23" fillId="4" borderId="58" xfId="0" applyFont="1" applyFill="1" applyBorder="1" applyAlignment="1">
      <alignment horizontal="center" vertical="center" textRotation="255"/>
    </xf>
    <xf numFmtId="0" fontId="25" fillId="0" borderId="50" xfId="0" applyFont="1" applyBorder="1" applyAlignment="1">
      <alignment horizontal="center" vertical="top" wrapText="1"/>
    </xf>
    <xf numFmtId="0" fontId="23" fillId="13" borderId="58" xfId="0" applyFont="1" applyFill="1" applyBorder="1" applyAlignment="1">
      <alignment horizontal="center" vertical="center" textRotation="255"/>
    </xf>
    <xf numFmtId="49" fontId="31" fillId="0" borderId="59" xfId="0" applyNumberFormat="1" applyFont="1" applyBorder="1" applyAlignment="1">
      <alignment horizontal="left" vertical="center" wrapText="1"/>
    </xf>
    <xf numFmtId="0" fontId="25" fillId="0" borderId="13" xfId="0" applyFont="1" applyBorder="1" applyAlignment="1">
      <alignment horizontal="center" vertical="top"/>
    </xf>
    <xf numFmtId="0" fontId="25" fillId="0" borderId="50" xfId="0" applyFont="1" applyBorder="1" applyAlignment="1">
      <alignment horizontal="center" vertical="top"/>
    </xf>
    <xf numFmtId="49" fontId="31" fillId="3" borderId="52" xfId="0" applyNumberFormat="1" applyFont="1" applyFill="1" applyBorder="1" applyAlignment="1">
      <alignment vertical="center" wrapText="1"/>
    </xf>
    <xf numFmtId="0" fontId="34" fillId="4" borderId="4" xfId="0" applyFont="1" applyFill="1" applyBorder="1" applyAlignment="1">
      <alignment horizontal="right" vertical="center" wrapText="1"/>
    </xf>
    <xf numFmtId="0" fontId="24" fillId="14" borderId="60" xfId="0" applyFont="1" applyFill="1" applyBorder="1" applyAlignment="1">
      <alignment horizontal="center" vertical="center" textRotation="255"/>
    </xf>
    <xf numFmtId="49" fontId="30" fillId="14" borderId="52" xfId="0" applyNumberFormat="1" applyFont="1" applyFill="1" applyBorder="1" applyAlignment="1">
      <alignment vertical="center" wrapText="1"/>
    </xf>
    <xf numFmtId="0" fontId="25" fillId="3" borderId="13" xfId="0" applyFont="1" applyFill="1" applyBorder="1" applyAlignment="1">
      <alignment horizontal="center" vertical="center"/>
    </xf>
    <xf numFmtId="0" fontId="10" fillId="15" borderId="4" xfId="0" applyFont="1" applyFill="1" applyBorder="1"/>
    <xf numFmtId="0" fontId="10" fillId="3" borderId="4" xfId="0" applyFont="1" applyFill="1" applyBorder="1"/>
    <xf numFmtId="0" fontId="39" fillId="15" borderId="4" xfId="0" applyFont="1" applyFill="1" applyBorder="1"/>
    <xf numFmtId="9" fontId="44" fillId="3" borderId="13" xfId="0" applyNumberFormat="1" applyFont="1" applyFill="1" applyBorder="1" applyAlignment="1">
      <alignment horizontal="center" vertical="center"/>
    </xf>
    <xf numFmtId="0" fontId="10" fillId="3" borderId="63" xfId="0" applyFont="1" applyFill="1" applyBorder="1" applyAlignment="1">
      <alignment vertical="center"/>
    </xf>
    <xf numFmtId="9" fontId="45" fillId="3" borderId="65" xfId="0" applyNumberFormat="1" applyFont="1" applyFill="1" applyBorder="1" applyAlignment="1">
      <alignment horizontal="center" vertical="center"/>
    </xf>
    <xf numFmtId="0" fontId="45" fillId="3" borderId="65" xfId="0" applyFont="1" applyFill="1" applyBorder="1" applyAlignment="1">
      <alignment horizontal="center" vertical="center"/>
    </xf>
    <xf numFmtId="0" fontId="9" fillId="15" borderId="4" xfId="0" applyFont="1" applyFill="1" applyBorder="1" applyAlignment="1">
      <alignment horizontal="center"/>
    </xf>
    <xf numFmtId="0" fontId="46" fillId="14" borderId="13" xfId="0" applyFont="1" applyFill="1" applyBorder="1" applyAlignment="1">
      <alignment horizontal="center" vertical="center"/>
    </xf>
    <xf numFmtId="0" fontId="43" fillId="12" borderId="13" xfId="0" applyFont="1" applyFill="1" applyBorder="1" applyAlignment="1">
      <alignment horizontal="center" vertical="center"/>
    </xf>
    <xf numFmtId="0" fontId="43" fillId="4" borderId="13" xfId="0" applyFont="1" applyFill="1" applyBorder="1" applyAlignment="1">
      <alignment horizontal="center" vertical="center"/>
    </xf>
    <xf numFmtId="0" fontId="43" fillId="13" borderId="13" xfId="0" applyFont="1" applyFill="1" applyBorder="1" applyAlignment="1">
      <alignment horizontal="center" vertical="center"/>
    </xf>
    <xf numFmtId="0" fontId="40" fillId="15" borderId="13" xfId="0" applyFont="1" applyFill="1" applyBorder="1" applyAlignment="1">
      <alignment horizontal="center" vertical="center"/>
    </xf>
    <xf numFmtId="0" fontId="47" fillId="15" borderId="4" xfId="0" applyFont="1" applyFill="1" applyBorder="1"/>
    <xf numFmtId="0" fontId="48" fillId="16" borderId="66" xfId="0" applyFont="1" applyFill="1" applyBorder="1" applyAlignment="1">
      <alignment horizontal="center" vertical="center" wrapText="1"/>
    </xf>
    <xf numFmtId="0" fontId="10" fillId="5" borderId="13" xfId="0" applyFont="1" applyFill="1" applyBorder="1" applyAlignment="1">
      <alignment horizontal="center" wrapText="1"/>
    </xf>
    <xf numFmtId="0" fontId="9" fillId="0" borderId="13" xfId="0" applyFont="1" applyBorder="1" applyAlignment="1">
      <alignment horizontal="center" vertical="center"/>
    </xf>
    <xf numFmtId="9" fontId="44" fillId="3" borderId="13" xfId="0" applyNumberFormat="1" applyFont="1" applyFill="1" applyBorder="1" applyAlignment="1">
      <alignment horizontal="center"/>
    </xf>
    <xf numFmtId="0" fontId="9" fillId="0" borderId="1" xfId="0" applyFont="1" applyBorder="1" applyAlignment="1">
      <alignment horizontal="center" vertical="center"/>
    </xf>
    <xf numFmtId="0" fontId="49" fillId="0" borderId="13" xfId="0" applyFont="1" applyBorder="1" applyAlignment="1">
      <alignment horizontal="center" vertical="center"/>
    </xf>
    <xf numFmtId="9" fontId="44" fillId="3" borderId="13" xfId="0" applyNumberFormat="1" applyFont="1" applyFill="1" applyBorder="1" applyAlignment="1">
      <alignment horizontal="center" vertical="center" wrapText="1"/>
    </xf>
    <xf numFmtId="0" fontId="10" fillId="5" borderId="67" xfId="0" applyFont="1" applyFill="1" applyBorder="1" applyAlignment="1">
      <alignment wrapText="1"/>
    </xf>
    <xf numFmtId="0" fontId="9" fillId="17" borderId="71" xfId="0" applyFont="1" applyFill="1" applyBorder="1" applyAlignment="1">
      <alignment vertical="top"/>
    </xf>
    <xf numFmtId="0" fontId="10" fillId="3" borderId="63" xfId="0" applyFont="1" applyFill="1" applyBorder="1" applyAlignment="1">
      <alignment vertical="top"/>
    </xf>
    <xf numFmtId="0" fontId="10" fillId="3" borderId="65" xfId="0" applyFont="1" applyFill="1" applyBorder="1" applyAlignment="1">
      <alignment vertical="top"/>
    </xf>
    <xf numFmtId="0" fontId="9" fillId="18" borderId="71" xfId="0" applyFont="1" applyFill="1" applyBorder="1" applyAlignment="1">
      <alignment vertical="top"/>
    </xf>
    <xf numFmtId="0" fontId="10" fillId="3" borderId="20" xfId="0" applyFont="1" applyFill="1" applyBorder="1" applyAlignment="1">
      <alignment vertical="top" wrapText="1"/>
    </xf>
    <xf numFmtId="0" fontId="10" fillId="3" borderId="4" xfId="0" applyFont="1" applyFill="1" applyBorder="1" applyAlignment="1">
      <alignment vertical="top"/>
    </xf>
    <xf numFmtId="0" fontId="10" fillId="3" borderId="72" xfId="0" applyFont="1" applyFill="1" applyBorder="1" applyAlignment="1">
      <alignment vertical="top"/>
    </xf>
    <xf numFmtId="0" fontId="9" fillId="19" borderId="71" xfId="0" applyFont="1" applyFill="1" applyBorder="1" applyAlignment="1">
      <alignment vertical="top"/>
    </xf>
    <xf numFmtId="0" fontId="10" fillId="3" borderId="21" xfId="0" applyFont="1" applyFill="1" applyBorder="1" applyAlignment="1">
      <alignment vertical="top" wrapText="1"/>
    </xf>
    <xf numFmtId="0" fontId="10" fillId="3" borderId="12" xfId="0" applyFont="1" applyFill="1" applyBorder="1" applyAlignment="1">
      <alignment vertical="top"/>
    </xf>
    <xf numFmtId="0" fontId="10" fillId="3" borderId="9" xfId="0" applyFont="1" applyFill="1" applyBorder="1" applyAlignment="1">
      <alignment vertical="top"/>
    </xf>
    <xf numFmtId="0" fontId="50" fillId="3" borderId="4" xfId="0" applyFont="1" applyFill="1" applyBorder="1" applyAlignment="1">
      <alignment horizontal="center" vertical="center" wrapText="1"/>
    </xf>
    <xf numFmtId="0" fontId="52" fillId="0" borderId="0" xfId="0" applyFont="1" applyAlignment="1">
      <alignment vertical="center" wrapText="1"/>
    </xf>
    <xf numFmtId="0" fontId="6" fillId="0" borderId="13" xfId="0" applyFont="1" applyBorder="1" applyAlignment="1">
      <alignment horizontal="center" vertical="center" wrapText="1"/>
    </xf>
    <xf numFmtId="0" fontId="6" fillId="3" borderId="4" xfId="0" applyFont="1" applyFill="1" applyBorder="1" applyAlignment="1">
      <alignment vertical="center" wrapText="1"/>
    </xf>
    <xf numFmtId="0" fontId="6" fillId="3" borderId="73" xfId="0" applyFont="1" applyFill="1" applyBorder="1" applyAlignment="1">
      <alignment horizontal="left" vertical="center" wrapText="1"/>
    </xf>
    <xf numFmtId="0" fontId="53" fillId="3" borderId="4" xfId="0" applyFont="1" applyFill="1" applyBorder="1" applyAlignment="1">
      <alignment horizontal="left" vertical="center" wrapText="1"/>
    </xf>
    <xf numFmtId="14" fontId="6" fillId="3" borderId="73"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50" fillId="3" borderId="4" xfId="0" applyFont="1" applyFill="1" applyBorder="1" applyAlignment="1">
      <alignment horizontal="right" vertical="center" wrapText="1"/>
    </xf>
    <xf numFmtId="9" fontId="50" fillId="3" borderId="4" xfId="0" applyNumberFormat="1" applyFont="1" applyFill="1" applyBorder="1" applyAlignment="1">
      <alignment horizontal="left" vertical="center" wrapText="1"/>
    </xf>
    <xf numFmtId="0" fontId="6" fillId="3" borderId="4" xfId="0" applyFont="1" applyFill="1" applyBorder="1" applyAlignment="1">
      <alignment horizontal="right" vertical="center" wrapText="1"/>
    </xf>
    <xf numFmtId="9" fontId="6" fillId="3" borderId="4" xfId="0" applyNumberFormat="1" applyFont="1" applyFill="1" applyBorder="1" applyAlignment="1">
      <alignment horizontal="center" vertical="center" wrapText="1"/>
    </xf>
    <xf numFmtId="0" fontId="8" fillId="3" borderId="4" xfId="0" applyFont="1" applyFill="1" applyBorder="1" applyAlignment="1">
      <alignment vertical="center" wrapText="1"/>
    </xf>
    <xf numFmtId="0" fontId="54" fillId="3" borderId="4" xfId="0" applyFont="1" applyFill="1" applyBorder="1" applyAlignment="1">
      <alignment vertical="center" wrapText="1"/>
    </xf>
    <xf numFmtId="0" fontId="8" fillId="0" borderId="0" xfId="0" applyFont="1" applyAlignment="1">
      <alignment vertical="center" wrapText="1"/>
    </xf>
    <xf numFmtId="0" fontId="55" fillId="7" borderId="47" xfId="0" applyFont="1" applyFill="1" applyBorder="1" applyAlignment="1">
      <alignment horizontal="center" vertical="center" wrapText="1"/>
    </xf>
    <xf numFmtId="0" fontId="51" fillId="7" borderId="4" xfId="0" applyFont="1" applyFill="1" applyBorder="1" applyAlignment="1">
      <alignment horizontal="right" vertical="center" wrapText="1"/>
    </xf>
    <xf numFmtId="0" fontId="56" fillId="7" borderId="4" xfId="0" applyFont="1" applyFill="1" applyBorder="1" applyAlignment="1">
      <alignment horizontal="left" vertical="center" wrapText="1"/>
    </xf>
    <xf numFmtId="0" fontId="51" fillId="7" borderId="4" xfId="0" applyFont="1" applyFill="1" applyBorder="1" applyAlignment="1">
      <alignment horizontal="left" vertical="center" wrapText="1"/>
    </xf>
    <xf numFmtId="9" fontId="56" fillId="7" borderId="48" xfId="0" applyNumberFormat="1" applyFont="1" applyFill="1" applyBorder="1" applyAlignment="1">
      <alignment horizontal="left" vertical="center" wrapText="1"/>
    </xf>
    <xf numFmtId="0" fontId="56" fillId="0" borderId="2" xfId="0" applyFont="1" applyBorder="1" applyAlignment="1">
      <alignment horizontal="center" vertical="center" wrapText="1"/>
    </xf>
    <xf numFmtId="0" fontId="56" fillId="0" borderId="13" xfId="0" applyFont="1" applyBorder="1" applyAlignment="1">
      <alignment horizontal="center" vertical="center" wrapText="1"/>
    </xf>
    <xf numFmtId="0" fontId="57" fillId="3" borderId="4" xfId="0" applyFont="1" applyFill="1" applyBorder="1" applyAlignment="1">
      <alignment vertical="center" wrapText="1"/>
    </xf>
    <xf numFmtId="0" fontId="50" fillId="0" borderId="49" xfId="0" applyFont="1" applyBorder="1" applyAlignment="1">
      <alignment horizontal="center" vertical="center" wrapText="1"/>
    </xf>
    <xf numFmtId="0" fontId="50" fillId="0" borderId="0" xfId="0" applyFont="1" applyAlignment="1">
      <alignment horizontal="center" vertical="center" wrapText="1"/>
    </xf>
    <xf numFmtId="0" fontId="50" fillId="0" borderId="13" xfId="0" applyFont="1" applyBorder="1" applyAlignment="1">
      <alignment horizontal="left" vertical="center" wrapText="1"/>
    </xf>
    <xf numFmtId="0" fontId="50" fillId="0" borderId="50"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13" xfId="0" applyFont="1" applyBorder="1" applyAlignment="1">
      <alignment horizontal="center" vertical="center" wrapText="1"/>
    </xf>
    <xf numFmtId="0" fontId="58" fillId="0" borderId="1"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79" xfId="0" applyFont="1" applyBorder="1" applyAlignment="1">
      <alignment horizontal="center" vertical="center" wrapText="1"/>
    </xf>
    <xf numFmtId="0" fontId="6" fillId="0" borderId="0" xfId="0" applyFont="1" applyAlignment="1">
      <alignment vertical="center" wrapText="1"/>
    </xf>
    <xf numFmtId="0" fontId="50" fillId="4" borderId="51" xfId="0" applyFont="1" applyFill="1" applyBorder="1" applyAlignment="1">
      <alignment horizontal="center" vertical="center" textRotation="255" wrapText="1"/>
    </xf>
    <xf numFmtId="0" fontId="52" fillId="3" borderId="13" xfId="0" applyFont="1" applyFill="1" applyBorder="1" applyAlignment="1">
      <alignment vertical="center" wrapText="1"/>
    </xf>
    <xf numFmtId="0" fontId="52" fillId="3" borderId="13" xfId="0" applyFont="1" applyFill="1" applyBorder="1" applyAlignment="1">
      <alignment horizontal="left" vertical="center" wrapText="1"/>
    </xf>
    <xf numFmtId="0" fontId="6" fillId="0" borderId="50" xfId="0" applyFont="1" applyBorder="1" applyAlignment="1">
      <alignment vertical="center" wrapText="1"/>
    </xf>
    <xf numFmtId="0" fontId="6" fillId="0" borderId="1" xfId="0" applyFont="1" applyBorder="1" applyAlignment="1">
      <alignment horizontal="center" vertical="center" wrapText="1"/>
    </xf>
    <xf numFmtId="0" fontId="6" fillId="3" borderId="51" xfId="0" applyFont="1" applyFill="1" applyBorder="1" applyAlignment="1">
      <alignment vertical="center" wrapText="1"/>
    </xf>
    <xf numFmtId="0" fontId="6" fillId="3" borderId="13" xfId="0" applyFont="1" applyFill="1" applyBorder="1" applyAlignment="1">
      <alignment vertical="center" wrapText="1"/>
    </xf>
    <xf numFmtId="0" fontId="6" fillId="3" borderId="50" xfId="0" applyFont="1" applyFill="1" applyBorder="1" applyAlignment="1">
      <alignment vertical="center" wrapText="1"/>
    </xf>
    <xf numFmtId="0" fontId="52" fillId="0" borderId="13" xfId="0" applyFont="1" applyBorder="1" applyAlignment="1">
      <alignment horizontal="left" vertical="center" wrapText="1"/>
    </xf>
    <xf numFmtId="0" fontId="6" fillId="0" borderId="13" xfId="0" applyFont="1" applyBorder="1" applyAlignment="1">
      <alignment horizontal="left" vertical="center" wrapText="1"/>
    </xf>
    <xf numFmtId="0" fontId="50" fillId="13" borderId="51" xfId="0" applyFont="1" applyFill="1" applyBorder="1" applyAlignment="1">
      <alignment horizontal="center" vertical="center" textRotation="255" wrapText="1"/>
    </xf>
    <xf numFmtId="0" fontId="50" fillId="0" borderId="51" xfId="0" applyFont="1" applyBorder="1" applyAlignment="1">
      <alignment horizontal="center" vertical="center" wrapText="1"/>
    </xf>
    <xf numFmtId="0" fontId="6" fillId="0" borderId="13" xfId="0" applyFont="1" applyBorder="1" applyAlignment="1">
      <alignment vertical="center" wrapText="1"/>
    </xf>
    <xf numFmtId="0" fontId="6" fillId="0" borderId="41" xfId="0" applyFont="1" applyBorder="1" applyAlignment="1">
      <alignment horizontal="center" vertical="center" wrapText="1"/>
    </xf>
    <xf numFmtId="0" fontId="6" fillId="3" borderId="47" xfId="0" applyFont="1" applyFill="1" applyBorder="1" applyAlignment="1">
      <alignment vertical="center" wrapText="1"/>
    </xf>
    <xf numFmtId="0" fontId="6" fillId="3" borderId="48" xfId="0" applyFont="1" applyFill="1" applyBorder="1" applyAlignment="1">
      <alignment vertical="center" wrapText="1"/>
    </xf>
    <xf numFmtId="0" fontId="51" fillId="7" borderId="47" xfId="0" applyFont="1" applyFill="1" applyBorder="1" applyAlignment="1">
      <alignment horizontal="center" vertical="center" wrapText="1"/>
    </xf>
    <xf numFmtId="0" fontId="59" fillId="3" borderId="48" xfId="0" applyFont="1" applyFill="1" applyBorder="1" applyAlignment="1">
      <alignment vertical="center" wrapText="1"/>
    </xf>
    <xf numFmtId="0" fontId="6" fillId="3" borderId="8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67" xfId="0" applyFont="1" applyFill="1" applyBorder="1" applyAlignment="1">
      <alignment horizontal="center" vertical="center" wrapText="1"/>
    </xf>
    <xf numFmtId="0" fontId="60" fillId="0" borderId="13" xfId="0" applyFont="1" applyBorder="1" applyAlignment="1">
      <alignment horizontal="left" wrapText="1"/>
    </xf>
    <xf numFmtId="0" fontId="61" fillId="0" borderId="14" xfId="0" applyFont="1" applyBorder="1" applyAlignment="1">
      <alignment horizontal="left" vertical="center" wrapText="1"/>
    </xf>
    <xf numFmtId="0" fontId="61" fillId="0" borderId="15" xfId="0" applyFont="1" applyBorder="1" applyAlignment="1">
      <alignment horizontal="left" vertical="center" wrapText="1"/>
    </xf>
    <xf numFmtId="14" fontId="61" fillId="0" borderId="15" xfId="0" applyNumberFormat="1" applyFont="1" applyBorder="1" applyAlignment="1">
      <alignment horizontal="left" vertical="center" wrapText="1"/>
    </xf>
    <xf numFmtId="0" fontId="62" fillId="3" borderId="50" xfId="0" applyFont="1" applyFill="1" applyBorder="1" applyAlignment="1">
      <alignment vertical="center" wrapText="1"/>
    </xf>
    <xf numFmtId="0" fontId="52" fillId="0" borderId="13" xfId="0" applyFont="1" applyBorder="1" applyAlignment="1">
      <alignment vertical="center" wrapText="1"/>
    </xf>
    <xf numFmtId="0" fontId="59" fillId="3" borderId="4" xfId="0" applyFont="1" applyFill="1" applyBorder="1" applyAlignment="1">
      <alignment horizontal="left" vertical="center" wrapText="1"/>
    </xf>
    <xf numFmtId="0" fontId="61" fillId="0" borderId="15" xfId="0" applyFont="1" applyBorder="1" applyAlignment="1">
      <alignment horizontal="center" vertical="center" wrapText="1"/>
    </xf>
    <xf numFmtId="14" fontId="61" fillId="0" borderId="15"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50" fillId="4" borderId="81" xfId="0" applyFont="1" applyFill="1" applyBorder="1" applyAlignment="1">
      <alignment horizontal="center" vertical="center" textRotation="255" wrapText="1"/>
    </xf>
    <xf numFmtId="0" fontId="52" fillId="0" borderId="82" xfId="0" applyFont="1" applyBorder="1" applyAlignment="1">
      <alignment vertical="center" wrapText="1"/>
    </xf>
    <xf numFmtId="0" fontId="50" fillId="0" borderId="82" xfId="0" applyFont="1" applyBorder="1" applyAlignment="1">
      <alignment horizontal="center" vertical="center" wrapText="1"/>
    </xf>
    <xf numFmtId="0" fontId="6" fillId="0" borderId="82" xfId="0" applyFont="1" applyBorder="1" applyAlignment="1">
      <alignment horizontal="left" vertical="center" wrapText="1"/>
    </xf>
    <xf numFmtId="0" fontId="6" fillId="0" borderId="83" xfId="0" applyFont="1" applyBorder="1" applyAlignment="1">
      <alignment vertical="center" wrapText="1"/>
    </xf>
    <xf numFmtId="0" fontId="6" fillId="3" borderId="81" xfId="0" applyFont="1" applyFill="1" applyBorder="1" applyAlignment="1">
      <alignment vertical="center" wrapText="1"/>
    </xf>
    <xf numFmtId="0" fontId="6" fillId="3" borderId="82" xfId="0" applyFont="1" applyFill="1" applyBorder="1" applyAlignment="1">
      <alignment vertical="center" wrapText="1"/>
    </xf>
    <xf numFmtId="0" fontId="6" fillId="3" borderId="83" xfId="0" applyFont="1" applyFill="1" applyBorder="1" applyAlignment="1">
      <alignment vertical="center" wrapText="1"/>
    </xf>
    <xf numFmtId="0" fontId="52" fillId="0" borderId="0" xfId="0" applyFont="1" applyAlignment="1">
      <alignment horizontal="left" vertical="center" wrapText="1"/>
    </xf>
    <xf numFmtId="49" fontId="63" fillId="3" borderId="4" xfId="0" applyNumberFormat="1" applyFont="1" applyFill="1" applyBorder="1" applyAlignment="1">
      <alignment horizontal="left" vertical="center"/>
    </xf>
    <xf numFmtId="49" fontId="63" fillId="0" borderId="0" xfId="0" applyNumberFormat="1" applyFont="1" applyAlignment="1">
      <alignment horizontal="left" vertical="center" wrapText="1"/>
    </xf>
    <xf numFmtId="0" fontId="25" fillId="0" borderId="0" xfId="0" applyFont="1" applyAlignment="1">
      <alignment horizontal="left" wrapText="1"/>
    </xf>
    <xf numFmtId="0" fontId="65" fillId="21" borderId="4" xfId="0" applyFont="1" applyFill="1" applyBorder="1" applyAlignment="1">
      <alignment horizontal="center" vertical="center" wrapText="1"/>
    </xf>
    <xf numFmtId="0" fontId="25" fillId="0" borderId="0" xfId="0" applyFont="1" applyAlignment="1">
      <alignment horizontal="center" vertical="center"/>
    </xf>
    <xf numFmtId="0" fontId="31" fillId="0" borderId="0" xfId="0" applyFont="1"/>
    <xf numFmtId="49" fontId="63" fillId="3" borderId="52" xfId="0" applyNumberFormat="1" applyFont="1" applyFill="1" applyBorder="1" applyAlignment="1">
      <alignment horizontal="left" vertical="center" wrapText="1"/>
    </xf>
    <xf numFmtId="49" fontId="66" fillId="14" borderId="52" xfId="0" applyNumberFormat="1" applyFont="1" applyFill="1" applyBorder="1" applyAlignment="1">
      <alignment horizontal="center" vertical="center" wrapText="1"/>
    </xf>
    <xf numFmtId="49" fontId="25" fillId="22" borderId="52" xfId="0" applyNumberFormat="1" applyFont="1" applyFill="1" applyBorder="1" applyAlignment="1">
      <alignment horizontal="center" vertical="center" wrapText="1"/>
    </xf>
    <xf numFmtId="49" fontId="23" fillId="12" borderId="52" xfId="0" applyNumberFormat="1" applyFont="1" applyFill="1" applyBorder="1" applyAlignment="1">
      <alignment horizontal="center" vertical="center" wrapText="1"/>
    </xf>
    <xf numFmtId="49" fontId="23" fillId="4" borderId="52" xfId="0" applyNumberFormat="1" applyFont="1" applyFill="1" applyBorder="1" applyAlignment="1">
      <alignment horizontal="center" vertical="center" wrapText="1"/>
    </xf>
    <xf numFmtId="49" fontId="23" fillId="8" borderId="52" xfId="0" applyNumberFormat="1" applyFont="1" applyFill="1" applyBorder="1" applyAlignment="1">
      <alignment horizontal="center" vertical="center" wrapText="1"/>
    </xf>
    <xf numFmtId="49" fontId="24" fillId="7" borderId="52" xfId="0" applyNumberFormat="1" applyFont="1" applyFill="1" applyBorder="1" applyAlignment="1">
      <alignment horizontal="center" vertical="center" wrapText="1"/>
    </xf>
    <xf numFmtId="0" fontId="25" fillId="0" borderId="0" xfId="0" applyFont="1" applyAlignment="1">
      <alignment horizontal="left" vertical="center" wrapText="1"/>
    </xf>
    <xf numFmtId="49" fontId="31" fillId="22" borderId="52" xfId="0" applyNumberFormat="1" applyFont="1" applyFill="1" applyBorder="1" applyAlignment="1">
      <alignment horizontal="center" vertical="center" wrapText="1"/>
    </xf>
    <xf numFmtId="49" fontId="63" fillId="12" borderId="52" xfId="0" applyNumberFormat="1" applyFont="1" applyFill="1" applyBorder="1" applyAlignment="1">
      <alignment horizontal="center" vertical="center" wrapText="1"/>
    </xf>
    <xf numFmtId="49" fontId="63" fillId="4" borderId="52" xfId="0" applyNumberFormat="1" applyFont="1" applyFill="1" applyBorder="1" applyAlignment="1">
      <alignment horizontal="center" vertical="center" wrapText="1"/>
    </xf>
    <xf numFmtId="49" fontId="63" fillId="8" borderId="52" xfId="0" applyNumberFormat="1" applyFont="1" applyFill="1" applyBorder="1" applyAlignment="1">
      <alignment horizontal="center" vertical="center" wrapText="1"/>
    </xf>
    <xf numFmtId="49" fontId="63" fillId="7" borderId="52" xfId="0" applyNumberFormat="1" applyFont="1" applyFill="1" applyBorder="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horizontal="center" vertical="center"/>
    </xf>
    <xf numFmtId="49" fontId="23" fillId="3" borderId="52" xfId="0" applyNumberFormat="1" applyFont="1" applyFill="1" applyBorder="1" applyAlignment="1">
      <alignment horizontal="left" vertical="center" wrapText="1"/>
    </xf>
    <xf numFmtId="49" fontId="23" fillId="0" borderId="52" xfId="0" applyNumberFormat="1" applyFont="1" applyBorder="1" applyAlignment="1">
      <alignment horizontal="left" vertical="center" wrapText="1"/>
    </xf>
    <xf numFmtId="0" fontId="25"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left" vertical="center" wrapText="1"/>
    </xf>
    <xf numFmtId="0" fontId="23" fillId="12" borderId="4" xfId="0" applyFont="1" applyFill="1" applyBorder="1" applyAlignment="1">
      <alignment horizontal="center" vertical="center" wrapText="1"/>
    </xf>
    <xf numFmtId="49" fontId="24" fillId="7" borderId="93" xfId="0" applyNumberFormat="1" applyFont="1" applyFill="1" applyBorder="1" applyAlignment="1">
      <alignment horizontal="center" vertical="center" wrapText="1"/>
    </xf>
    <xf numFmtId="0" fontId="23" fillId="0" borderId="13" xfId="0" applyFont="1" applyBorder="1" applyAlignment="1">
      <alignment horizontal="left" vertical="center" wrapText="1"/>
    </xf>
    <xf numFmtId="49" fontId="63" fillId="7" borderId="93" xfId="0" applyNumberFormat="1" applyFont="1" applyFill="1" applyBorder="1" applyAlignment="1">
      <alignment horizontal="center" vertical="center" wrapText="1"/>
    </xf>
    <xf numFmtId="0" fontId="63" fillId="0" borderId="13" xfId="0" applyFont="1" applyBorder="1" applyAlignment="1">
      <alignment horizontal="left" vertical="center" wrapText="1"/>
    </xf>
    <xf numFmtId="49" fontId="67" fillId="0" borderId="52" xfId="0" applyNumberFormat="1" applyFont="1" applyBorder="1" applyAlignment="1">
      <alignment horizontal="left" vertical="center" wrapText="1"/>
    </xf>
    <xf numFmtId="49" fontId="67" fillId="0" borderId="52" xfId="0" applyNumberFormat="1" applyFont="1" applyBorder="1" applyAlignment="1">
      <alignment vertical="center" wrapText="1"/>
    </xf>
    <xf numFmtId="49" fontId="67" fillId="0" borderId="56" xfId="0" applyNumberFormat="1" applyFont="1" applyBorder="1" applyAlignment="1">
      <alignment vertical="center" wrapText="1"/>
    </xf>
    <xf numFmtId="0" fontId="79" fillId="0" borderId="0" xfId="1"/>
    <xf numFmtId="0" fontId="82" fillId="0" borderId="15" xfId="0" applyFont="1" applyBorder="1" applyAlignment="1">
      <alignment horizontal="left" vertical="center" wrapText="1"/>
    </xf>
    <xf numFmtId="14" fontId="25" fillId="3" borderId="37" xfId="0" applyNumberFormat="1" applyFont="1" applyFill="1" applyBorder="1" applyAlignment="1">
      <alignment horizontal="center"/>
    </xf>
    <xf numFmtId="0" fontId="7" fillId="6" borderId="16" xfId="0" applyFont="1" applyFill="1" applyBorder="1" applyAlignment="1">
      <alignment horizontal="center" vertical="center"/>
    </xf>
    <xf numFmtId="0" fontId="2" fillId="0" borderId="17" xfId="0" applyFont="1" applyBorder="1"/>
    <xf numFmtId="0" fontId="2" fillId="0" borderId="18" xfId="0" applyFont="1" applyBorder="1"/>
    <xf numFmtId="0" fontId="0" fillId="0" borderId="0" xfId="0" applyFont="1" applyAlignment="1"/>
    <xf numFmtId="0" fontId="7" fillId="6" borderId="16" xfId="0" applyFont="1" applyFill="1" applyBorder="1" applyAlignment="1">
      <alignment horizontal="center"/>
    </xf>
    <xf numFmtId="0" fontId="8" fillId="3" borderId="19" xfId="0" applyFont="1" applyFill="1" applyBorder="1" applyAlignment="1">
      <alignment vertical="top" wrapText="1"/>
    </xf>
    <xf numFmtId="0" fontId="2" fillId="0" borderId="11" xfId="0" applyFont="1" applyBorder="1"/>
    <xf numFmtId="0" fontId="1" fillId="2" borderId="1" xfId="0" applyFont="1" applyFill="1" applyBorder="1" applyAlignment="1">
      <alignment horizontal="center"/>
    </xf>
    <xf numFmtId="0" fontId="2" fillId="0" borderId="2" xfId="0" applyFont="1" applyBorder="1"/>
    <xf numFmtId="0" fontId="1" fillId="2" borderId="3" xfId="0" applyFont="1" applyFill="1" applyBorder="1" applyAlignment="1">
      <alignment horizontal="center"/>
    </xf>
    <xf numFmtId="0" fontId="3" fillId="2" borderId="5" xfId="0" applyFont="1" applyFill="1" applyBorder="1" applyAlignment="1">
      <alignment horizontal="center"/>
    </xf>
    <xf numFmtId="0" fontId="2" fillId="0" borderId="6" xfId="0" applyFont="1" applyBorder="1"/>
    <xf numFmtId="0" fontId="3" fillId="2" borderId="7" xfId="0" applyFont="1" applyFill="1" applyBorder="1" applyAlignment="1">
      <alignment horizontal="center"/>
    </xf>
    <xf numFmtId="0" fontId="1" fillId="4" borderId="10" xfId="0" applyFont="1" applyFill="1" applyBorder="1"/>
    <xf numFmtId="0" fontId="15" fillId="7" borderId="19" xfId="0" applyFont="1" applyFill="1" applyBorder="1" applyAlignment="1">
      <alignment horizontal="center" vertical="center" wrapText="1"/>
    </xf>
    <xf numFmtId="0" fontId="2" fillId="0" borderId="22" xfId="0" applyFont="1" applyBorder="1"/>
    <xf numFmtId="0" fontId="16" fillId="8" borderId="23" xfId="0" applyFont="1" applyFill="1" applyBorder="1" applyAlignment="1">
      <alignment horizontal="center" vertical="center" wrapText="1"/>
    </xf>
    <xf numFmtId="0" fontId="2" fillId="0" borderId="24" xfId="0" applyFont="1" applyBorder="1"/>
    <xf numFmtId="0" fontId="2" fillId="0" borderId="25" xfId="0" applyFont="1" applyBorder="1"/>
    <xf numFmtId="0" fontId="20" fillId="10" borderId="27" xfId="0" applyFont="1" applyFill="1" applyBorder="1" applyAlignment="1">
      <alignment horizontal="center" vertical="center" wrapText="1"/>
    </xf>
    <xf numFmtId="0" fontId="2" fillId="0" borderId="28" xfId="0" applyFont="1" applyBorder="1"/>
    <xf numFmtId="0" fontId="2" fillId="0" borderId="14" xfId="0" applyFont="1" applyBorder="1"/>
    <xf numFmtId="0" fontId="24" fillId="7" borderId="44" xfId="0" applyFont="1" applyFill="1" applyBorder="1" applyAlignment="1">
      <alignment horizontal="center" vertical="top" wrapText="1"/>
    </xf>
    <xf numFmtId="0" fontId="2" fillId="0" borderId="45" xfId="0" applyFont="1" applyBorder="1"/>
    <xf numFmtId="0" fontId="35" fillId="0" borderId="0" xfId="0" applyFont="1" applyAlignment="1">
      <alignment horizontal="center" vertical="center" wrapText="1"/>
    </xf>
    <xf numFmtId="0" fontId="2" fillId="0" borderId="53" xfId="0" applyFont="1" applyBorder="1"/>
    <xf numFmtId="0" fontId="23" fillId="11" borderId="40" xfId="0" applyFont="1" applyFill="1" applyBorder="1" applyAlignment="1">
      <alignment horizontal="center" vertical="center"/>
    </xf>
    <xf numFmtId="0" fontId="2" fillId="0" borderId="41" xfId="0" applyFont="1" applyBorder="1"/>
    <xf numFmtId="0" fontId="2" fillId="0" borderId="42" xfId="0" applyFont="1" applyBorder="1"/>
    <xf numFmtId="0" fontId="24" fillId="7" borderId="44" xfId="0" applyFont="1" applyFill="1" applyBorder="1" applyAlignment="1">
      <alignment horizontal="center"/>
    </xf>
    <xf numFmtId="0" fontId="24" fillId="7" borderId="44" xfId="0" applyFont="1" applyFill="1" applyBorder="1" applyAlignment="1">
      <alignment horizontal="center" vertical="top"/>
    </xf>
    <xf numFmtId="0" fontId="24" fillId="7" borderId="44" xfId="0" applyFont="1" applyFill="1" applyBorder="1" applyAlignment="1">
      <alignment horizontal="center" wrapText="1"/>
    </xf>
    <xf numFmtId="0" fontId="24" fillId="7" borderId="44" xfId="0" applyFont="1" applyFill="1" applyBorder="1" applyAlignment="1">
      <alignment horizontal="center" vertical="center" wrapText="1"/>
    </xf>
    <xf numFmtId="0" fontId="23" fillId="3" borderId="10" xfId="0" applyFont="1" applyFill="1" applyBorder="1" applyAlignment="1">
      <alignment horizontal="left" vertical="center"/>
    </xf>
    <xf numFmtId="0" fontId="23" fillId="3" borderId="10" xfId="0" applyFont="1" applyFill="1" applyBorder="1" applyAlignment="1">
      <alignment horizontal="right"/>
    </xf>
    <xf numFmtId="9" fontId="23" fillId="3" borderId="10" xfId="0" applyNumberFormat="1" applyFont="1" applyFill="1" applyBorder="1" applyAlignment="1">
      <alignment horizontal="left" vertical="center"/>
    </xf>
    <xf numFmtId="0" fontId="28" fillId="3" borderId="43" xfId="0" applyFont="1" applyFill="1" applyBorder="1" applyAlignment="1">
      <alignment horizontal="center" vertical="center" wrapText="1"/>
    </xf>
    <xf numFmtId="0" fontId="2" fillId="0" borderId="46" xfId="0" applyFont="1" applyBorder="1"/>
    <xf numFmtId="0" fontId="25" fillId="3" borderId="35" xfId="0" applyFont="1" applyFill="1" applyBorder="1" applyAlignment="1">
      <alignment horizontal="right"/>
    </xf>
    <xf numFmtId="0" fontId="2" fillId="0" borderId="36" xfId="0" applyFont="1" applyBorder="1"/>
    <xf numFmtId="0" fontId="25" fillId="9" borderId="35" xfId="0" applyFont="1" applyFill="1" applyBorder="1" applyAlignment="1">
      <alignment horizontal="right"/>
    </xf>
    <xf numFmtId="0" fontId="24" fillId="7" borderId="29" xfId="0" applyFont="1" applyFill="1" applyBorder="1" applyAlignment="1">
      <alignment horizontal="center" vertical="center"/>
    </xf>
    <xf numFmtId="0" fontId="2" fillId="0" borderId="30" xfId="0" applyFont="1" applyBorder="1"/>
    <xf numFmtId="0" fontId="2" fillId="0" borderId="31" xfId="0" applyFont="1" applyBorder="1"/>
    <xf numFmtId="0" fontId="25" fillId="3" borderId="32" xfId="0" applyFont="1" applyFill="1" applyBorder="1" applyAlignment="1">
      <alignment horizontal="right"/>
    </xf>
    <xf numFmtId="0" fontId="2" fillId="0" borderId="33" xfId="0" applyFont="1" applyBorder="1"/>
    <xf numFmtId="14" fontId="25" fillId="3" borderId="35" xfId="0" applyNumberFormat="1" applyFont="1" applyFill="1" applyBorder="1" applyAlignment="1">
      <alignment horizontal="right"/>
    </xf>
    <xf numFmtId="0" fontId="42" fillId="16" borderId="68" xfId="0" applyFont="1" applyFill="1" applyBorder="1" applyAlignment="1">
      <alignment horizontal="center" vertical="center" wrapText="1"/>
    </xf>
    <xf numFmtId="0" fontId="2" fillId="0" borderId="69" xfId="0" applyFont="1" applyBorder="1"/>
    <xf numFmtId="0" fontId="2" fillId="0" borderId="70" xfId="0" applyFont="1" applyBorder="1"/>
    <xf numFmtId="0" fontId="10" fillId="3" borderId="19" xfId="0" applyFont="1" applyFill="1" applyBorder="1" applyAlignment="1">
      <alignment vertical="top"/>
    </xf>
    <xf numFmtId="0" fontId="41" fillId="3" borderId="1" xfId="0" applyFont="1" applyFill="1" applyBorder="1" applyAlignment="1">
      <alignment horizontal="right"/>
    </xf>
    <xf numFmtId="0" fontId="42" fillId="16" borderId="23" xfId="0" applyFont="1" applyFill="1" applyBorder="1" applyAlignment="1">
      <alignment horizontal="center" wrapText="1"/>
    </xf>
    <xf numFmtId="0" fontId="43" fillId="3" borderId="23" xfId="0" applyFont="1" applyFill="1" applyBorder="1" applyAlignment="1">
      <alignment horizontal="right" vertical="center"/>
    </xf>
    <xf numFmtId="0" fontId="45" fillId="3" borderId="64" xfId="0" applyFont="1" applyFill="1" applyBorder="1" applyAlignment="1">
      <alignment horizontal="right" vertical="center"/>
    </xf>
    <xf numFmtId="0" fontId="42" fillId="16" borderId="29" xfId="0" applyFont="1" applyFill="1" applyBorder="1" applyAlignment="1">
      <alignment horizontal="center" vertical="center" wrapText="1"/>
    </xf>
    <xf numFmtId="0" fontId="40" fillId="3" borderId="1" xfId="0" applyFont="1" applyFill="1" applyBorder="1" applyAlignment="1">
      <alignment horizontal="right"/>
    </xf>
    <xf numFmtId="14" fontId="41" fillId="0" borderId="1" xfId="0" applyNumberFormat="1" applyFont="1" applyBorder="1" applyAlignment="1">
      <alignment horizontal="right"/>
    </xf>
    <xf numFmtId="0" fontId="2" fillId="0" borderId="41" xfId="0" applyFont="1" applyBorder="1" applyAlignment="1">
      <alignment horizontal="right"/>
    </xf>
    <xf numFmtId="0" fontId="2" fillId="0" borderId="2" xfId="0" applyFont="1" applyBorder="1" applyAlignment="1">
      <alignment horizontal="right"/>
    </xf>
    <xf numFmtId="0" fontId="38" fillId="15" borderId="16" xfId="0" applyFont="1" applyFill="1" applyBorder="1" applyAlignment="1">
      <alignment horizontal="center" vertical="center"/>
    </xf>
    <xf numFmtId="0" fontId="2" fillId="0" borderId="61" xfId="0" applyFont="1" applyBorder="1"/>
    <xf numFmtId="0" fontId="2" fillId="0" borderId="62" xfId="0" applyFont="1" applyBorder="1"/>
    <xf numFmtId="14" fontId="41" fillId="3" borderId="1" xfId="0" applyNumberFormat="1" applyFont="1" applyFill="1" applyBorder="1" applyAlignment="1">
      <alignment horizontal="right"/>
    </xf>
    <xf numFmtId="0" fontId="51" fillId="7" borderId="44" xfId="0" applyFont="1" applyFill="1" applyBorder="1" applyAlignment="1">
      <alignment horizontal="center" vertical="center" wrapText="1"/>
    </xf>
    <xf numFmtId="0" fontId="50" fillId="11" borderId="40"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6" fillId="3" borderId="35" xfId="0" applyFont="1" applyFill="1" applyBorder="1" applyAlignment="1">
      <alignment horizontal="right" vertical="center" wrapText="1"/>
    </xf>
    <xf numFmtId="0" fontId="50" fillId="3" borderId="10" xfId="0" applyFont="1" applyFill="1" applyBorder="1" applyAlignment="1">
      <alignment horizontal="left" vertical="center" wrapText="1"/>
    </xf>
    <xf numFmtId="0" fontId="7" fillId="11" borderId="74" xfId="0" applyFont="1" applyFill="1" applyBorder="1" applyAlignment="1">
      <alignment horizontal="center" vertical="center" wrapText="1"/>
    </xf>
    <xf numFmtId="0" fontId="2" fillId="0" borderId="75" xfId="0" applyFont="1" applyBorder="1"/>
    <xf numFmtId="0" fontId="2" fillId="0" borderId="76" xfId="0" applyFont="1" applyBorder="1"/>
    <xf numFmtId="0" fontId="51" fillId="7" borderId="29" xfId="0" applyFont="1" applyFill="1" applyBorder="1" applyAlignment="1">
      <alignment horizontal="center" vertical="center" wrapText="1"/>
    </xf>
    <xf numFmtId="0" fontId="6" fillId="3" borderId="32" xfId="0" applyFont="1" applyFill="1" applyBorder="1" applyAlignment="1">
      <alignment horizontal="right" vertical="center" wrapText="1"/>
    </xf>
    <xf numFmtId="14" fontId="6" fillId="3" borderId="35" xfId="0" applyNumberFormat="1" applyFont="1" applyFill="1" applyBorder="1" applyAlignment="1">
      <alignment horizontal="right" vertical="center" wrapText="1"/>
    </xf>
    <xf numFmtId="49" fontId="23" fillId="20" borderId="91" xfId="0" applyNumberFormat="1" applyFont="1" applyFill="1" applyBorder="1" applyAlignment="1">
      <alignment horizontal="center" vertical="center" wrapText="1"/>
    </xf>
    <xf numFmtId="0" fontId="2" fillId="0" borderId="92" xfId="0" applyFont="1" applyBorder="1"/>
    <xf numFmtId="0" fontId="2" fillId="0" borderId="55" xfId="0" applyFont="1" applyBorder="1"/>
    <xf numFmtId="49" fontId="64" fillId="3" borderId="84" xfId="0" applyNumberFormat="1" applyFont="1" applyFill="1" applyBorder="1" applyAlignment="1">
      <alignment horizontal="center" vertical="center"/>
    </xf>
    <xf numFmtId="0" fontId="2" fillId="0" borderId="85" xfId="0" applyFont="1" applyBorder="1"/>
    <xf numFmtId="0" fontId="2" fillId="0" borderId="87" xfId="0" applyFont="1" applyBorder="1"/>
    <xf numFmtId="14" fontId="63" fillId="0" borderId="86" xfId="0" applyNumberFormat="1" applyFont="1" applyBorder="1" applyAlignment="1">
      <alignment horizontal="center" vertical="center" wrapText="1"/>
    </xf>
    <xf numFmtId="0" fontId="2" fillId="0" borderId="86" xfId="0" applyFont="1" applyBorder="1"/>
    <xf numFmtId="49" fontId="23" fillId="20" borderId="88" xfId="0" applyNumberFormat="1" applyFont="1" applyFill="1" applyBorder="1" applyAlignment="1">
      <alignment horizontal="center" vertical="center" wrapText="1"/>
    </xf>
    <xf numFmtId="0" fontId="2" fillId="0" borderId="89" xfId="0" applyFont="1" applyBorder="1"/>
    <xf numFmtId="0" fontId="2" fillId="0" borderId="90" xfId="0" applyFont="1" applyBorder="1"/>
    <xf numFmtId="49" fontId="64" fillId="12" borderId="84" xfId="0" applyNumberFormat="1" applyFont="1" applyFill="1" applyBorder="1" applyAlignment="1">
      <alignment horizontal="center" vertical="center"/>
    </xf>
    <xf numFmtId="0" fontId="23" fillId="0" borderId="0" xfId="0" applyFont="1" applyAlignment="1">
      <alignment horizontal="left" vertical="center" wrapText="1"/>
    </xf>
    <xf numFmtId="0" fontId="14" fillId="10" borderId="13" xfId="0" applyFont="1" applyFill="1" applyBorder="1" applyAlignment="1">
      <alignment horizontal="center" vertical="center"/>
    </xf>
  </cellXfs>
  <cellStyles count="2">
    <cellStyle name="常规" xfId="0" builtinId="0"/>
    <cellStyle name="超链接" xfId="1" builtinId="8"/>
  </cellStyles>
  <dxfs count="91">
    <dxf>
      <fill>
        <patternFill patternType="solid">
          <fgColor rgb="FFFFFFFF"/>
          <bgColor rgb="FFFFFFFF"/>
        </patternFill>
      </fill>
    </dxf>
    <dxf>
      <fill>
        <patternFill patternType="solid">
          <fgColor rgb="FFFF0000"/>
          <bgColor rgb="FFFF0000"/>
        </patternFill>
      </fill>
    </dxf>
    <dxf>
      <fill>
        <patternFill patternType="solid">
          <fgColor rgb="FFFFFF00"/>
          <bgColor rgb="FFFFFF00"/>
        </patternFill>
      </fill>
    </dxf>
    <dxf>
      <fill>
        <patternFill patternType="solid">
          <fgColor rgb="FF3366FF"/>
          <bgColor rgb="FF3366FF"/>
        </patternFill>
      </fill>
    </dxf>
    <dxf>
      <fill>
        <patternFill patternType="solid">
          <fgColor rgb="FFB7E1CD"/>
          <bgColor rgb="FFB7E1CD"/>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ont>
        <color rgb="FFFFFFFF"/>
      </font>
      <fill>
        <patternFill patternType="none"/>
      </fill>
    </dxf>
    <dxf>
      <fill>
        <patternFill patternType="solid">
          <fgColor rgb="FFFF0000"/>
          <bgColor rgb="FFFF0000"/>
        </patternFill>
      </fill>
    </dxf>
    <dxf>
      <font>
        <color rgb="FFFFFFFF"/>
      </font>
      <fill>
        <patternFill patternType="solid">
          <fgColor rgb="FF000000"/>
          <bgColor rgb="FF0000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rgb="FF000000"/>
      </font>
      <fill>
        <patternFill patternType="solid">
          <fgColor rgb="FF00FF00"/>
          <bgColor rgb="FF00FF00"/>
        </patternFill>
      </fill>
    </dxf>
    <dxf>
      <font>
        <b/>
      </font>
      <fill>
        <patternFill patternType="solid">
          <fgColor rgb="FFFF0000"/>
          <bgColor rgb="FFFF0000"/>
        </patternFill>
      </fill>
    </dxf>
    <dxf>
      <font>
        <color rgb="FF000000"/>
      </font>
      <fill>
        <patternFill patternType="solid">
          <fgColor rgb="FFFF9900"/>
          <bgColor rgb="FFFF9900"/>
        </patternFill>
      </fill>
    </dxf>
    <dxf>
      <fill>
        <patternFill patternType="solid">
          <fgColor rgb="FFFCE8B2"/>
          <bgColor rgb="FFFCE8B2"/>
        </patternFill>
      </fill>
    </dxf>
    <dxf>
      <font>
        <color rgb="FF000000"/>
      </font>
      <fill>
        <patternFill patternType="solid">
          <fgColor rgb="FFD9D9D9"/>
          <bgColor rgb="FFD9D9D9"/>
        </patternFill>
      </fill>
    </dxf>
    <dxf>
      <font>
        <color rgb="FFFFFFFF"/>
      </font>
      <fill>
        <patternFill patternType="solid">
          <fgColor rgb="FFFF0000"/>
          <bgColor rgb="FFFF0000"/>
        </patternFill>
      </fill>
    </dxf>
    <dxf>
      <font>
        <color rgb="FFFFFFFF"/>
      </font>
      <fill>
        <patternFill patternType="solid">
          <fgColor rgb="FF00FF00"/>
          <bgColor rgb="FF00FF00"/>
        </patternFill>
      </fill>
    </dxf>
    <dxf>
      <fill>
        <patternFill patternType="solid">
          <fgColor rgb="FFFF0000"/>
          <bgColor rgb="FFFF00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1"/>
  <c:style val="2"/>
  <c:chart>
    <c:autoTitleDeleted val="1"/>
    <c:plotArea>
      <c:layout>
        <c:manualLayout>
          <c:xMode val="edge"/>
          <c:yMode val="edge"/>
          <c:x val="0.14881956155143339"/>
          <c:y val="3.6456516707129356E-2"/>
          <c:w val="0.57370589037855346"/>
          <c:h val="0.88654523384846262"/>
        </c:manualLayout>
      </c:layout>
      <c:radarChart>
        <c:radarStyle val="marker"/>
        <c:varyColors val="1"/>
        <c:ser>
          <c:idx val="0"/>
          <c:order val="0"/>
          <c:spPr>
            <a:ln cmpd="sng">
              <a:solidFill>
                <a:srgbClr val="4472C4"/>
              </a:solidFill>
            </a:ln>
          </c:spPr>
          <c:marker>
            <c:symbol val="none"/>
          </c:marker>
          <c:cat>
            <c:strRef>
              <c:f>'3 - ASSESS RESULTS'!$B$21:$B$35</c:f>
              <c:strCache>
                <c:ptCount val="15"/>
                <c:pt idx="0">
                  <c:v>1.1. Leadership of Quality</c:v>
                </c:pt>
                <c:pt idx="1">
                  <c:v>1.2. Internal Quality Management </c:v>
                </c:pt>
                <c:pt idx="2">
                  <c:v>1.3. Document Management</c:v>
                </c:pt>
                <c:pt idx="3">
                  <c:v>1.4. Contract Management</c:v>
                </c:pt>
                <c:pt idx="4">
                  <c:v>1.5. R&amp;D and innovative capacity</c:v>
                </c:pt>
                <c:pt idx="5">
                  <c:v>2.1. Skills management </c:v>
                </c:pt>
                <c:pt idx="6">
                  <c:v>3.1. Stocks management and packaging</c:v>
                </c:pt>
                <c:pt idx="7">
                  <c:v>3.2. Workstation</c:v>
                </c:pt>
                <c:pt idx="8">
                  <c:v>3.3. Identification and traceability </c:v>
                </c:pt>
                <c:pt idx="9">
                  <c:v>3.4. Control plan: Product and process parameters</c:v>
                </c:pt>
                <c:pt idx="10">
                  <c:v>3.5. Calibration</c:v>
                </c:pt>
                <c:pt idx="11">
                  <c:v>3.6. Maintenance </c:v>
                </c:pt>
                <c:pt idx="12">
                  <c:v>3.7. Suppliers management</c:v>
                </c:pt>
                <c:pt idx="13">
                  <c:v>3.8. ZDHC management</c:v>
                </c:pt>
                <c:pt idx="14">
                  <c:v>4.1. Management of non conform products</c:v>
                </c:pt>
              </c:strCache>
            </c:strRef>
          </c:cat>
          <c:val>
            <c:numRef>
              <c:f>'3 - ASSESS RESULTS'!$G$21:$G$35</c:f>
              <c:numCache>
                <c:formatCode>0%</c:formatCode>
                <c:ptCount val="15"/>
                <c:pt idx="0">
                  <c:v>0.33333333333333331</c:v>
                </c:pt>
                <c:pt idx="1">
                  <c:v>0.33333333333333331</c:v>
                </c:pt>
                <c:pt idx="2">
                  <c:v>0.5</c:v>
                </c:pt>
                <c:pt idx="3">
                  <c:v>0.33333333333333331</c:v>
                </c:pt>
                <c:pt idx="4">
                  <c:v>0.33333333333333331</c:v>
                </c:pt>
                <c:pt idx="5">
                  <c:v>0.33333333333333331</c:v>
                </c:pt>
                <c:pt idx="6">
                  <c:v>0.33333333333333331</c:v>
                </c:pt>
                <c:pt idx="7">
                  <c:v>0.33333333333333331</c:v>
                </c:pt>
                <c:pt idx="8">
                  <c:v>0.33333333333333331</c:v>
                </c:pt>
                <c:pt idx="9">
                  <c:v>0.5</c:v>
                </c:pt>
                <c:pt idx="10">
                  <c:v>0.66666666666666663</c:v>
                </c:pt>
                <c:pt idx="11">
                  <c:v>0.33333333333333331</c:v>
                </c:pt>
                <c:pt idx="12">
                  <c:v>0.33333333333333331</c:v>
                </c:pt>
                <c:pt idx="13">
                  <c:v>0</c:v>
                </c:pt>
                <c:pt idx="14">
                  <c:v>0.5</c:v>
                </c:pt>
              </c:numCache>
            </c:numRef>
          </c:val>
          <c:extLst>
            <c:ext xmlns:c16="http://schemas.microsoft.com/office/drawing/2014/chart" uri="{C3380CC4-5D6E-409C-BE32-E72D297353CC}">
              <c16:uniqueId val="{00000000-E705-4544-8BE4-FFD97AE39400}"/>
            </c:ext>
          </c:extLst>
        </c:ser>
        <c:dLbls>
          <c:showLegendKey val="0"/>
          <c:showVal val="0"/>
          <c:showCatName val="0"/>
          <c:showSerName val="0"/>
          <c:showPercent val="0"/>
          <c:showBubbleSize val="0"/>
        </c:dLbls>
        <c:axId val="94773149"/>
        <c:axId val="1676538679"/>
      </c:radarChart>
      <c:catAx>
        <c:axId val="94773149"/>
        <c:scaling>
          <c:orientation val="minMax"/>
        </c:scaling>
        <c:delete val="0"/>
        <c:axPos val="b"/>
        <c:title>
          <c:tx>
            <c:rich>
              <a:bodyPr/>
              <a:lstStyle/>
              <a:p>
                <a:pPr lvl="0">
                  <a:defRPr b="0">
                    <a:solidFill>
                      <a:srgbClr val="000000"/>
                    </a:solidFill>
                    <a:latin typeface="+mn-lt"/>
                  </a:defRPr>
                </a:pPr>
                <a:endParaRPr lang="zh-CN" alt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zh-CN"/>
          </a:p>
        </c:txPr>
        <c:crossAx val="1676538679"/>
        <c:crosses val="autoZero"/>
        <c:auto val="1"/>
        <c:lblAlgn val="ctr"/>
        <c:lblOffset val="100"/>
        <c:noMultiLvlLbl val="1"/>
      </c:catAx>
      <c:valAx>
        <c:axId val="167653867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zh-CN" altLang="en-US"/>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zh-CN"/>
          </a:p>
        </c:txPr>
        <c:crossAx val="94773149"/>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95250</xdr:rowOff>
    </xdr:from>
    <xdr:to>
      <xdr:col>3</xdr:col>
      <xdr:colOff>59583</xdr:colOff>
      <xdr:row>1</xdr:row>
      <xdr:rowOff>2653393</xdr:rowOff>
    </xdr:to>
    <xdr:pic>
      <xdr:nvPicPr>
        <xdr:cNvPr id="2" name="图片 1"/>
        <xdr:cNvPicPr>
          <a:picLocks noChangeAspect="1"/>
        </xdr:cNvPicPr>
      </xdr:nvPicPr>
      <xdr:blipFill>
        <a:blip xmlns:r="http://schemas.openxmlformats.org/officeDocument/2006/relationships" r:embed="rId1"/>
        <a:stretch>
          <a:fillRect/>
        </a:stretch>
      </xdr:blipFill>
      <xdr:spPr>
        <a:xfrm>
          <a:off x="6885214" y="299357"/>
          <a:ext cx="3379726" cy="2558143"/>
        </a:xfrm>
        <a:prstGeom prst="rect">
          <a:avLst/>
        </a:prstGeom>
      </xdr:spPr>
    </xdr:pic>
    <xdr:clientData/>
  </xdr:twoCellAnchor>
  <xdr:twoCellAnchor editAs="oneCell">
    <xdr:from>
      <xdr:col>1</xdr:col>
      <xdr:colOff>54429</xdr:colOff>
      <xdr:row>1</xdr:row>
      <xdr:rowOff>107394</xdr:rowOff>
    </xdr:from>
    <xdr:to>
      <xdr:col>1</xdr:col>
      <xdr:colOff>3322004</xdr:colOff>
      <xdr:row>1</xdr:row>
      <xdr:rowOff>2462893</xdr:rowOff>
    </xdr:to>
    <xdr:pic>
      <xdr:nvPicPr>
        <xdr:cNvPr id="3" name="图片 2"/>
        <xdr:cNvPicPr>
          <a:picLocks noChangeAspect="1"/>
        </xdr:cNvPicPr>
      </xdr:nvPicPr>
      <xdr:blipFill>
        <a:blip xmlns:r="http://schemas.openxmlformats.org/officeDocument/2006/relationships" r:embed="rId2"/>
        <a:stretch>
          <a:fillRect/>
        </a:stretch>
      </xdr:blipFill>
      <xdr:spPr>
        <a:xfrm>
          <a:off x="3456215" y="311501"/>
          <a:ext cx="3267575" cy="2355499"/>
        </a:xfrm>
        <a:prstGeom prst="rect">
          <a:avLst/>
        </a:prstGeom>
      </xdr:spPr>
    </xdr:pic>
    <xdr:clientData/>
  </xdr:twoCellAnchor>
  <xdr:twoCellAnchor editAs="oneCell">
    <xdr:from>
      <xdr:col>1</xdr:col>
      <xdr:colOff>122463</xdr:colOff>
      <xdr:row>3</xdr:row>
      <xdr:rowOff>269790</xdr:rowOff>
    </xdr:from>
    <xdr:to>
      <xdr:col>1</xdr:col>
      <xdr:colOff>3365901</xdr:colOff>
      <xdr:row>3</xdr:row>
      <xdr:rowOff>2354035</xdr:rowOff>
    </xdr:to>
    <xdr:pic>
      <xdr:nvPicPr>
        <xdr:cNvPr id="4" name="图片 3"/>
        <xdr:cNvPicPr>
          <a:picLocks noChangeAspect="1"/>
        </xdr:cNvPicPr>
      </xdr:nvPicPr>
      <xdr:blipFill>
        <a:blip xmlns:r="http://schemas.openxmlformats.org/officeDocument/2006/relationships" r:embed="rId3"/>
        <a:stretch>
          <a:fillRect/>
        </a:stretch>
      </xdr:blipFill>
      <xdr:spPr>
        <a:xfrm>
          <a:off x="3524249" y="3508290"/>
          <a:ext cx="3243438" cy="2084245"/>
        </a:xfrm>
        <a:prstGeom prst="rect">
          <a:avLst/>
        </a:prstGeom>
      </xdr:spPr>
    </xdr:pic>
    <xdr:clientData/>
  </xdr:twoCellAnchor>
  <xdr:twoCellAnchor editAs="oneCell">
    <xdr:from>
      <xdr:col>0</xdr:col>
      <xdr:colOff>149679</xdr:colOff>
      <xdr:row>3</xdr:row>
      <xdr:rowOff>112554</xdr:rowOff>
    </xdr:from>
    <xdr:to>
      <xdr:col>0</xdr:col>
      <xdr:colOff>2873250</xdr:colOff>
      <xdr:row>3</xdr:row>
      <xdr:rowOff>2802501</xdr:rowOff>
    </xdr:to>
    <xdr:pic>
      <xdr:nvPicPr>
        <xdr:cNvPr id="5" name="图片 4"/>
        <xdr:cNvPicPr>
          <a:picLocks noChangeAspect="1"/>
        </xdr:cNvPicPr>
      </xdr:nvPicPr>
      <xdr:blipFill>
        <a:blip xmlns:r="http://schemas.openxmlformats.org/officeDocument/2006/relationships" r:embed="rId4"/>
        <a:stretch>
          <a:fillRect/>
        </a:stretch>
      </xdr:blipFill>
      <xdr:spPr>
        <a:xfrm>
          <a:off x="149679" y="3351054"/>
          <a:ext cx="2723571" cy="2689947"/>
        </a:xfrm>
        <a:prstGeom prst="rect">
          <a:avLst/>
        </a:prstGeom>
      </xdr:spPr>
    </xdr:pic>
    <xdr:clientData/>
  </xdr:twoCellAnchor>
  <xdr:twoCellAnchor editAs="oneCell">
    <xdr:from>
      <xdr:col>3</xdr:col>
      <xdr:colOff>259964</xdr:colOff>
      <xdr:row>3</xdr:row>
      <xdr:rowOff>27215</xdr:rowOff>
    </xdr:from>
    <xdr:to>
      <xdr:col>3</xdr:col>
      <xdr:colOff>2899107</xdr:colOff>
      <xdr:row>3</xdr:row>
      <xdr:rowOff>2682750</xdr:rowOff>
    </xdr:to>
    <xdr:pic>
      <xdr:nvPicPr>
        <xdr:cNvPr id="6" name="图片 5"/>
        <xdr:cNvPicPr>
          <a:picLocks noChangeAspect="1"/>
        </xdr:cNvPicPr>
      </xdr:nvPicPr>
      <xdr:blipFill>
        <a:blip xmlns:r="http://schemas.openxmlformats.org/officeDocument/2006/relationships" r:embed="rId5"/>
        <a:stretch>
          <a:fillRect/>
        </a:stretch>
      </xdr:blipFill>
      <xdr:spPr>
        <a:xfrm>
          <a:off x="10465321" y="3265715"/>
          <a:ext cx="2639143" cy="2655535"/>
        </a:xfrm>
        <a:prstGeom prst="rect">
          <a:avLst/>
        </a:prstGeom>
      </xdr:spPr>
    </xdr:pic>
    <xdr:clientData/>
  </xdr:twoCellAnchor>
  <xdr:twoCellAnchor editAs="oneCell">
    <xdr:from>
      <xdr:col>4</xdr:col>
      <xdr:colOff>136071</xdr:colOff>
      <xdr:row>3</xdr:row>
      <xdr:rowOff>53842</xdr:rowOff>
    </xdr:from>
    <xdr:to>
      <xdr:col>4</xdr:col>
      <xdr:colOff>2814737</xdr:colOff>
      <xdr:row>3</xdr:row>
      <xdr:rowOff>2787511</xdr:rowOff>
    </xdr:to>
    <xdr:pic>
      <xdr:nvPicPr>
        <xdr:cNvPr id="7" name="图片 6"/>
        <xdr:cNvPicPr>
          <a:picLocks noChangeAspect="1"/>
        </xdr:cNvPicPr>
      </xdr:nvPicPr>
      <xdr:blipFill>
        <a:blip xmlns:r="http://schemas.openxmlformats.org/officeDocument/2006/relationships" r:embed="rId6"/>
        <a:stretch>
          <a:fillRect/>
        </a:stretch>
      </xdr:blipFill>
      <xdr:spPr>
        <a:xfrm>
          <a:off x="13743214" y="3292342"/>
          <a:ext cx="2678666" cy="2733669"/>
        </a:xfrm>
        <a:prstGeom prst="rect">
          <a:avLst/>
        </a:prstGeom>
      </xdr:spPr>
    </xdr:pic>
    <xdr:clientData/>
  </xdr:twoCellAnchor>
  <xdr:twoCellAnchor editAs="oneCell">
    <xdr:from>
      <xdr:col>0</xdr:col>
      <xdr:colOff>0</xdr:colOff>
      <xdr:row>1</xdr:row>
      <xdr:rowOff>190501</xdr:rowOff>
    </xdr:from>
    <xdr:to>
      <xdr:col>0</xdr:col>
      <xdr:colOff>3320143</xdr:colOff>
      <xdr:row>1</xdr:row>
      <xdr:rowOff>2220709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94608"/>
          <a:ext cx="3320143" cy="2030208"/>
        </a:xfrm>
        <a:prstGeom prst="rect">
          <a:avLst/>
        </a:prstGeom>
      </xdr:spPr>
    </xdr:pic>
    <xdr:clientData/>
  </xdr:twoCellAnchor>
  <xdr:twoCellAnchor editAs="oneCell">
    <xdr:from>
      <xdr:col>3</xdr:col>
      <xdr:colOff>136072</xdr:colOff>
      <xdr:row>1</xdr:row>
      <xdr:rowOff>299357</xdr:rowOff>
    </xdr:from>
    <xdr:to>
      <xdr:col>3</xdr:col>
      <xdr:colOff>3259685</xdr:colOff>
      <xdr:row>1</xdr:row>
      <xdr:rowOff>2299607</xdr:rowOff>
    </xdr:to>
    <xdr:pic>
      <xdr:nvPicPr>
        <xdr:cNvPr id="9" name="图片 8"/>
        <xdr:cNvPicPr>
          <a:picLocks noChangeAspect="1"/>
        </xdr:cNvPicPr>
      </xdr:nvPicPr>
      <xdr:blipFill>
        <a:blip xmlns:r="http://schemas.openxmlformats.org/officeDocument/2006/relationships" r:embed="rId8"/>
        <a:stretch>
          <a:fillRect/>
        </a:stretch>
      </xdr:blipFill>
      <xdr:spPr>
        <a:xfrm>
          <a:off x="10341429" y="503464"/>
          <a:ext cx="3123613" cy="2000250"/>
        </a:xfrm>
        <a:prstGeom prst="rect">
          <a:avLst/>
        </a:prstGeom>
      </xdr:spPr>
    </xdr:pic>
    <xdr:clientData/>
  </xdr:twoCellAnchor>
  <xdr:twoCellAnchor editAs="oneCell">
    <xdr:from>
      <xdr:col>0</xdr:col>
      <xdr:colOff>0</xdr:colOff>
      <xdr:row>5</xdr:row>
      <xdr:rowOff>68035</xdr:rowOff>
    </xdr:from>
    <xdr:to>
      <xdr:col>0</xdr:col>
      <xdr:colOff>3312673</xdr:colOff>
      <xdr:row>5</xdr:row>
      <xdr:rowOff>2027464</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6340928"/>
          <a:ext cx="3312673" cy="1959429"/>
        </a:xfrm>
        <a:prstGeom prst="rect">
          <a:avLst/>
        </a:prstGeom>
      </xdr:spPr>
    </xdr:pic>
    <xdr:clientData/>
  </xdr:twoCellAnchor>
  <xdr:twoCellAnchor editAs="oneCell">
    <xdr:from>
      <xdr:col>3</xdr:col>
      <xdr:colOff>23116</xdr:colOff>
      <xdr:row>5</xdr:row>
      <xdr:rowOff>217715</xdr:rowOff>
    </xdr:from>
    <xdr:to>
      <xdr:col>3</xdr:col>
      <xdr:colOff>3279321</xdr:colOff>
      <xdr:row>5</xdr:row>
      <xdr:rowOff>2559972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10228473" y="6490608"/>
          <a:ext cx="3256205" cy="2342257"/>
        </a:xfrm>
        <a:prstGeom prst="rect">
          <a:avLst/>
        </a:prstGeom>
      </xdr:spPr>
    </xdr:pic>
    <xdr:clientData/>
  </xdr:twoCellAnchor>
  <xdr:twoCellAnchor editAs="oneCell">
    <xdr:from>
      <xdr:col>4</xdr:col>
      <xdr:colOff>122464</xdr:colOff>
      <xdr:row>1</xdr:row>
      <xdr:rowOff>340180</xdr:rowOff>
    </xdr:from>
    <xdr:to>
      <xdr:col>4</xdr:col>
      <xdr:colOff>3360964</xdr:colOff>
      <xdr:row>1</xdr:row>
      <xdr:rowOff>2171892</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3729607" y="544287"/>
          <a:ext cx="3238500" cy="1831712"/>
        </a:xfrm>
        <a:prstGeom prst="rect">
          <a:avLst/>
        </a:prstGeom>
      </xdr:spPr>
    </xdr:pic>
    <xdr:clientData/>
  </xdr:twoCellAnchor>
  <xdr:twoCellAnchor editAs="oneCell">
    <xdr:from>
      <xdr:col>2</xdr:col>
      <xdr:colOff>95249</xdr:colOff>
      <xdr:row>3</xdr:row>
      <xdr:rowOff>332600</xdr:rowOff>
    </xdr:from>
    <xdr:to>
      <xdr:col>3</xdr:col>
      <xdr:colOff>0</xdr:colOff>
      <xdr:row>3</xdr:row>
      <xdr:rowOff>2352029</xdr:rowOff>
    </xdr:to>
    <xdr:pic>
      <xdr:nvPicPr>
        <xdr:cNvPr id="13" name="图片 12"/>
        <xdr:cNvPicPr>
          <a:picLocks noChangeAspect="1"/>
        </xdr:cNvPicPr>
      </xdr:nvPicPr>
      <xdr:blipFill>
        <a:blip xmlns:r="http://schemas.openxmlformats.org/officeDocument/2006/relationships" r:embed="rId12"/>
        <a:stretch>
          <a:fillRect/>
        </a:stretch>
      </xdr:blipFill>
      <xdr:spPr>
        <a:xfrm>
          <a:off x="6898820" y="3571100"/>
          <a:ext cx="3306537" cy="2019429"/>
        </a:xfrm>
        <a:prstGeom prst="rect">
          <a:avLst/>
        </a:prstGeom>
      </xdr:spPr>
    </xdr:pic>
    <xdr:clientData/>
  </xdr:twoCellAnchor>
  <xdr:twoCellAnchor editAs="oneCell">
    <xdr:from>
      <xdr:col>4</xdr:col>
      <xdr:colOff>190499</xdr:colOff>
      <xdr:row>5</xdr:row>
      <xdr:rowOff>345385</xdr:rowOff>
    </xdr:from>
    <xdr:to>
      <xdr:col>4</xdr:col>
      <xdr:colOff>3133868</xdr:colOff>
      <xdr:row>5</xdr:row>
      <xdr:rowOff>1845870</xdr:rowOff>
    </xdr:to>
    <xdr:pic>
      <xdr:nvPicPr>
        <xdr:cNvPr id="14" name="图片 13"/>
        <xdr:cNvPicPr>
          <a:picLocks noChangeAspect="1"/>
        </xdr:cNvPicPr>
      </xdr:nvPicPr>
      <xdr:blipFill>
        <a:blip xmlns:r="http://schemas.openxmlformats.org/officeDocument/2006/relationships" r:embed="rId13"/>
        <a:stretch>
          <a:fillRect/>
        </a:stretch>
      </xdr:blipFill>
      <xdr:spPr>
        <a:xfrm>
          <a:off x="13797642" y="6618278"/>
          <a:ext cx="2943369" cy="1500485"/>
        </a:xfrm>
        <a:prstGeom prst="rect">
          <a:avLst/>
        </a:prstGeom>
      </xdr:spPr>
    </xdr:pic>
    <xdr:clientData/>
  </xdr:twoCellAnchor>
  <xdr:twoCellAnchor editAs="oneCell">
    <xdr:from>
      <xdr:col>2</xdr:col>
      <xdr:colOff>108857</xdr:colOff>
      <xdr:row>5</xdr:row>
      <xdr:rowOff>216175</xdr:rowOff>
    </xdr:from>
    <xdr:to>
      <xdr:col>2</xdr:col>
      <xdr:colOff>3209262</xdr:colOff>
      <xdr:row>5</xdr:row>
      <xdr:rowOff>2108702</xdr:rowOff>
    </xdr:to>
    <xdr:pic>
      <xdr:nvPicPr>
        <xdr:cNvPr id="15" name="图片 14"/>
        <xdr:cNvPicPr>
          <a:picLocks noChangeAspect="1"/>
        </xdr:cNvPicPr>
      </xdr:nvPicPr>
      <xdr:blipFill>
        <a:blip xmlns:r="http://schemas.openxmlformats.org/officeDocument/2006/relationships" r:embed="rId14"/>
        <a:stretch>
          <a:fillRect/>
        </a:stretch>
      </xdr:blipFill>
      <xdr:spPr>
        <a:xfrm>
          <a:off x="6912428" y="6489068"/>
          <a:ext cx="3100405" cy="1892527"/>
        </a:xfrm>
        <a:prstGeom prst="rect">
          <a:avLst/>
        </a:prstGeom>
      </xdr:spPr>
    </xdr:pic>
    <xdr:clientData/>
  </xdr:twoCellAnchor>
  <xdr:twoCellAnchor editAs="oneCell">
    <xdr:from>
      <xdr:col>1</xdr:col>
      <xdr:colOff>40820</xdr:colOff>
      <xdr:row>5</xdr:row>
      <xdr:rowOff>204988</xdr:rowOff>
    </xdr:from>
    <xdr:to>
      <xdr:col>2</xdr:col>
      <xdr:colOff>11582</xdr:colOff>
      <xdr:row>5</xdr:row>
      <xdr:rowOff>1918606</xdr:rowOff>
    </xdr:to>
    <xdr:pic>
      <xdr:nvPicPr>
        <xdr:cNvPr id="16" name="图片 15"/>
        <xdr:cNvPicPr>
          <a:picLocks noChangeAspect="1"/>
        </xdr:cNvPicPr>
      </xdr:nvPicPr>
      <xdr:blipFill>
        <a:blip xmlns:r="http://schemas.openxmlformats.org/officeDocument/2006/relationships" r:embed="rId15"/>
        <a:stretch>
          <a:fillRect/>
        </a:stretch>
      </xdr:blipFill>
      <xdr:spPr>
        <a:xfrm>
          <a:off x="3442606" y="6477881"/>
          <a:ext cx="3372547" cy="1713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19050</xdr:colOff>
      <xdr:row>0</xdr:row>
      <xdr:rowOff>38100</xdr:rowOff>
    </xdr:from>
    <xdr:ext cx="12553950" cy="7772400"/>
    <xdr:graphicFrame macro="">
      <xdr:nvGraphicFramePr>
        <xdr:cNvPr id="968243725" name="Chart 1" titl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83343</xdr:colOff>
      <xdr:row>57</xdr:row>
      <xdr:rowOff>142876</xdr:rowOff>
    </xdr:from>
    <xdr:ext cx="1964531" cy="3643312"/>
    <xdr:pic>
      <xdr:nvPicPr>
        <xdr:cNvPr id="2" name="image1.png"/>
        <xdr:cNvPicPr preferRelativeResize="0"/>
      </xdr:nvPicPr>
      <xdr:blipFill>
        <a:blip xmlns:r="http://schemas.openxmlformats.org/officeDocument/2006/relationships" r:embed="rId1" cstate="print"/>
        <a:stretch>
          <a:fillRect/>
        </a:stretch>
      </xdr:blipFill>
      <xdr:spPr>
        <a:xfrm>
          <a:off x="9251156" y="11763376"/>
          <a:ext cx="1964531" cy="364331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roadmaptozero.com/" TargetMode="External"/><Relationship Id="rId1" Type="http://schemas.openxmlformats.org/officeDocument/2006/relationships/hyperlink" Target="https://afirm-group.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rive.google.com/drive/folders/1I8LqSm7m_mEX2Vt2ECOfnnaknaUK_ec-?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0"/>
  <sheetViews>
    <sheetView workbookViewId="0">
      <selection activeCell="D12" sqref="D12"/>
    </sheetView>
  </sheetViews>
  <sheetFormatPr defaultColWidth="12.5703125" defaultRowHeight="15" customHeight="1"/>
  <cols>
    <col min="1" max="1" width="28" customWidth="1"/>
    <col min="2" max="2" width="35.85546875" customWidth="1"/>
    <col min="3" max="3" width="18.7109375" customWidth="1"/>
    <col min="4" max="4" width="28.42578125" customWidth="1"/>
  </cols>
  <sheetData>
    <row r="1" spans="1:24" ht="15.75" customHeight="1">
      <c r="A1" s="290" t="s">
        <v>0</v>
      </c>
      <c r="B1" s="291"/>
      <c r="C1" s="292" t="s">
        <v>1</v>
      </c>
      <c r="D1" s="291"/>
      <c r="E1" s="1"/>
      <c r="F1" s="2"/>
      <c r="G1" s="2"/>
      <c r="H1" s="2"/>
      <c r="I1" s="2"/>
      <c r="J1" s="2"/>
      <c r="K1" s="2"/>
      <c r="L1" s="2"/>
      <c r="M1" s="2"/>
      <c r="N1" s="2"/>
      <c r="O1" s="2"/>
      <c r="P1" s="2"/>
      <c r="Q1" s="2"/>
      <c r="R1" s="2"/>
      <c r="S1" s="2"/>
      <c r="T1" s="2"/>
      <c r="U1" s="2"/>
      <c r="V1" s="2"/>
      <c r="W1" s="2"/>
      <c r="X1" s="2"/>
    </row>
    <row r="2" spans="1:24" ht="15.75" customHeight="1">
      <c r="A2" s="293" t="s">
        <v>2</v>
      </c>
      <c r="B2" s="294"/>
      <c r="C2" s="295" t="s">
        <v>3</v>
      </c>
      <c r="D2" s="294"/>
      <c r="E2" s="1"/>
      <c r="F2" s="2"/>
      <c r="G2" s="2"/>
      <c r="H2" s="2"/>
      <c r="I2" s="2"/>
      <c r="J2" s="2"/>
      <c r="K2" s="2"/>
      <c r="L2" s="2"/>
      <c r="M2" s="2"/>
      <c r="N2" s="2"/>
      <c r="O2" s="2"/>
      <c r="P2" s="2"/>
      <c r="Q2" s="2"/>
      <c r="R2" s="2"/>
      <c r="S2" s="2"/>
      <c r="T2" s="2"/>
      <c r="U2" s="2"/>
      <c r="V2" s="2"/>
      <c r="W2" s="2"/>
      <c r="X2" s="2"/>
    </row>
    <row r="3" spans="1:24" ht="15.75" customHeight="1">
      <c r="A3" s="3" t="s">
        <v>4</v>
      </c>
      <c r="B3" s="4" t="s">
        <v>5</v>
      </c>
      <c r="C3" s="4" t="s">
        <v>6</v>
      </c>
      <c r="D3" s="4" t="s">
        <v>7</v>
      </c>
      <c r="E3" s="1"/>
      <c r="F3" s="2"/>
      <c r="G3" s="2"/>
      <c r="H3" s="2"/>
      <c r="I3" s="2"/>
      <c r="J3" s="2"/>
      <c r="K3" s="2"/>
      <c r="L3" s="2"/>
      <c r="M3" s="2"/>
      <c r="N3" s="2"/>
      <c r="O3" s="2"/>
      <c r="P3" s="2"/>
      <c r="Q3" s="2"/>
      <c r="R3" s="2"/>
      <c r="S3" s="2"/>
      <c r="T3" s="2"/>
      <c r="U3" s="2"/>
      <c r="V3" s="2"/>
      <c r="W3" s="2"/>
      <c r="X3" s="2"/>
    </row>
    <row r="4" spans="1:24" ht="15.75" customHeight="1">
      <c r="A4" s="5" t="s">
        <v>8</v>
      </c>
      <c r="B4" s="6" t="s">
        <v>9</v>
      </c>
      <c r="C4" s="7">
        <v>46049</v>
      </c>
      <c r="D4" s="6" t="s">
        <v>10</v>
      </c>
      <c r="E4" s="296" t="s">
        <v>11</v>
      </c>
      <c r="F4" s="289"/>
      <c r="G4" s="280"/>
      <c r="I4" s="2"/>
      <c r="J4" s="2"/>
      <c r="K4" s="2"/>
      <c r="L4" s="2"/>
      <c r="M4" s="2"/>
      <c r="N4" s="2"/>
      <c r="O4" s="2"/>
      <c r="P4" s="2"/>
      <c r="Q4" s="2"/>
      <c r="R4" s="2"/>
      <c r="S4" s="2"/>
      <c r="T4" s="2"/>
      <c r="U4" s="2"/>
      <c r="V4" s="2"/>
      <c r="W4" s="2"/>
      <c r="X4" s="2"/>
    </row>
    <row r="5" spans="1:24" ht="15.75" customHeight="1">
      <c r="A5" s="8"/>
      <c r="B5" s="8"/>
      <c r="C5" s="8"/>
      <c r="D5" s="9"/>
      <c r="E5" s="1"/>
      <c r="F5" s="2"/>
      <c r="G5" s="2"/>
      <c r="H5" s="2"/>
      <c r="I5" s="2"/>
      <c r="J5" s="2"/>
      <c r="K5" s="2"/>
      <c r="L5" s="2"/>
      <c r="M5" s="2"/>
      <c r="N5" s="2"/>
      <c r="O5" s="2"/>
      <c r="P5" s="2"/>
      <c r="Q5" s="2"/>
      <c r="R5" s="2"/>
      <c r="S5" s="2"/>
      <c r="T5" s="2"/>
      <c r="U5" s="2"/>
      <c r="V5" s="2"/>
      <c r="W5" s="2"/>
      <c r="X5" s="2"/>
    </row>
    <row r="6" spans="1:24" ht="15.75" customHeight="1">
      <c r="A6" s="10" t="s">
        <v>12</v>
      </c>
      <c r="B6" s="11" t="s">
        <v>13</v>
      </c>
      <c r="C6" s="11" t="s">
        <v>14</v>
      </c>
      <c r="D6" s="11" t="s">
        <v>15</v>
      </c>
      <c r="E6" s="1"/>
      <c r="F6" s="2"/>
      <c r="G6" s="2"/>
      <c r="H6" s="2"/>
      <c r="I6" s="2"/>
      <c r="J6" s="2"/>
      <c r="K6" s="2"/>
      <c r="L6" s="2"/>
      <c r="M6" s="2"/>
      <c r="N6" s="2"/>
      <c r="O6" s="2"/>
      <c r="P6" s="2"/>
      <c r="Q6" s="2"/>
      <c r="R6" s="2"/>
      <c r="S6" s="2"/>
      <c r="T6" s="2"/>
      <c r="U6" s="2"/>
      <c r="V6" s="2"/>
      <c r="W6" s="2"/>
      <c r="X6" s="2"/>
    </row>
    <row r="7" spans="1:24" ht="15.75" customHeight="1">
      <c r="A7" s="12"/>
      <c r="B7" s="12"/>
      <c r="C7" s="13"/>
      <c r="D7" s="14"/>
      <c r="E7" s="1"/>
      <c r="F7" s="2"/>
      <c r="G7" s="2"/>
      <c r="H7" s="2"/>
      <c r="I7" s="2"/>
      <c r="J7" s="2"/>
      <c r="K7" s="2"/>
      <c r="L7" s="2"/>
      <c r="M7" s="2"/>
      <c r="N7" s="2"/>
      <c r="O7" s="2"/>
      <c r="P7" s="2"/>
      <c r="Q7" s="2"/>
      <c r="R7" s="2"/>
      <c r="S7" s="2"/>
      <c r="T7" s="2"/>
      <c r="U7" s="2"/>
      <c r="V7" s="2"/>
      <c r="W7" s="2"/>
      <c r="X7" s="2"/>
    </row>
    <row r="8" spans="1:24" ht="15.75" customHeight="1">
      <c r="A8" s="1"/>
      <c r="B8" s="1"/>
      <c r="C8" s="1"/>
      <c r="D8" s="1"/>
      <c r="E8" s="1"/>
      <c r="F8" s="2"/>
      <c r="G8" s="2"/>
      <c r="H8" s="2"/>
      <c r="I8" s="2"/>
      <c r="J8" s="2"/>
      <c r="K8" s="2"/>
      <c r="L8" s="2"/>
      <c r="M8" s="2"/>
      <c r="N8" s="2"/>
      <c r="O8" s="2"/>
      <c r="P8" s="2"/>
      <c r="Q8" s="2"/>
      <c r="R8" s="2"/>
      <c r="S8" s="2"/>
      <c r="T8" s="2"/>
      <c r="U8" s="2"/>
      <c r="V8" s="2"/>
      <c r="W8" s="2"/>
      <c r="X8" s="2"/>
    </row>
    <row r="9" spans="1:24" ht="15.75" customHeight="1">
      <c r="A9" s="283" t="s">
        <v>16</v>
      </c>
      <c r="B9" s="284"/>
      <c r="C9" s="284"/>
      <c r="D9" s="284"/>
      <c r="E9" s="284"/>
      <c r="F9" s="287"/>
      <c r="G9" s="284"/>
      <c r="H9" s="284"/>
      <c r="I9" s="284"/>
      <c r="J9" s="284"/>
      <c r="K9" s="2"/>
      <c r="L9" s="2"/>
      <c r="M9" s="2"/>
      <c r="N9" s="2"/>
      <c r="O9" s="2"/>
      <c r="P9" s="2"/>
      <c r="Q9" s="2"/>
      <c r="R9" s="2"/>
      <c r="S9" s="2"/>
      <c r="T9" s="2"/>
      <c r="U9" s="2"/>
      <c r="V9" s="2"/>
      <c r="W9" s="2"/>
      <c r="X9" s="2"/>
    </row>
    <row r="10" spans="1:24" ht="15.75" customHeight="1">
      <c r="A10" s="285"/>
      <c r="B10" s="286"/>
      <c r="C10" s="286"/>
      <c r="D10" s="286"/>
      <c r="E10" s="286"/>
      <c r="F10" s="285"/>
      <c r="G10" s="286"/>
      <c r="H10" s="286"/>
      <c r="I10" s="286"/>
      <c r="J10" s="286"/>
      <c r="K10" s="2"/>
      <c r="L10" s="2"/>
      <c r="M10" s="2"/>
      <c r="N10" s="2"/>
      <c r="O10" s="2"/>
      <c r="P10" s="2"/>
      <c r="Q10" s="2"/>
      <c r="R10" s="2"/>
      <c r="S10" s="2"/>
      <c r="T10" s="2"/>
      <c r="U10" s="2"/>
      <c r="V10" s="2"/>
      <c r="W10" s="2"/>
      <c r="X10" s="2"/>
    </row>
    <row r="11" spans="1:24" ht="15.75" customHeight="1">
      <c r="A11" s="288" t="s">
        <v>17</v>
      </c>
      <c r="B11" s="289"/>
      <c r="C11" s="289"/>
      <c r="D11" s="289"/>
      <c r="E11" s="289"/>
      <c r="F11" s="289"/>
      <c r="G11" s="289"/>
      <c r="H11" s="289"/>
      <c r="I11" s="289"/>
      <c r="J11" s="289"/>
      <c r="K11" s="2"/>
      <c r="L11" s="2"/>
      <c r="M11" s="2"/>
      <c r="N11" s="2"/>
      <c r="O11" s="2"/>
      <c r="P11" s="2"/>
      <c r="Q11" s="2"/>
      <c r="R11" s="2"/>
      <c r="S11" s="2"/>
      <c r="T11" s="2"/>
      <c r="U11" s="2"/>
      <c r="V11" s="2"/>
      <c r="W11" s="2"/>
      <c r="X11" s="2"/>
    </row>
    <row r="12" spans="1:24" ht="15.75" customHeight="1">
      <c r="A12" s="15"/>
      <c r="B12" s="16"/>
      <c r="C12" s="16"/>
      <c r="D12" s="16"/>
      <c r="E12" s="16"/>
      <c r="F12" s="16"/>
      <c r="G12" s="16"/>
      <c r="H12" s="16"/>
      <c r="I12" s="16"/>
      <c r="J12" s="16"/>
      <c r="K12" s="2"/>
      <c r="L12" s="2"/>
      <c r="M12" s="2"/>
      <c r="N12" s="2"/>
      <c r="O12" s="2"/>
      <c r="P12" s="2"/>
      <c r="Q12" s="2"/>
      <c r="R12" s="2"/>
      <c r="S12" s="2"/>
      <c r="T12" s="2"/>
      <c r="U12" s="2"/>
      <c r="V12" s="2"/>
      <c r="W12" s="2"/>
      <c r="X12" s="2"/>
    </row>
    <row r="13" spans="1:24" ht="15.75" customHeight="1">
      <c r="A13" s="15"/>
      <c r="B13" s="16"/>
      <c r="C13" s="16"/>
      <c r="D13" s="16"/>
      <c r="E13" s="16"/>
      <c r="F13" s="16"/>
      <c r="G13" s="16"/>
      <c r="H13" s="16"/>
      <c r="I13" s="16"/>
      <c r="J13" s="16"/>
      <c r="K13" s="2"/>
      <c r="L13" s="2"/>
      <c r="M13" s="2"/>
      <c r="N13" s="2"/>
      <c r="O13" s="2"/>
      <c r="P13" s="2"/>
      <c r="Q13" s="2"/>
      <c r="R13" s="2"/>
      <c r="S13" s="2"/>
      <c r="T13" s="2"/>
      <c r="U13" s="2"/>
      <c r="V13" s="2"/>
      <c r="W13" s="2"/>
      <c r="X13" s="2"/>
    </row>
    <row r="14" spans="1:24" ht="15.75" customHeight="1">
      <c r="A14" s="15"/>
      <c r="B14" s="16"/>
      <c r="C14" s="16"/>
      <c r="D14" s="16"/>
      <c r="E14" s="16"/>
      <c r="F14" s="16"/>
      <c r="G14" s="16"/>
      <c r="H14" s="16"/>
      <c r="I14" s="16"/>
      <c r="J14" s="16"/>
      <c r="K14" s="2"/>
      <c r="L14" s="2"/>
      <c r="M14" s="2"/>
      <c r="N14" s="2"/>
      <c r="O14" s="2"/>
      <c r="P14" s="2"/>
      <c r="Q14" s="2"/>
      <c r="R14" s="2"/>
      <c r="S14" s="2"/>
      <c r="T14" s="2"/>
      <c r="U14" s="2"/>
      <c r="V14" s="2"/>
      <c r="W14" s="2"/>
      <c r="X14" s="2"/>
    </row>
    <row r="15" spans="1:24" ht="15.75" customHeight="1">
      <c r="A15" s="15"/>
      <c r="B15" s="16"/>
      <c r="C15" s="16"/>
      <c r="D15" s="16"/>
      <c r="E15" s="16"/>
      <c r="F15" s="16"/>
      <c r="G15" s="16"/>
      <c r="H15" s="16"/>
      <c r="I15" s="16"/>
      <c r="J15" s="16"/>
      <c r="K15" s="2"/>
      <c r="L15" s="2"/>
      <c r="M15" s="2"/>
      <c r="N15" s="2"/>
      <c r="O15" s="2"/>
      <c r="P15" s="2"/>
      <c r="Q15" s="2"/>
      <c r="R15" s="2"/>
      <c r="S15" s="2"/>
      <c r="T15" s="2"/>
      <c r="U15" s="2"/>
      <c r="V15" s="2"/>
      <c r="W15" s="2"/>
      <c r="X15" s="2"/>
    </row>
    <row r="16" spans="1:24" ht="15.75" customHeight="1">
      <c r="A16" s="15"/>
      <c r="B16" s="16"/>
      <c r="C16" s="16"/>
      <c r="D16" s="16"/>
      <c r="E16" s="16"/>
      <c r="F16" s="16"/>
      <c r="G16" s="16"/>
      <c r="H16" s="16"/>
      <c r="I16" s="16"/>
      <c r="J16" s="16"/>
      <c r="K16" s="2"/>
      <c r="L16" s="2"/>
      <c r="M16" s="2"/>
      <c r="N16" s="2"/>
      <c r="O16" s="2"/>
      <c r="P16" s="2"/>
      <c r="Q16" s="2"/>
      <c r="R16" s="2"/>
      <c r="S16" s="2"/>
      <c r="T16" s="2"/>
      <c r="U16" s="2"/>
      <c r="V16" s="2"/>
      <c r="W16" s="2"/>
      <c r="X16" s="2"/>
    </row>
    <row r="17" spans="1:24" ht="15.75" customHeight="1">
      <c r="A17" s="15"/>
      <c r="B17" s="16"/>
      <c r="C17" s="16"/>
      <c r="D17" s="16"/>
      <c r="E17" s="16"/>
      <c r="F17" s="16"/>
      <c r="G17" s="16"/>
      <c r="H17" s="16"/>
      <c r="I17" s="16"/>
      <c r="J17" s="16"/>
      <c r="K17" s="2"/>
      <c r="L17" s="2"/>
      <c r="M17" s="2"/>
      <c r="N17" s="2"/>
      <c r="O17" s="2"/>
      <c r="P17" s="2"/>
      <c r="Q17" s="2"/>
      <c r="R17" s="2"/>
      <c r="S17" s="2"/>
      <c r="T17" s="2"/>
      <c r="U17" s="2"/>
      <c r="V17" s="2"/>
      <c r="W17" s="2"/>
      <c r="X17" s="2"/>
    </row>
    <row r="18" spans="1:24" ht="15.75" customHeight="1">
      <c r="A18" s="15"/>
      <c r="B18" s="16"/>
      <c r="C18" s="16"/>
      <c r="D18" s="16"/>
      <c r="E18" s="16"/>
      <c r="F18" s="16"/>
      <c r="G18" s="16"/>
      <c r="H18" s="16"/>
      <c r="I18" s="16"/>
      <c r="J18" s="16"/>
      <c r="K18" s="2"/>
      <c r="L18" s="2"/>
      <c r="M18" s="2"/>
      <c r="N18" s="2"/>
      <c r="O18" s="2"/>
      <c r="P18" s="2"/>
      <c r="Q18" s="2"/>
      <c r="R18" s="2"/>
      <c r="S18" s="2"/>
      <c r="T18" s="2"/>
      <c r="U18" s="2"/>
      <c r="V18" s="2"/>
      <c r="W18" s="2"/>
      <c r="X18" s="2"/>
    </row>
    <row r="19" spans="1:24" ht="15.75" customHeight="1">
      <c r="A19" s="15"/>
      <c r="B19" s="16"/>
      <c r="C19" s="16"/>
      <c r="D19" s="16"/>
      <c r="E19" s="16"/>
      <c r="F19" s="16"/>
      <c r="G19" s="16"/>
      <c r="H19" s="16"/>
      <c r="I19" s="16"/>
      <c r="J19" s="16"/>
      <c r="K19" s="2"/>
      <c r="L19" s="2"/>
      <c r="M19" s="2"/>
      <c r="N19" s="2"/>
      <c r="O19" s="2"/>
      <c r="P19" s="2"/>
      <c r="Q19" s="2"/>
      <c r="R19" s="2"/>
      <c r="S19" s="2"/>
      <c r="T19" s="2"/>
      <c r="U19" s="2"/>
      <c r="V19" s="2"/>
      <c r="W19" s="2"/>
      <c r="X19" s="2"/>
    </row>
    <row r="20" spans="1:24" ht="15.75" customHeight="1">
      <c r="A20" s="15"/>
      <c r="B20" s="16"/>
      <c r="C20" s="16"/>
      <c r="D20" s="16"/>
      <c r="E20" s="16"/>
      <c r="F20" s="16"/>
      <c r="G20" s="16"/>
      <c r="H20" s="16"/>
      <c r="I20" s="16"/>
      <c r="J20" s="16"/>
      <c r="K20" s="2"/>
      <c r="L20" s="2"/>
      <c r="M20" s="2"/>
      <c r="N20" s="2"/>
      <c r="O20" s="2"/>
      <c r="P20" s="2"/>
      <c r="Q20" s="2"/>
      <c r="R20" s="2"/>
      <c r="S20" s="2"/>
      <c r="T20" s="2"/>
      <c r="U20" s="2"/>
      <c r="V20" s="2"/>
      <c r="W20" s="2"/>
      <c r="X20" s="2"/>
    </row>
    <row r="21" spans="1:24" ht="15.75" customHeight="1">
      <c r="A21" s="15"/>
      <c r="B21" s="16"/>
      <c r="C21" s="16"/>
      <c r="D21" s="16"/>
      <c r="E21" s="16"/>
      <c r="F21" s="16"/>
      <c r="G21" s="16"/>
      <c r="H21" s="16"/>
      <c r="I21" s="16"/>
      <c r="J21" s="16"/>
      <c r="K21" s="2"/>
      <c r="L21" s="2"/>
      <c r="M21" s="2"/>
      <c r="N21" s="2"/>
      <c r="O21" s="2"/>
      <c r="P21" s="2"/>
      <c r="Q21" s="2"/>
      <c r="R21" s="2"/>
      <c r="S21" s="2"/>
      <c r="T21" s="2"/>
      <c r="U21" s="2"/>
      <c r="V21" s="2"/>
      <c r="W21" s="2"/>
      <c r="X21" s="2"/>
    </row>
    <row r="22" spans="1:24" ht="15.75" customHeight="1">
      <c r="A22" s="15"/>
      <c r="B22" s="16"/>
      <c r="C22" s="16"/>
      <c r="D22" s="16"/>
      <c r="E22" s="16"/>
      <c r="F22" s="16"/>
      <c r="G22" s="16"/>
      <c r="H22" s="16"/>
      <c r="I22" s="16"/>
      <c r="J22" s="16"/>
      <c r="K22" s="2"/>
      <c r="L22" s="2"/>
      <c r="M22" s="2"/>
      <c r="N22" s="2"/>
      <c r="O22" s="2"/>
      <c r="P22" s="2"/>
      <c r="Q22" s="2"/>
      <c r="R22" s="2"/>
      <c r="S22" s="2"/>
      <c r="T22" s="2"/>
      <c r="U22" s="2"/>
      <c r="V22" s="2"/>
      <c r="W22" s="2"/>
      <c r="X22" s="2"/>
    </row>
    <row r="23" spans="1:24" ht="15.75" customHeight="1">
      <c r="A23" s="15"/>
      <c r="B23" s="16"/>
      <c r="C23" s="16"/>
      <c r="D23" s="16"/>
      <c r="E23" s="16"/>
      <c r="F23" s="16"/>
      <c r="G23" s="16"/>
      <c r="H23" s="16"/>
      <c r="I23" s="16"/>
      <c r="J23" s="16"/>
      <c r="K23" s="2"/>
      <c r="L23" s="2"/>
      <c r="M23" s="2"/>
      <c r="N23" s="2"/>
      <c r="O23" s="2"/>
      <c r="P23" s="2"/>
      <c r="Q23" s="2"/>
      <c r="R23" s="2"/>
      <c r="S23" s="2"/>
      <c r="T23" s="2"/>
      <c r="U23" s="2"/>
      <c r="V23" s="2"/>
      <c r="W23" s="2"/>
      <c r="X23" s="2"/>
    </row>
    <row r="24" spans="1:24" ht="15.75" customHeight="1">
      <c r="A24" s="15"/>
      <c r="B24" s="16"/>
      <c r="C24" s="16"/>
      <c r="D24" s="16"/>
      <c r="E24" s="16"/>
      <c r="F24" s="16"/>
      <c r="G24" s="16"/>
      <c r="H24" s="16"/>
      <c r="I24" s="16"/>
      <c r="J24" s="16"/>
      <c r="K24" s="2"/>
      <c r="L24" s="2"/>
      <c r="M24" s="2"/>
      <c r="N24" s="2"/>
      <c r="O24" s="2"/>
      <c r="P24" s="2"/>
      <c r="Q24" s="2"/>
      <c r="R24" s="2"/>
      <c r="S24" s="2"/>
      <c r="T24" s="2"/>
      <c r="U24" s="2"/>
      <c r="V24" s="2"/>
      <c r="W24" s="2"/>
      <c r="X24" s="2"/>
    </row>
    <row r="25" spans="1:24" ht="15.75" customHeight="1">
      <c r="A25" s="15"/>
      <c r="B25" s="16"/>
      <c r="C25" s="16"/>
      <c r="D25" s="16"/>
      <c r="E25" s="16"/>
      <c r="F25" s="16"/>
      <c r="G25" s="16"/>
      <c r="H25" s="16"/>
      <c r="I25" s="16"/>
      <c r="J25" s="16"/>
      <c r="K25" s="2"/>
      <c r="L25" s="2"/>
      <c r="M25" s="2"/>
      <c r="N25" s="2"/>
      <c r="O25" s="2"/>
      <c r="P25" s="2"/>
      <c r="Q25" s="2"/>
      <c r="R25" s="2"/>
      <c r="S25" s="2"/>
      <c r="T25" s="2"/>
      <c r="U25" s="2"/>
      <c r="V25" s="2"/>
      <c r="W25" s="2"/>
      <c r="X25" s="2"/>
    </row>
    <row r="26" spans="1:24" ht="15.75" customHeight="1">
      <c r="A26" s="15"/>
      <c r="B26" s="16"/>
      <c r="C26" s="16"/>
      <c r="D26" s="16"/>
      <c r="E26" s="16"/>
      <c r="F26" s="16"/>
      <c r="G26" s="16"/>
      <c r="H26" s="16"/>
      <c r="I26" s="16"/>
      <c r="J26" s="16"/>
      <c r="K26" s="2"/>
      <c r="L26" s="2"/>
      <c r="M26" s="2"/>
      <c r="N26" s="2"/>
      <c r="O26" s="2"/>
      <c r="P26" s="2"/>
      <c r="Q26" s="2"/>
      <c r="R26" s="2"/>
      <c r="S26" s="2"/>
      <c r="T26" s="2"/>
      <c r="U26" s="2"/>
      <c r="V26" s="2"/>
      <c r="W26" s="2"/>
      <c r="X26" s="2"/>
    </row>
    <row r="27" spans="1:24" ht="15.75" customHeight="1">
      <c r="A27" s="15"/>
      <c r="B27" s="16"/>
      <c r="C27" s="16"/>
      <c r="D27" s="16"/>
      <c r="E27" s="16"/>
      <c r="F27" s="16"/>
      <c r="G27" s="16"/>
      <c r="H27" s="16"/>
      <c r="I27" s="16"/>
      <c r="J27" s="16"/>
      <c r="K27" s="2"/>
      <c r="L27" s="2"/>
      <c r="M27" s="2"/>
      <c r="N27" s="2"/>
      <c r="O27" s="2"/>
      <c r="P27" s="2"/>
      <c r="Q27" s="2"/>
      <c r="R27" s="2"/>
      <c r="S27" s="2"/>
      <c r="T27" s="2"/>
      <c r="U27" s="2"/>
      <c r="V27" s="2"/>
      <c r="W27" s="2"/>
      <c r="X27" s="2"/>
    </row>
    <row r="28" spans="1:24" ht="15.75" customHeight="1">
      <c r="A28" s="15"/>
      <c r="B28" s="16"/>
      <c r="C28" s="16"/>
      <c r="D28" s="16"/>
      <c r="E28" s="16"/>
      <c r="F28" s="16"/>
      <c r="G28" s="16"/>
      <c r="H28" s="16"/>
      <c r="I28" s="16"/>
      <c r="J28" s="16"/>
      <c r="K28" s="2"/>
      <c r="L28" s="2"/>
      <c r="M28" s="2"/>
      <c r="N28" s="2"/>
      <c r="O28" s="2"/>
      <c r="P28" s="2"/>
      <c r="Q28" s="2"/>
      <c r="R28" s="2"/>
      <c r="S28" s="2"/>
      <c r="T28" s="2"/>
      <c r="U28" s="2"/>
      <c r="V28" s="2"/>
      <c r="W28" s="2"/>
      <c r="X28" s="2"/>
    </row>
    <row r="29" spans="1:24" ht="15.75" customHeight="1">
      <c r="A29" s="15"/>
      <c r="B29" s="16"/>
      <c r="C29" s="16"/>
      <c r="D29" s="16"/>
      <c r="E29" s="16"/>
      <c r="F29" s="16"/>
      <c r="G29" s="16"/>
      <c r="H29" s="16"/>
      <c r="I29" s="16"/>
      <c r="J29" s="16"/>
      <c r="K29" s="2"/>
      <c r="L29" s="2"/>
      <c r="M29" s="2"/>
      <c r="N29" s="2"/>
      <c r="O29" s="2"/>
      <c r="P29" s="2"/>
      <c r="Q29" s="2"/>
      <c r="R29" s="2"/>
      <c r="S29" s="2"/>
      <c r="T29" s="2"/>
      <c r="U29" s="2"/>
      <c r="V29" s="2"/>
      <c r="W29" s="2"/>
      <c r="X29" s="2"/>
    </row>
    <row r="30" spans="1:24" ht="15.75" customHeight="1">
      <c r="A30" s="15"/>
      <c r="B30" s="16"/>
      <c r="C30" s="16"/>
      <c r="D30" s="16"/>
      <c r="E30" s="16"/>
      <c r="F30" s="16"/>
      <c r="G30" s="16"/>
      <c r="H30" s="16"/>
      <c r="I30" s="16"/>
      <c r="J30" s="16"/>
      <c r="K30" s="2"/>
      <c r="L30" s="2"/>
      <c r="M30" s="2"/>
      <c r="N30" s="2"/>
      <c r="O30" s="2"/>
      <c r="P30" s="2"/>
      <c r="Q30" s="2"/>
      <c r="R30" s="2"/>
      <c r="S30" s="2"/>
      <c r="T30" s="2"/>
      <c r="U30" s="2"/>
      <c r="V30" s="2"/>
      <c r="W30" s="2"/>
      <c r="X30" s="2"/>
    </row>
    <row r="31" spans="1:24" ht="15.75" customHeight="1">
      <c r="A31" s="15"/>
      <c r="B31" s="16"/>
      <c r="C31" s="16"/>
      <c r="D31" s="16"/>
      <c r="E31" s="16"/>
      <c r="F31" s="16"/>
      <c r="G31" s="16"/>
      <c r="H31" s="16"/>
      <c r="I31" s="16"/>
      <c r="J31" s="16"/>
      <c r="K31" s="2"/>
      <c r="L31" s="2"/>
      <c r="M31" s="2"/>
      <c r="N31" s="2"/>
      <c r="O31" s="2"/>
      <c r="P31" s="2"/>
      <c r="Q31" s="2"/>
      <c r="R31" s="2"/>
      <c r="S31" s="2"/>
      <c r="T31" s="2"/>
      <c r="U31" s="2"/>
      <c r="V31" s="2"/>
      <c r="W31" s="2"/>
      <c r="X31" s="2"/>
    </row>
    <row r="32" spans="1:24" ht="15.75" customHeight="1">
      <c r="A32" s="15"/>
      <c r="B32" s="16"/>
      <c r="C32" s="16"/>
      <c r="D32" s="16"/>
      <c r="E32" s="16"/>
      <c r="F32" s="16"/>
      <c r="G32" s="16"/>
      <c r="H32" s="16"/>
      <c r="I32" s="16"/>
      <c r="J32" s="16"/>
      <c r="K32" s="2"/>
      <c r="L32" s="2"/>
      <c r="M32" s="2"/>
      <c r="N32" s="2"/>
      <c r="O32" s="2"/>
      <c r="P32" s="2"/>
      <c r="Q32" s="2"/>
      <c r="R32" s="2"/>
      <c r="S32" s="2"/>
      <c r="T32" s="2"/>
      <c r="U32" s="2"/>
      <c r="V32" s="2"/>
      <c r="W32" s="2"/>
      <c r="X32" s="2"/>
    </row>
    <row r="33" spans="1:24" ht="15.75" customHeight="1">
      <c r="A33" s="15"/>
      <c r="B33" s="16"/>
      <c r="C33" s="16"/>
      <c r="D33" s="16"/>
      <c r="E33" s="16"/>
      <c r="F33" s="16"/>
      <c r="G33" s="16"/>
      <c r="H33" s="16"/>
      <c r="I33" s="16"/>
      <c r="J33" s="16"/>
      <c r="K33" s="2"/>
      <c r="L33" s="2"/>
      <c r="M33" s="2"/>
      <c r="N33" s="2"/>
      <c r="O33" s="2"/>
      <c r="P33" s="2"/>
      <c r="Q33" s="2"/>
      <c r="R33" s="2"/>
      <c r="S33" s="2"/>
      <c r="T33" s="2"/>
      <c r="U33" s="2"/>
      <c r="V33" s="2"/>
      <c r="W33" s="2"/>
      <c r="X33" s="2"/>
    </row>
    <row r="34" spans="1:24" ht="15.75" customHeight="1">
      <c r="A34" s="15"/>
      <c r="B34" s="16"/>
      <c r="C34" s="16"/>
      <c r="D34" s="16"/>
      <c r="E34" s="16"/>
      <c r="F34" s="16"/>
      <c r="G34" s="16"/>
      <c r="H34" s="16"/>
      <c r="I34" s="16"/>
      <c r="J34" s="16"/>
      <c r="K34" s="2"/>
      <c r="L34" s="2"/>
      <c r="M34" s="2"/>
      <c r="N34" s="2"/>
      <c r="O34" s="2"/>
      <c r="P34" s="2"/>
      <c r="Q34" s="2"/>
      <c r="R34" s="2"/>
      <c r="S34" s="2"/>
      <c r="T34" s="2"/>
      <c r="U34" s="2"/>
      <c r="V34" s="2"/>
      <c r="W34" s="2"/>
      <c r="X34" s="2"/>
    </row>
    <row r="35" spans="1:24" ht="15.75" customHeight="1">
      <c r="A35" s="15"/>
      <c r="B35" s="16"/>
      <c r="C35" s="16"/>
      <c r="D35" s="16"/>
      <c r="E35" s="16"/>
      <c r="F35" s="16"/>
      <c r="G35" s="16"/>
      <c r="H35" s="16"/>
      <c r="I35" s="16"/>
      <c r="J35" s="16"/>
      <c r="K35" s="2"/>
      <c r="L35" s="2"/>
      <c r="M35" s="2"/>
      <c r="N35" s="2"/>
      <c r="O35" s="2"/>
      <c r="P35" s="2"/>
      <c r="Q35" s="2"/>
      <c r="R35" s="2"/>
      <c r="S35" s="2"/>
      <c r="T35" s="2"/>
      <c r="U35" s="2"/>
      <c r="V35" s="2"/>
      <c r="W35" s="2"/>
      <c r="X35" s="2"/>
    </row>
    <row r="36" spans="1:24" ht="15.75" customHeight="1">
      <c r="A36" s="15"/>
      <c r="B36" s="16"/>
      <c r="C36" s="16"/>
      <c r="D36" s="16"/>
      <c r="E36" s="16"/>
      <c r="F36" s="16"/>
      <c r="G36" s="16"/>
      <c r="H36" s="16"/>
      <c r="I36" s="16"/>
      <c r="J36" s="16"/>
      <c r="K36" s="2"/>
      <c r="L36" s="2"/>
      <c r="M36" s="2"/>
      <c r="N36" s="2"/>
      <c r="O36" s="2"/>
      <c r="P36" s="2"/>
      <c r="Q36" s="2"/>
      <c r="R36" s="2"/>
      <c r="S36" s="2"/>
      <c r="T36" s="2"/>
      <c r="U36" s="2"/>
      <c r="V36" s="2"/>
      <c r="W36" s="2"/>
      <c r="X36" s="2"/>
    </row>
    <row r="37" spans="1:24" ht="15.75" customHeight="1">
      <c r="A37" s="15"/>
      <c r="B37" s="16"/>
      <c r="C37" s="16"/>
      <c r="D37" s="16"/>
      <c r="E37" s="16"/>
      <c r="F37" s="16"/>
      <c r="G37" s="16"/>
      <c r="H37" s="16"/>
      <c r="I37" s="16"/>
      <c r="J37" s="16"/>
      <c r="K37" s="2"/>
      <c r="L37" s="2"/>
      <c r="M37" s="2"/>
      <c r="N37" s="2"/>
      <c r="O37" s="2"/>
      <c r="P37" s="2"/>
      <c r="Q37" s="2"/>
      <c r="R37" s="2"/>
      <c r="S37" s="2"/>
      <c r="T37" s="2"/>
      <c r="U37" s="2"/>
      <c r="V37" s="2"/>
      <c r="W37" s="2"/>
      <c r="X37" s="2"/>
    </row>
    <row r="38" spans="1:24" ht="15.75" customHeight="1">
      <c r="A38" s="15"/>
      <c r="B38" s="16"/>
      <c r="C38" s="16"/>
      <c r="D38" s="16"/>
      <c r="E38" s="16"/>
      <c r="F38" s="16"/>
      <c r="G38" s="16"/>
      <c r="H38" s="16"/>
      <c r="I38" s="16"/>
      <c r="J38" s="16"/>
      <c r="K38" s="2"/>
      <c r="L38" s="2"/>
      <c r="M38" s="2"/>
      <c r="N38" s="2"/>
      <c r="O38" s="2"/>
      <c r="P38" s="2"/>
      <c r="Q38" s="2"/>
      <c r="R38" s="2"/>
      <c r="S38" s="2"/>
      <c r="T38" s="2"/>
      <c r="U38" s="2"/>
      <c r="V38" s="2"/>
      <c r="W38" s="2"/>
      <c r="X38" s="2"/>
    </row>
    <row r="39" spans="1:24" ht="15.75" customHeight="1">
      <c r="A39" s="17"/>
      <c r="B39" s="18"/>
      <c r="C39" s="18"/>
      <c r="D39" s="18"/>
      <c r="E39" s="18"/>
      <c r="F39" s="18"/>
      <c r="G39" s="18"/>
      <c r="H39" s="18"/>
      <c r="I39" s="18"/>
      <c r="J39" s="18"/>
      <c r="K39" s="2"/>
      <c r="L39" s="2"/>
      <c r="M39" s="2"/>
      <c r="N39" s="2"/>
      <c r="O39" s="2"/>
      <c r="P39" s="2"/>
      <c r="Q39" s="2"/>
      <c r="R39" s="2"/>
      <c r="S39" s="2"/>
      <c r="T39" s="2"/>
      <c r="U39" s="2"/>
      <c r="V39" s="2"/>
      <c r="W39" s="2"/>
      <c r="X39" s="2"/>
    </row>
    <row r="40" spans="1:24" ht="15.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5.75" customHeight="1">
      <c r="A41" s="2"/>
      <c r="B41" s="2"/>
      <c r="C41" s="2"/>
      <c r="D41" s="2"/>
      <c r="E41" s="2"/>
      <c r="F41" s="2"/>
      <c r="G41" s="2"/>
      <c r="H41" s="2"/>
      <c r="I41" s="2"/>
      <c r="J41" s="2"/>
      <c r="K41" s="2"/>
      <c r="L41" s="2"/>
      <c r="M41" s="2"/>
      <c r="N41" s="2"/>
      <c r="O41" s="2"/>
      <c r="P41" s="2"/>
      <c r="Q41" s="2"/>
      <c r="R41" s="2"/>
      <c r="S41" s="2"/>
      <c r="T41" s="2"/>
      <c r="U41" s="2"/>
      <c r="V41" s="2"/>
      <c r="W41" s="2"/>
      <c r="X41" s="2"/>
    </row>
    <row r="42" spans="1:24" ht="15.75" customHeight="1">
      <c r="A42" s="2"/>
      <c r="B42" s="2"/>
      <c r="C42" s="2"/>
      <c r="D42" s="2"/>
      <c r="E42" s="2"/>
      <c r="F42" s="2"/>
      <c r="G42" s="2"/>
      <c r="H42" s="2"/>
      <c r="I42" s="2"/>
      <c r="J42" s="2"/>
      <c r="K42" s="2"/>
      <c r="L42" s="2"/>
      <c r="M42" s="2"/>
      <c r="N42" s="2"/>
      <c r="O42" s="2"/>
      <c r="P42" s="2"/>
      <c r="Q42" s="2"/>
      <c r="R42" s="2"/>
      <c r="S42" s="2"/>
      <c r="T42" s="2"/>
      <c r="U42" s="2"/>
      <c r="V42" s="2"/>
      <c r="W42" s="2"/>
      <c r="X42" s="2"/>
    </row>
    <row r="43" spans="1:24" ht="15.75" customHeight="1">
      <c r="A43" s="2"/>
      <c r="B43" s="2"/>
      <c r="C43" s="2"/>
      <c r="D43" s="2"/>
      <c r="E43" s="2"/>
      <c r="F43" s="2"/>
      <c r="G43" s="2"/>
      <c r="H43" s="2"/>
      <c r="I43" s="2"/>
      <c r="J43" s="2"/>
      <c r="K43" s="2"/>
      <c r="L43" s="2"/>
      <c r="M43" s="2"/>
      <c r="N43" s="2"/>
      <c r="O43" s="2"/>
      <c r="P43" s="2"/>
      <c r="Q43" s="2"/>
      <c r="R43" s="2"/>
      <c r="S43" s="2"/>
      <c r="T43" s="2"/>
      <c r="U43" s="2"/>
      <c r="V43" s="2"/>
      <c r="W43" s="2"/>
      <c r="X43" s="2"/>
    </row>
    <row r="44" spans="1:24" ht="15.75" customHeight="1">
      <c r="A44" s="2"/>
      <c r="B44" s="2"/>
      <c r="C44" s="2"/>
      <c r="D44" s="2"/>
      <c r="E44" s="2"/>
      <c r="F44" s="2"/>
      <c r="G44" s="2"/>
      <c r="H44" s="2"/>
      <c r="I44" s="2"/>
      <c r="J44" s="2"/>
      <c r="K44" s="2"/>
      <c r="L44" s="2"/>
      <c r="M44" s="2"/>
      <c r="N44" s="2"/>
      <c r="O44" s="2"/>
      <c r="P44" s="2"/>
      <c r="Q44" s="2"/>
      <c r="R44" s="2"/>
      <c r="S44" s="2"/>
      <c r="T44" s="2"/>
      <c r="U44" s="2"/>
      <c r="V44" s="2"/>
      <c r="W44" s="2"/>
      <c r="X44" s="2"/>
    </row>
    <row r="45" spans="1:24" ht="15.75" customHeight="1">
      <c r="A45" s="2"/>
      <c r="B45" s="2"/>
      <c r="C45" s="2"/>
      <c r="D45" s="2"/>
      <c r="E45" s="2"/>
      <c r="F45" s="2"/>
      <c r="G45" s="2"/>
      <c r="H45" s="2"/>
      <c r="I45" s="2"/>
      <c r="J45" s="2"/>
      <c r="K45" s="2"/>
      <c r="L45" s="2"/>
      <c r="M45" s="2"/>
      <c r="N45" s="2"/>
      <c r="O45" s="2"/>
      <c r="P45" s="2"/>
      <c r="Q45" s="2"/>
      <c r="R45" s="2"/>
      <c r="S45" s="2"/>
      <c r="T45" s="2"/>
      <c r="U45" s="2"/>
      <c r="V45" s="2"/>
      <c r="W45" s="2"/>
      <c r="X45" s="2"/>
    </row>
    <row r="46" spans="1:24" ht="15.75" customHeight="1">
      <c r="A46" s="2"/>
      <c r="B46" s="2"/>
      <c r="C46" s="2"/>
      <c r="D46" s="2"/>
      <c r="E46" s="2"/>
      <c r="F46" s="2"/>
      <c r="G46" s="2"/>
      <c r="H46" s="2"/>
      <c r="I46" s="2"/>
      <c r="J46" s="2"/>
      <c r="K46" s="2"/>
      <c r="L46" s="2"/>
      <c r="M46" s="2"/>
      <c r="N46" s="2"/>
      <c r="O46" s="2"/>
      <c r="P46" s="2"/>
      <c r="Q46" s="2"/>
      <c r="R46" s="2"/>
      <c r="S46" s="2"/>
      <c r="T46" s="2"/>
      <c r="U46" s="2"/>
      <c r="V46" s="2"/>
      <c r="W46" s="2"/>
      <c r="X46" s="2"/>
    </row>
    <row r="47" spans="1:24" ht="15.75" customHeight="1">
      <c r="A47" s="2"/>
      <c r="B47" s="2"/>
      <c r="C47" s="2"/>
      <c r="D47" s="2"/>
      <c r="E47" s="2"/>
      <c r="F47" s="2"/>
      <c r="G47" s="2"/>
      <c r="H47" s="2"/>
      <c r="I47" s="2"/>
      <c r="J47" s="2"/>
      <c r="K47" s="2"/>
      <c r="L47" s="2"/>
      <c r="M47" s="2"/>
      <c r="N47" s="2"/>
      <c r="O47" s="2"/>
      <c r="P47" s="2"/>
      <c r="Q47" s="2"/>
      <c r="R47" s="2"/>
      <c r="S47" s="2"/>
      <c r="T47" s="2"/>
      <c r="U47" s="2"/>
      <c r="V47" s="2"/>
      <c r="W47" s="2"/>
      <c r="X47" s="2"/>
    </row>
    <row r="48" spans="1:24" ht="15.75" customHeight="1">
      <c r="A48" s="2"/>
      <c r="B48" s="2"/>
      <c r="C48" s="2"/>
      <c r="D48" s="2"/>
      <c r="E48" s="2"/>
      <c r="F48" s="2"/>
      <c r="G48" s="2"/>
      <c r="H48" s="2"/>
      <c r="I48" s="2"/>
      <c r="J48" s="2"/>
      <c r="K48" s="2"/>
      <c r="L48" s="2"/>
      <c r="M48" s="2"/>
      <c r="N48" s="2"/>
      <c r="O48" s="2"/>
      <c r="P48" s="2"/>
      <c r="Q48" s="2"/>
      <c r="R48" s="2"/>
      <c r="S48" s="2"/>
      <c r="T48" s="2"/>
      <c r="U48" s="2"/>
      <c r="V48" s="2"/>
      <c r="W48" s="2"/>
      <c r="X48" s="2"/>
    </row>
    <row r="49" spans="1:24" ht="15.75" customHeight="1">
      <c r="A49" s="2"/>
      <c r="B49" s="2"/>
      <c r="C49" s="2"/>
      <c r="D49" s="2"/>
      <c r="E49" s="2"/>
      <c r="F49" s="2"/>
      <c r="G49" s="2"/>
      <c r="H49" s="2"/>
      <c r="I49" s="2"/>
      <c r="J49" s="2"/>
      <c r="K49" s="2"/>
      <c r="L49" s="2"/>
      <c r="M49" s="2"/>
      <c r="N49" s="2"/>
      <c r="O49" s="2"/>
      <c r="P49" s="2"/>
      <c r="Q49" s="2"/>
      <c r="R49" s="2"/>
      <c r="S49" s="2"/>
      <c r="T49" s="2"/>
      <c r="U49" s="2"/>
      <c r="V49" s="2"/>
      <c r="W49" s="2"/>
      <c r="X49" s="2"/>
    </row>
    <row r="50" spans="1:24" ht="15.75" customHeight="1">
      <c r="A50" s="2"/>
      <c r="B50" s="2"/>
      <c r="C50" s="2"/>
      <c r="D50" s="2"/>
      <c r="E50" s="2"/>
      <c r="F50" s="2"/>
      <c r="G50" s="2"/>
      <c r="H50" s="2"/>
      <c r="I50" s="2"/>
      <c r="J50" s="2"/>
      <c r="K50" s="2"/>
      <c r="L50" s="2"/>
      <c r="M50" s="2"/>
      <c r="N50" s="2"/>
      <c r="O50" s="2"/>
      <c r="P50" s="2"/>
      <c r="Q50" s="2"/>
      <c r="R50" s="2"/>
      <c r="S50" s="2"/>
      <c r="T50" s="2"/>
      <c r="U50" s="2"/>
      <c r="V50" s="2"/>
      <c r="W50" s="2"/>
      <c r="X50" s="2"/>
    </row>
    <row r="51" spans="1:24" ht="15.75" customHeight="1">
      <c r="A51" s="2"/>
      <c r="B51" s="2"/>
      <c r="C51" s="2"/>
      <c r="D51" s="2"/>
      <c r="E51" s="2"/>
      <c r="F51" s="2"/>
      <c r="G51" s="2"/>
      <c r="H51" s="2"/>
      <c r="I51" s="2"/>
      <c r="J51" s="2"/>
      <c r="K51" s="2"/>
      <c r="L51" s="2"/>
      <c r="M51" s="2"/>
      <c r="N51" s="2"/>
      <c r="O51" s="2"/>
      <c r="P51" s="2"/>
      <c r="Q51" s="2"/>
      <c r="R51" s="2"/>
      <c r="S51" s="2"/>
      <c r="T51" s="2"/>
      <c r="U51" s="2"/>
      <c r="V51" s="2"/>
      <c r="W51" s="2"/>
      <c r="X51" s="2"/>
    </row>
    <row r="52" spans="1:24" ht="15.75" customHeight="1">
      <c r="A52" s="2"/>
      <c r="B52" s="2"/>
      <c r="C52" s="2"/>
      <c r="D52" s="2"/>
      <c r="E52" s="2"/>
      <c r="F52" s="2"/>
      <c r="G52" s="2"/>
      <c r="H52" s="2"/>
      <c r="I52" s="2"/>
      <c r="J52" s="2"/>
      <c r="K52" s="2"/>
      <c r="L52" s="2"/>
      <c r="M52" s="2"/>
      <c r="N52" s="2"/>
      <c r="O52" s="2"/>
      <c r="P52" s="2"/>
      <c r="Q52" s="2"/>
      <c r="R52" s="2"/>
      <c r="S52" s="2"/>
      <c r="T52" s="2"/>
      <c r="U52" s="2"/>
      <c r="V52" s="2"/>
      <c r="W52" s="2"/>
      <c r="X52" s="2"/>
    </row>
    <row r="53" spans="1:24" ht="15.75" customHeight="1">
      <c r="A53" s="2"/>
      <c r="B53" s="2"/>
      <c r="C53" s="2"/>
      <c r="D53" s="2"/>
      <c r="E53" s="2"/>
      <c r="F53" s="2"/>
      <c r="G53" s="2"/>
      <c r="H53" s="2"/>
      <c r="I53" s="2"/>
      <c r="J53" s="2"/>
      <c r="K53" s="2"/>
      <c r="L53" s="2"/>
      <c r="M53" s="2"/>
      <c r="N53" s="2"/>
      <c r="O53" s="2"/>
      <c r="P53" s="2"/>
      <c r="Q53" s="2"/>
      <c r="R53" s="2"/>
      <c r="S53" s="2"/>
      <c r="T53" s="2"/>
      <c r="U53" s="2"/>
      <c r="V53" s="2"/>
      <c r="W53" s="2"/>
      <c r="X53" s="2"/>
    </row>
    <row r="54" spans="1:24" ht="15.75" customHeight="1">
      <c r="A54" s="2"/>
      <c r="B54" s="2"/>
      <c r="C54" s="2"/>
      <c r="D54" s="2"/>
      <c r="E54" s="2"/>
      <c r="F54" s="2"/>
      <c r="G54" s="2"/>
      <c r="H54" s="2"/>
      <c r="I54" s="2"/>
      <c r="J54" s="2"/>
      <c r="K54" s="2"/>
      <c r="L54" s="2"/>
      <c r="M54" s="2"/>
      <c r="N54" s="2"/>
      <c r="O54" s="2"/>
      <c r="P54" s="2"/>
      <c r="Q54" s="2"/>
      <c r="R54" s="2"/>
      <c r="S54" s="2"/>
      <c r="T54" s="2"/>
      <c r="U54" s="2"/>
      <c r="V54" s="2"/>
      <c r="W54" s="2"/>
      <c r="X54" s="2"/>
    </row>
    <row r="55" spans="1:24" ht="15.75" customHeight="1">
      <c r="A55" s="2"/>
      <c r="B55" s="2"/>
      <c r="C55" s="2"/>
      <c r="D55" s="2"/>
      <c r="E55" s="2"/>
      <c r="F55" s="2"/>
      <c r="G55" s="2"/>
      <c r="H55" s="2"/>
      <c r="I55" s="2"/>
      <c r="J55" s="2"/>
      <c r="K55" s="2"/>
      <c r="L55" s="2"/>
      <c r="M55" s="2"/>
      <c r="N55" s="2"/>
      <c r="O55" s="2"/>
      <c r="P55" s="2"/>
      <c r="Q55" s="2"/>
      <c r="R55" s="2"/>
      <c r="S55" s="2"/>
      <c r="T55" s="2"/>
      <c r="U55" s="2"/>
      <c r="V55" s="2"/>
      <c r="W55" s="2"/>
      <c r="X55" s="2"/>
    </row>
    <row r="56" spans="1:24" ht="15.75" customHeight="1">
      <c r="A56" s="2"/>
      <c r="B56" s="2"/>
      <c r="C56" s="2"/>
      <c r="D56" s="2"/>
      <c r="E56" s="2"/>
      <c r="F56" s="2"/>
      <c r="G56" s="2"/>
      <c r="H56" s="2"/>
      <c r="I56" s="2"/>
      <c r="J56" s="2"/>
      <c r="K56" s="2"/>
      <c r="L56" s="2"/>
      <c r="M56" s="2"/>
      <c r="N56" s="2"/>
      <c r="O56" s="2"/>
      <c r="P56" s="2"/>
      <c r="Q56" s="2"/>
      <c r="R56" s="2"/>
      <c r="S56" s="2"/>
      <c r="T56" s="2"/>
      <c r="U56" s="2"/>
      <c r="V56" s="2"/>
      <c r="W56" s="2"/>
      <c r="X56" s="2"/>
    </row>
    <row r="57" spans="1:24" ht="15.75" customHeight="1">
      <c r="A57" s="2"/>
      <c r="B57" s="2"/>
      <c r="C57" s="2"/>
      <c r="D57" s="2"/>
      <c r="E57" s="2"/>
      <c r="F57" s="2"/>
      <c r="G57" s="2"/>
      <c r="H57" s="2"/>
      <c r="I57" s="2"/>
      <c r="J57" s="2"/>
      <c r="K57" s="2"/>
      <c r="L57" s="2"/>
      <c r="M57" s="2"/>
      <c r="N57" s="2"/>
      <c r="O57" s="2"/>
      <c r="P57" s="2"/>
      <c r="Q57" s="2"/>
      <c r="R57" s="2"/>
      <c r="S57" s="2"/>
      <c r="T57" s="2"/>
      <c r="U57" s="2"/>
      <c r="V57" s="2"/>
      <c r="W57" s="2"/>
      <c r="X57" s="2"/>
    </row>
    <row r="58" spans="1:24" ht="15.75" customHeight="1">
      <c r="A58" s="2"/>
      <c r="B58" s="2"/>
      <c r="C58" s="2"/>
      <c r="D58" s="2"/>
      <c r="E58" s="2"/>
      <c r="F58" s="2"/>
      <c r="G58" s="2"/>
      <c r="H58" s="2"/>
      <c r="I58" s="2"/>
      <c r="J58" s="2"/>
      <c r="K58" s="2"/>
      <c r="L58" s="2"/>
      <c r="M58" s="2"/>
      <c r="N58" s="2"/>
      <c r="O58" s="2"/>
      <c r="P58" s="2"/>
      <c r="Q58" s="2"/>
      <c r="R58" s="2"/>
      <c r="S58" s="2"/>
      <c r="T58" s="2"/>
      <c r="U58" s="2"/>
      <c r="V58" s="2"/>
      <c r="W58" s="2"/>
      <c r="X58" s="2"/>
    </row>
    <row r="59" spans="1:24" ht="15.75" customHeight="1">
      <c r="A59" s="2"/>
      <c r="B59" s="2"/>
      <c r="C59" s="2"/>
      <c r="D59" s="2"/>
      <c r="E59" s="2"/>
      <c r="F59" s="2"/>
      <c r="G59" s="2"/>
      <c r="H59" s="2"/>
      <c r="I59" s="2"/>
      <c r="J59" s="2"/>
      <c r="K59" s="2"/>
      <c r="L59" s="2"/>
      <c r="M59" s="2"/>
      <c r="N59" s="2"/>
      <c r="O59" s="2"/>
      <c r="P59" s="2"/>
      <c r="Q59" s="2"/>
      <c r="R59" s="2"/>
      <c r="S59" s="2"/>
      <c r="T59" s="2"/>
      <c r="U59" s="2"/>
      <c r="V59" s="2"/>
      <c r="W59" s="2"/>
      <c r="X59" s="2"/>
    </row>
    <row r="60" spans="1:24" ht="15.75" customHeight="1">
      <c r="A60" s="2"/>
      <c r="B60" s="2"/>
      <c r="C60" s="2"/>
      <c r="D60" s="2"/>
      <c r="E60" s="2"/>
      <c r="F60" s="2"/>
      <c r="G60" s="2"/>
      <c r="H60" s="2"/>
      <c r="I60" s="2"/>
      <c r="J60" s="2"/>
      <c r="K60" s="2"/>
      <c r="L60" s="2"/>
      <c r="M60" s="2"/>
      <c r="N60" s="2"/>
      <c r="O60" s="2"/>
      <c r="P60" s="2"/>
      <c r="Q60" s="2"/>
      <c r="R60" s="2"/>
      <c r="S60" s="2"/>
      <c r="T60" s="2"/>
      <c r="U60" s="2"/>
      <c r="V60" s="2"/>
      <c r="W60" s="2"/>
      <c r="X60" s="2"/>
    </row>
    <row r="61" spans="1:24" ht="15.75" customHeight="1">
      <c r="A61" s="2"/>
      <c r="B61" s="2"/>
      <c r="C61" s="2"/>
      <c r="D61" s="2"/>
      <c r="E61" s="2"/>
      <c r="F61" s="2"/>
      <c r="G61" s="2"/>
      <c r="H61" s="2"/>
      <c r="I61" s="2"/>
      <c r="J61" s="2"/>
      <c r="K61" s="2"/>
      <c r="L61" s="2"/>
      <c r="M61" s="2"/>
      <c r="N61" s="2"/>
      <c r="O61" s="2"/>
      <c r="P61" s="2"/>
      <c r="Q61" s="2"/>
      <c r="R61" s="2"/>
      <c r="S61" s="2"/>
      <c r="T61" s="2"/>
      <c r="U61" s="2"/>
      <c r="V61" s="2"/>
      <c r="W61" s="2"/>
      <c r="X61" s="2"/>
    </row>
    <row r="62" spans="1:24" ht="15.75" customHeight="1">
      <c r="A62" s="2"/>
      <c r="B62" s="2"/>
      <c r="C62" s="2"/>
      <c r="D62" s="2"/>
      <c r="E62" s="2"/>
      <c r="F62" s="2"/>
      <c r="G62" s="2"/>
      <c r="H62" s="2"/>
      <c r="I62" s="2"/>
      <c r="J62" s="2"/>
      <c r="K62" s="2"/>
      <c r="L62" s="2"/>
      <c r="M62" s="2"/>
      <c r="N62" s="2"/>
      <c r="O62" s="2"/>
      <c r="P62" s="2"/>
      <c r="Q62" s="2"/>
      <c r="R62" s="2"/>
      <c r="S62" s="2"/>
      <c r="T62" s="2"/>
      <c r="U62" s="2"/>
      <c r="V62" s="2"/>
      <c r="W62" s="2"/>
      <c r="X62" s="2"/>
    </row>
    <row r="63" spans="1:24" ht="15.75" customHeight="1">
      <c r="A63" s="2"/>
      <c r="B63" s="2"/>
      <c r="C63" s="2"/>
      <c r="D63" s="2"/>
      <c r="E63" s="2"/>
      <c r="F63" s="2"/>
      <c r="G63" s="2"/>
      <c r="H63" s="2"/>
      <c r="I63" s="2"/>
      <c r="J63" s="2"/>
      <c r="K63" s="2"/>
      <c r="L63" s="2"/>
      <c r="M63" s="2"/>
      <c r="N63" s="2"/>
      <c r="O63" s="2"/>
      <c r="P63" s="2"/>
      <c r="Q63" s="2"/>
      <c r="R63" s="2"/>
      <c r="S63" s="2"/>
      <c r="T63" s="2"/>
      <c r="U63" s="2"/>
      <c r="V63" s="2"/>
      <c r="W63" s="2"/>
      <c r="X63" s="2"/>
    </row>
    <row r="64" spans="1:24" ht="15.75" customHeight="1">
      <c r="A64" s="2"/>
      <c r="B64" s="2"/>
      <c r="C64" s="2"/>
      <c r="D64" s="2"/>
      <c r="E64" s="2"/>
      <c r="F64" s="2"/>
      <c r="G64" s="2"/>
      <c r="H64" s="2"/>
      <c r="I64" s="2"/>
      <c r="J64" s="2"/>
      <c r="K64" s="2"/>
      <c r="L64" s="2"/>
      <c r="M64" s="2"/>
      <c r="N64" s="2"/>
      <c r="O64" s="2"/>
      <c r="P64" s="2"/>
      <c r="Q64" s="2"/>
      <c r="R64" s="2"/>
      <c r="S64" s="2"/>
      <c r="T64" s="2"/>
      <c r="U64" s="2"/>
      <c r="V64" s="2"/>
      <c r="W64" s="2"/>
      <c r="X64" s="2"/>
    </row>
    <row r="65" spans="1:24" ht="15.75" customHeight="1">
      <c r="A65" s="2"/>
      <c r="B65" s="2"/>
      <c r="C65" s="2"/>
      <c r="D65" s="2"/>
      <c r="E65" s="2"/>
      <c r="F65" s="2"/>
      <c r="G65" s="2"/>
      <c r="H65" s="2"/>
      <c r="I65" s="2"/>
      <c r="J65" s="2"/>
      <c r="K65" s="2"/>
      <c r="L65" s="2"/>
      <c r="M65" s="2"/>
      <c r="N65" s="2"/>
      <c r="O65" s="2"/>
      <c r="P65" s="2"/>
      <c r="Q65" s="2"/>
      <c r="R65" s="2"/>
      <c r="S65" s="2"/>
      <c r="T65" s="2"/>
      <c r="U65" s="2"/>
      <c r="V65" s="2"/>
      <c r="W65" s="2"/>
      <c r="X65" s="2"/>
    </row>
    <row r="66" spans="1:24" ht="15.75" customHeight="1">
      <c r="A66" s="2"/>
      <c r="B66" s="2"/>
      <c r="C66" s="2"/>
      <c r="D66" s="2"/>
      <c r="E66" s="2"/>
      <c r="F66" s="2"/>
      <c r="G66" s="2"/>
      <c r="H66" s="2"/>
      <c r="I66" s="2"/>
      <c r="J66" s="2"/>
      <c r="K66" s="2"/>
      <c r="L66" s="2"/>
      <c r="M66" s="2"/>
      <c r="N66" s="2"/>
      <c r="O66" s="2"/>
      <c r="P66" s="2"/>
      <c r="Q66" s="2"/>
      <c r="R66" s="2"/>
      <c r="S66" s="2"/>
      <c r="T66" s="2"/>
      <c r="U66" s="2"/>
      <c r="V66" s="2"/>
      <c r="W66" s="2"/>
      <c r="X66" s="2"/>
    </row>
    <row r="67" spans="1:24" ht="15.75" customHeight="1">
      <c r="A67" s="2"/>
      <c r="B67" s="2"/>
      <c r="C67" s="2"/>
      <c r="D67" s="2"/>
      <c r="E67" s="2"/>
      <c r="F67" s="2"/>
      <c r="G67" s="2"/>
      <c r="H67" s="2"/>
      <c r="I67" s="2"/>
      <c r="J67" s="2"/>
      <c r="K67" s="2"/>
      <c r="L67" s="2"/>
      <c r="M67" s="2"/>
      <c r="N67" s="2"/>
      <c r="O67" s="2"/>
      <c r="P67" s="2"/>
      <c r="Q67" s="2"/>
      <c r="R67" s="2"/>
      <c r="S67" s="2"/>
      <c r="T67" s="2"/>
      <c r="U67" s="2"/>
      <c r="V67" s="2"/>
      <c r="W67" s="2"/>
      <c r="X67" s="2"/>
    </row>
    <row r="68" spans="1:24" ht="15.75" customHeight="1">
      <c r="A68" s="2"/>
      <c r="B68" s="2"/>
      <c r="C68" s="2"/>
      <c r="D68" s="2"/>
      <c r="E68" s="2"/>
      <c r="F68" s="2"/>
      <c r="G68" s="2"/>
      <c r="H68" s="2"/>
      <c r="I68" s="2"/>
      <c r="J68" s="2"/>
      <c r="K68" s="2"/>
      <c r="L68" s="2"/>
      <c r="M68" s="2"/>
      <c r="N68" s="2"/>
      <c r="O68" s="2"/>
      <c r="P68" s="2"/>
      <c r="Q68" s="2"/>
      <c r="R68" s="2"/>
      <c r="S68" s="2"/>
      <c r="T68" s="2"/>
      <c r="U68" s="2"/>
      <c r="V68" s="2"/>
      <c r="W68" s="2"/>
      <c r="X68" s="2"/>
    </row>
    <row r="69" spans="1:24" ht="15.75" customHeight="1">
      <c r="A69" s="2"/>
      <c r="B69" s="2"/>
      <c r="C69" s="2"/>
      <c r="D69" s="2"/>
      <c r="E69" s="2"/>
      <c r="F69" s="2"/>
      <c r="G69" s="2"/>
      <c r="H69" s="2"/>
      <c r="I69" s="2"/>
      <c r="J69" s="2"/>
      <c r="K69" s="2"/>
      <c r="L69" s="2"/>
      <c r="M69" s="2"/>
      <c r="N69" s="2"/>
      <c r="O69" s="2"/>
      <c r="P69" s="2"/>
      <c r="Q69" s="2"/>
      <c r="R69" s="2"/>
      <c r="S69" s="2"/>
      <c r="T69" s="2"/>
      <c r="U69" s="2"/>
      <c r="V69" s="2"/>
      <c r="W69" s="2"/>
      <c r="X69" s="2"/>
    </row>
    <row r="70" spans="1:24" ht="15.75" customHeight="1">
      <c r="A70" s="2"/>
      <c r="B70" s="2"/>
      <c r="C70" s="2"/>
      <c r="D70" s="2"/>
      <c r="E70" s="2"/>
      <c r="F70" s="2"/>
      <c r="G70" s="2"/>
      <c r="H70" s="2"/>
      <c r="I70" s="2"/>
      <c r="J70" s="2"/>
      <c r="K70" s="2"/>
      <c r="L70" s="2"/>
      <c r="M70" s="2"/>
      <c r="N70" s="2"/>
      <c r="O70" s="2"/>
      <c r="P70" s="2"/>
      <c r="Q70" s="2"/>
      <c r="R70" s="2"/>
      <c r="S70" s="2"/>
      <c r="T70" s="2"/>
      <c r="U70" s="2"/>
      <c r="V70" s="2"/>
      <c r="W70" s="2"/>
      <c r="X70" s="2"/>
    </row>
    <row r="71" spans="1:24" ht="15.75" customHeight="1">
      <c r="A71" s="2"/>
      <c r="B71" s="2"/>
      <c r="C71" s="2"/>
      <c r="D71" s="2"/>
      <c r="E71" s="2"/>
      <c r="F71" s="2"/>
      <c r="G71" s="2"/>
      <c r="H71" s="2"/>
      <c r="I71" s="2"/>
      <c r="J71" s="2"/>
      <c r="K71" s="2"/>
      <c r="L71" s="2"/>
      <c r="M71" s="2"/>
      <c r="N71" s="2"/>
      <c r="O71" s="2"/>
      <c r="P71" s="2"/>
      <c r="Q71" s="2"/>
      <c r="R71" s="2"/>
      <c r="S71" s="2"/>
      <c r="T71" s="2"/>
      <c r="U71" s="2"/>
      <c r="V71" s="2"/>
      <c r="W71" s="2"/>
      <c r="X71" s="2"/>
    </row>
    <row r="72" spans="1:24" ht="15.75" customHeight="1">
      <c r="A72" s="2"/>
      <c r="B72" s="2"/>
      <c r="C72" s="2"/>
      <c r="D72" s="2"/>
      <c r="E72" s="2"/>
      <c r="F72" s="2"/>
      <c r="G72" s="2"/>
      <c r="H72" s="2"/>
      <c r="I72" s="2"/>
      <c r="J72" s="2"/>
      <c r="K72" s="2"/>
      <c r="L72" s="2"/>
      <c r="M72" s="2"/>
      <c r="N72" s="2"/>
      <c r="O72" s="2"/>
      <c r="P72" s="2"/>
      <c r="Q72" s="2"/>
      <c r="R72" s="2"/>
      <c r="S72" s="2"/>
      <c r="T72" s="2"/>
      <c r="U72" s="2"/>
      <c r="V72" s="2"/>
      <c r="W72" s="2"/>
      <c r="X72" s="2"/>
    </row>
    <row r="73" spans="1:24" ht="15.75" customHeight="1">
      <c r="A73" s="2"/>
      <c r="B73" s="2"/>
      <c r="C73" s="2"/>
      <c r="D73" s="2"/>
      <c r="E73" s="2"/>
      <c r="F73" s="2"/>
      <c r="G73" s="2"/>
      <c r="H73" s="2"/>
      <c r="I73" s="2"/>
      <c r="J73" s="2"/>
      <c r="K73" s="2"/>
      <c r="L73" s="2"/>
      <c r="M73" s="2"/>
      <c r="N73" s="2"/>
      <c r="O73" s="2"/>
      <c r="P73" s="2"/>
      <c r="Q73" s="2"/>
      <c r="R73" s="2"/>
      <c r="S73" s="2"/>
      <c r="T73" s="2"/>
      <c r="U73" s="2"/>
      <c r="V73" s="2"/>
      <c r="W73" s="2"/>
      <c r="X73" s="2"/>
    </row>
    <row r="74" spans="1:24" ht="15.75" customHeight="1">
      <c r="A74" s="2"/>
      <c r="B74" s="2"/>
      <c r="C74" s="2"/>
      <c r="D74" s="2"/>
      <c r="E74" s="2"/>
      <c r="F74" s="2"/>
      <c r="G74" s="2"/>
      <c r="H74" s="2"/>
      <c r="I74" s="2"/>
      <c r="J74" s="2"/>
      <c r="K74" s="2"/>
      <c r="L74" s="2"/>
      <c r="M74" s="2"/>
      <c r="N74" s="2"/>
      <c r="O74" s="2"/>
      <c r="P74" s="2"/>
      <c r="Q74" s="2"/>
      <c r="R74" s="2"/>
      <c r="S74" s="2"/>
      <c r="T74" s="2"/>
      <c r="U74" s="2"/>
      <c r="V74" s="2"/>
      <c r="W74" s="2"/>
      <c r="X74" s="2"/>
    </row>
    <row r="75" spans="1:24" ht="15.75" customHeight="1">
      <c r="A75" s="2"/>
      <c r="B75" s="2"/>
      <c r="C75" s="2"/>
      <c r="D75" s="2"/>
      <c r="E75" s="2"/>
      <c r="F75" s="2"/>
      <c r="G75" s="2"/>
      <c r="H75" s="2"/>
      <c r="I75" s="2"/>
      <c r="J75" s="2"/>
      <c r="K75" s="2"/>
      <c r="L75" s="2"/>
      <c r="M75" s="2"/>
      <c r="N75" s="2"/>
      <c r="O75" s="2"/>
      <c r="P75" s="2"/>
      <c r="Q75" s="2"/>
      <c r="R75" s="2"/>
      <c r="S75" s="2"/>
      <c r="T75" s="2"/>
      <c r="U75" s="2"/>
      <c r="V75" s="2"/>
      <c r="W75" s="2"/>
      <c r="X75" s="2"/>
    </row>
    <row r="76" spans="1:24" ht="15.75" customHeight="1">
      <c r="A76" s="2"/>
      <c r="B76" s="2"/>
      <c r="C76" s="2"/>
      <c r="D76" s="2"/>
      <c r="E76" s="2"/>
      <c r="F76" s="2"/>
      <c r="G76" s="2"/>
      <c r="H76" s="2"/>
      <c r="I76" s="2"/>
      <c r="J76" s="2"/>
      <c r="K76" s="2"/>
      <c r="L76" s="2"/>
      <c r="M76" s="2"/>
      <c r="N76" s="2"/>
      <c r="O76" s="2"/>
      <c r="P76" s="2"/>
      <c r="Q76" s="2"/>
      <c r="R76" s="2"/>
      <c r="S76" s="2"/>
      <c r="T76" s="2"/>
      <c r="U76" s="2"/>
      <c r="V76" s="2"/>
      <c r="W76" s="2"/>
      <c r="X76" s="2"/>
    </row>
    <row r="77" spans="1:24" ht="15.75" customHeight="1">
      <c r="A77" s="2"/>
      <c r="B77" s="2"/>
      <c r="C77" s="2"/>
      <c r="D77" s="2"/>
      <c r="E77" s="2"/>
      <c r="F77" s="2"/>
      <c r="G77" s="2"/>
      <c r="H77" s="2"/>
      <c r="I77" s="2"/>
      <c r="J77" s="2"/>
      <c r="K77" s="2"/>
      <c r="L77" s="2"/>
      <c r="M77" s="2"/>
      <c r="N77" s="2"/>
      <c r="O77" s="2"/>
      <c r="P77" s="2"/>
      <c r="Q77" s="2"/>
      <c r="R77" s="2"/>
      <c r="S77" s="2"/>
      <c r="T77" s="2"/>
      <c r="U77" s="2"/>
      <c r="V77" s="2"/>
      <c r="W77" s="2"/>
      <c r="X77" s="2"/>
    </row>
    <row r="78" spans="1:24" ht="15.75" customHeight="1">
      <c r="A78" s="2"/>
      <c r="B78" s="2"/>
      <c r="C78" s="2"/>
      <c r="D78" s="2"/>
      <c r="E78" s="2"/>
      <c r="F78" s="2"/>
      <c r="G78" s="2"/>
      <c r="H78" s="2"/>
      <c r="I78" s="2"/>
      <c r="J78" s="2"/>
      <c r="K78" s="2"/>
      <c r="L78" s="2"/>
      <c r="M78" s="2"/>
      <c r="N78" s="2"/>
      <c r="O78" s="2"/>
      <c r="P78" s="2"/>
      <c r="Q78" s="2"/>
      <c r="R78" s="2"/>
      <c r="S78" s="2"/>
      <c r="T78" s="2"/>
      <c r="U78" s="2"/>
      <c r="V78" s="2"/>
      <c r="W78" s="2"/>
      <c r="X78" s="2"/>
    </row>
    <row r="79" spans="1:24" ht="15.75" customHeight="1">
      <c r="A79" s="2"/>
      <c r="B79" s="2"/>
      <c r="C79" s="2"/>
      <c r="D79" s="2"/>
      <c r="E79" s="2"/>
      <c r="F79" s="2"/>
      <c r="G79" s="2"/>
      <c r="H79" s="2"/>
      <c r="I79" s="2"/>
      <c r="J79" s="2"/>
      <c r="K79" s="2"/>
      <c r="L79" s="2"/>
      <c r="M79" s="2"/>
      <c r="N79" s="2"/>
      <c r="O79" s="2"/>
      <c r="P79" s="2"/>
      <c r="Q79" s="2"/>
      <c r="R79" s="2"/>
      <c r="S79" s="2"/>
      <c r="T79" s="2"/>
      <c r="U79" s="2"/>
      <c r="V79" s="2"/>
      <c r="W79" s="2"/>
      <c r="X79" s="2"/>
    </row>
    <row r="80" spans="1:24" ht="15.75" customHeight="1">
      <c r="A80" s="2"/>
      <c r="B80" s="2"/>
      <c r="C80" s="2"/>
      <c r="D80" s="2"/>
      <c r="E80" s="2"/>
      <c r="F80" s="2"/>
      <c r="G80" s="2"/>
      <c r="H80" s="2"/>
      <c r="I80" s="2"/>
      <c r="J80" s="2"/>
      <c r="K80" s="2"/>
      <c r="L80" s="2"/>
      <c r="M80" s="2"/>
      <c r="N80" s="2"/>
      <c r="O80" s="2"/>
      <c r="P80" s="2"/>
      <c r="Q80" s="2"/>
      <c r="R80" s="2"/>
      <c r="S80" s="2"/>
      <c r="T80" s="2"/>
      <c r="U80" s="2"/>
      <c r="V80" s="2"/>
      <c r="W80" s="2"/>
      <c r="X80" s="2"/>
    </row>
    <row r="81" spans="1:24" ht="15.75" customHeight="1">
      <c r="A81" s="2"/>
      <c r="B81" s="2"/>
      <c r="C81" s="2"/>
      <c r="D81" s="2"/>
      <c r="E81" s="2"/>
      <c r="F81" s="2"/>
      <c r="G81" s="2"/>
      <c r="H81" s="2"/>
      <c r="I81" s="2"/>
      <c r="J81" s="2"/>
      <c r="K81" s="2"/>
      <c r="L81" s="2"/>
      <c r="M81" s="2"/>
      <c r="N81" s="2"/>
      <c r="O81" s="2"/>
      <c r="P81" s="2"/>
      <c r="Q81" s="2"/>
      <c r="R81" s="2"/>
      <c r="S81" s="2"/>
      <c r="T81" s="2"/>
      <c r="U81" s="2"/>
      <c r="V81" s="2"/>
      <c r="W81" s="2"/>
      <c r="X81" s="2"/>
    </row>
    <row r="82" spans="1:24" ht="15.75" customHeight="1">
      <c r="A82" s="2"/>
      <c r="B82" s="2"/>
      <c r="C82" s="2"/>
      <c r="D82" s="2"/>
      <c r="E82" s="2"/>
      <c r="F82" s="2"/>
      <c r="G82" s="2"/>
      <c r="H82" s="2"/>
      <c r="I82" s="2"/>
      <c r="J82" s="2"/>
      <c r="K82" s="2"/>
      <c r="L82" s="2"/>
      <c r="M82" s="2"/>
      <c r="N82" s="2"/>
      <c r="O82" s="2"/>
      <c r="P82" s="2"/>
      <c r="Q82" s="2"/>
      <c r="R82" s="2"/>
      <c r="S82" s="2"/>
      <c r="T82" s="2"/>
      <c r="U82" s="2"/>
      <c r="V82" s="2"/>
      <c r="W82" s="2"/>
      <c r="X82" s="2"/>
    </row>
    <row r="83" spans="1:24" ht="15.75" customHeight="1">
      <c r="A83" s="2"/>
      <c r="B83" s="2"/>
      <c r="C83" s="2"/>
      <c r="D83" s="2"/>
      <c r="E83" s="2"/>
      <c r="F83" s="2"/>
      <c r="G83" s="2"/>
      <c r="H83" s="2"/>
      <c r="I83" s="2"/>
      <c r="J83" s="2"/>
      <c r="K83" s="2"/>
      <c r="L83" s="2"/>
      <c r="M83" s="2"/>
      <c r="N83" s="2"/>
      <c r="O83" s="2"/>
      <c r="P83" s="2"/>
      <c r="Q83" s="2"/>
      <c r="R83" s="2"/>
      <c r="S83" s="2"/>
      <c r="T83" s="2"/>
      <c r="U83" s="2"/>
      <c r="V83" s="2"/>
      <c r="W83" s="2"/>
      <c r="X83" s="2"/>
    </row>
    <row r="84" spans="1:24" ht="15.75" customHeight="1">
      <c r="A84" s="2"/>
      <c r="B84" s="2"/>
      <c r="C84" s="2"/>
      <c r="D84" s="2"/>
      <c r="E84" s="2"/>
      <c r="F84" s="2"/>
      <c r="G84" s="2"/>
      <c r="H84" s="2"/>
      <c r="I84" s="2"/>
      <c r="J84" s="2"/>
      <c r="K84" s="2"/>
      <c r="L84" s="2"/>
      <c r="M84" s="2"/>
      <c r="N84" s="2"/>
      <c r="O84" s="2"/>
      <c r="P84" s="2"/>
      <c r="Q84" s="2"/>
      <c r="R84" s="2"/>
      <c r="S84" s="2"/>
      <c r="T84" s="2"/>
      <c r="U84" s="2"/>
      <c r="V84" s="2"/>
      <c r="W84" s="2"/>
      <c r="X84" s="2"/>
    </row>
    <row r="85" spans="1:24" ht="15.75" customHeight="1">
      <c r="A85" s="2"/>
      <c r="B85" s="2"/>
      <c r="C85" s="2"/>
      <c r="D85" s="2"/>
      <c r="E85" s="2"/>
      <c r="F85" s="2"/>
      <c r="G85" s="2"/>
      <c r="H85" s="2"/>
      <c r="I85" s="2"/>
      <c r="J85" s="2"/>
      <c r="K85" s="2"/>
      <c r="L85" s="2"/>
      <c r="M85" s="2"/>
      <c r="N85" s="2"/>
      <c r="O85" s="2"/>
      <c r="P85" s="2"/>
      <c r="Q85" s="2"/>
      <c r="R85" s="2"/>
      <c r="S85" s="2"/>
      <c r="T85" s="2"/>
      <c r="U85" s="2"/>
      <c r="V85" s="2"/>
      <c r="W85" s="2"/>
      <c r="X85" s="2"/>
    </row>
    <row r="86" spans="1:24" ht="15.75" customHeight="1">
      <c r="A86" s="2"/>
      <c r="B86" s="2"/>
      <c r="C86" s="2"/>
      <c r="D86" s="2"/>
      <c r="E86" s="2"/>
      <c r="F86" s="2"/>
      <c r="G86" s="2"/>
      <c r="H86" s="2"/>
      <c r="I86" s="2"/>
      <c r="J86" s="2"/>
      <c r="K86" s="2"/>
      <c r="L86" s="2"/>
      <c r="M86" s="2"/>
      <c r="N86" s="2"/>
      <c r="O86" s="2"/>
      <c r="P86" s="2"/>
      <c r="Q86" s="2"/>
      <c r="R86" s="2"/>
      <c r="S86" s="2"/>
      <c r="T86" s="2"/>
      <c r="U86" s="2"/>
      <c r="V86" s="2"/>
      <c r="W86" s="2"/>
      <c r="X86" s="2"/>
    </row>
    <row r="87" spans="1:24" ht="15.75" customHeight="1">
      <c r="A87" s="2"/>
      <c r="B87" s="2"/>
      <c r="C87" s="2"/>
      <c r="D87" s="2"/>
      <c r="E87" s="2"/>
      <c r="F87" s="2"/>
      <c r="G87" s="2"/>
      <c r="H87" s="2"/>
      <c r="I87" s="2"/>
      <c r="J87" s="2"/>
      <c r="K87" s="2"/>
      <c r="L87" s="2"/>
      <c r="M87" s="2"/>
      <c r="N87" s="2"/>
      <c r="O87" s="2"/>
      <c r="P87" s="2"/>
      <c r="Q87" s="2"/>
      <c r="R87" s="2"/>
      <c r="S87" s="2"/>
      <c r="T87" s="2"/>
      <c r="U87" s="2"/>
      <c r="V87" s="2"/>
      <c r="W87" s="2"/>
      <c r="X87" s="2"/>
    </row>
    <row r="88" spans="1:24" ht="15.75" customHeight="1">
      <c r="A88" s="2"/>
      <c r="B88" s="2"/>
      <c r="C88" s="2"/>
      <c r="D88" s="2"/>
      <c r="E88" s="2"/>
      <c r="F88" s="2"/>
      <c r="G88" s="2"/>
      <c r="H88" s="2"/>
      <c r="I88" s="2"/>
      <c r="J88" s="2"/>
      <c r="K88" s="2"/>
      <c r="L88" s="2"/>
      <c r="M88" s="2"/>
      <c r="N88" s="2"/>
      <c r="O88" s="2"/>
      <c r="P88" s="2"/>
      <c r="Q88" s="2"/>
      <c r="R88" s="2"/>
      <c r="S88" s="2"/>
      <c r="T88" s="2"/>
      <c r="U88" s="2"/>
      <c r="V88" s="2"/>
      <c r="W88" s="2"/>
      <c r="X88" s="2"/>
    </row>
    <row r="89" spans="1:24" ht="15.75" customHeight="1">
      <c r="A89" s="2"/>
      <c r="B89" s="2"/>
      <c r="C89" s="2"/>
      <c r="D89" s="2"/>
      <c r="E89" s="2"/>
      <c r="F89" s="2"/>
      <c r="G89" s="2"/>
      <c r="H89" s="2"/>
      <c r="I89" s="2"/>
      <c r="J89" s="2"/>
      <c r="K89" s="2"/>
      <c r="L89" s="2"/>
      <c r="M89" s="2"/>
      <c r="N89" s="2"/>
      <c r="O89" s="2"/>
      <c r="P89" s="2"/>
      <c r="Q89" s="2"/>
      <c r="R89" s="2"/>
      <c r="S89" s="2"/>
      <c r="T89" s="2"/>
      <c r="U89" s="2"/>
      <c r="V89" s="2"/>
      <c r="W89" s="2"/>
      <c r="X89" s="2"/>
    </row>
    <row r="90" spans="1:24" ht="15.75" customHeight="1">
      <c r="A90" s="2"/>
      <c r="B90" s="2"/>
      <c r="C90" s="2"/>
      <c r="D90" s="2"/>
      <c r="E90" s="2"/>
      <c r="F90" s="2"/>
      <c r="G90" s="2"/>
      <c r="H90" s="2"/>
      <c r="I90" s="2"/>
      <c r="J90" s="2"/>
      <c r="K90" s="2"/>
      <c r="L90" s="2"/>
      <c r="M90" s="2"/>
      <c r="N90" s="2"/>
      <c r="O90" s="2"/>
      <c r="P90" s="2"/>
      <c r="Q90" s="2"/>
      <c r="R90" s="2"/>
      <c r="S90" s="2"/>
      <c r="T90" s="2"/>
      <c r="U90" s="2"/>
      <c r="V90" s="2"/>
      <c r="W90" s="2"/>
      <c r="X90" s="2"/>
    </row>
    <row r="91" spans="1:24" ht="15.75" customHeight="1">
      <c r="A91" s="2"/>
      <c r="B91" s="2"/>
      <c r="C91" s="2"/>
      <c r="D91" s="2"/>
      <c r="E91" s="2"/>
      <c r="F91" s="2"/>
      <c r="G91" s="2"/>
      <c r="H91" s="2"/>
      <c r="I91" s="2"/>
      <c r="J91" s="2"/>
      <c r="K91" s="2"/>
      <c r="L91" s="2"/>
      <c r="M91" s="2"/>
      <c r="N91" s="2"/>
      <c r="O91" s="2"/>
      <c r="P91" s="2"/>
      <c r="Q91" s="2"/>
      <c r="R91" s="2"/>
      <c r="S91" s="2"/>
      <c r="T91" s="2"/>
      <c r="U91" s="2"/>
      <c r="V91" s="2"/>
      <c r="W91" s="2"/>
      <c r="X91" s="2"/>
    </row>
    <row r="92" spans="1:24" ht="15.75" customHeight="1">
      <c r="A92" s="2"/>
      <c r="B92" s="2"/>
      <c r="C92" s="2"/>
      <c r="D92" s="2"/>
      <c r="E92" s="2"/>
      <c r="F92" s="2"/>
      <c r="G92" s="2"/>
      <c r="H92" s="2"/>
      <c r="I92" s="2"/>
      <c r="J92" s="2"/>
      <c r="K92" s="2"/>
      <c r="L92" s="2"/>
      <c r="M92" s="2"/>
      <c r="N92" s="2"/>
      <c r="O92" s="2"/>
      <c r="P92" s="2"/>
      <c r="Q92" s="2"/>
      <c r="R92" s="2"/>
      <c r="S92" s="2"/>
      <c r="T92" s="2"/>
      <c r="U92" s="2"/>
      <c r="V92" s="2"/>
      <c r="W92" s="2"/>
      <c r="X92" s="2"/>
    </row>
    <row r="93" spans="1:24" ht="15.75" customHeight="1">
      <c r="A93" s="2"/>
      <c r="B93" s="2"/>
      <c r="C93" s="2"/>
      <c r="D93" s="2"/>
      <c r="E93" s="2"/>
      <c r="F93" s="2"/>
      <c r="G93" s="2"/>
      <c r="H93" s="2"/>
      <c r="I93" s="2"/>
      <c r="J93" s="2"/>
      <c r="K93" s="2"/>
      <c r="L93" s="2"/>
      <c r="M93" s="2"/>
      <c r="N93" s="2"/>
      <c r="O93" s="2"/>
      <c r="P93" s="2"/>
      <c r="Q93" s="2"/>
      <c r="R93" s="2"/>
      <c r="S93" s="2"/>
      <c r="T93" s="2"/>
      <c r="U93" s="2"/>
      <c r="V93" s="2"/>
      <c r="W93" s="2"/>
      <c r="X93" s="2"/>
    </row>
    <row r="94" spans="1:24" ht="15.75" customHeight="1">
      <c r="A94" s="2"/>
      <c r="B94" s="2"/>
      <c r="C94" s="2"/>
      <c r="D94" s="2"/>
      <c r="E94" s="2"/>
      <c r="F94" s="2"/>
      <c r="G94" s="2"/>
      <c r="H94" s="2"/>
      <c r="I94" s="2"/>
      <c r="J94" s="2"/>
      <c r="K94" s="2"/>
      <c r="L94" s="2"/>
      <c r="M94" s="2"/>
      <c r="N94" s="2"/>
      <c r="O94" s="2"/>
      <c r="P94" s="2"/>
      <c r="Q94" s="2"/>
      <c r="R94" s="2"/>
      <c r="S94" s="2"/>
      <c r="T94" s="2"/>
      <c r="U94" s="2"/>
      <c r="V94" s="2"/>
      <c r="W94" s="2"/>
      <c r="X94" s="2"/>
    </row>
    <row r="95" spans="1:24" ht="15.75" customHeight="1">
      <c r="A95" s="2"/>
      <c r="B95" s="2"/>
      <c r="C95" s="2"/>
      <c r="D95" s="2"/>
      <c r="E95" s="2"/>
      <c r="F95" s="2"/>
      <c r="G95" s="2"/>
      <c r="H95" s="2"/>
      <c r="I95" s="2"/>
      <c r="J95" s="2"/>
      <c r="K95" s="2"/>
      <c r="L95" s="2"/>
      <c r="M95" s="2"/>
      <c r="N95" s="2"/>
      <c r="O95" s="2"/>
      <c r="P95" s="2"/>
      <c r="Q95" s="2"/>
      <c r="R95" s="2"/>
      <c r="S95" s="2"/>
      <c r="T95" s="2"/>
      <c r="U95" s="2"/>
      <c r="V95" s="2"/>
      <c r="W95" s="2"/>
      <c r="X95" s="2"/>
    </row>
    <row r="96" spans="1:24" ht="15.75" customHeight="1">
      <c r="A96" s="2"/>
      <c r="B96" s="2"/>
      <c r="C96" s="2"/>
      <c r="D96" s="2"/>
      <c r="E96" s="2"/>
      <c r="F96" s="2"/>
      <c r="G96" s="2"/>
      <c r="H96" s="2"/>
      <c r="I96" s="2"/>
      <c r="J96" s="2"/>
      <c r="K96" s="2"/>
      <c r="L96" s="2"/>
      <c r="M96" s="2"/>
      <c r="N96" s="2"/>
      <c r="O96" s="2"/>
      <c r="P96" s="2"/>
      <c r="Q96" s="2"/>
      <c r="R96" s="2"/>
      <c r="S96" s="2"/>
      <c r="T96" s="2"/>
      <c r="U96" s="2"/>
      <c r="V96" s="2"/>
      <c r="W96" s="2"/>
      <c r="X96" s="2"/>
    </row>
    <row r="97" spans="1:24" ht="15.75" customHeight="1">
      <c r="A97" s="2"/>
      <c r="B97" s="2"/>
      <c r="C97" s="2"/>
      <c r="D97" s="2"/>
      <c r="E97" s="2"/>
      <c r="F97" s="2"/>
      <c r="G97" s="2"/>
      <c r="H97" s="2"/>
      <c r="I97" s="2"/>
      <c r="J97" s="2"/>
      <c r="K97" s="2"/>
      <c r="L97" s="2"/>
      <c r="M97" s="2"/>
      <c r="N97" s="2"/>
      <c r="O97" s="2"/>
      <c r="P97" s="2"/>
      <c r="Q97" s="2"/>
      <c r="R97" s="2"/>
      <c r="S97" s="2"/>
      <c r="T97" s="2"/>
      <c r="U97" s="2"/>
      <c r="V97" s="2"/>
      <c r="W97" s="2"/>
      <c r="X97" s="2"/>
    </row>
    <row r="98" spans="1:24" ht="15.75" customHeight="1">
      <c r="A98" s="2"/>
      <c r="B98" s="2"/>
      <c r="C98" s="2"/>
      <c r="D98" s="2"/>
      <c r="E98" s="2"/>
      <c r="F98" s="2"/>
      <c r="G98" s="2"/>
      <c r="H98" s="2"/>
      <c r="I98" s="2"/>
      <c r="J98" s="2"/>
      <c r="K98" s="2"/>
      <c r="L98" s="2"/>
      <c r="M98" s="2"/>
      <c r="N98" s="2"/>
      <c r="O98" s="2"/>
      <c r="P98" s="2"/>
      <c r="Q98" s="2"/>
      <c r="R98" s="2"/>
      <c r="S98" s="2"/>
      <c r="T98" s="2"/>
      <c r="U98" s="2"/>
      <c r="V98" s="2"/>
      <c r="W98" s="2"/>
      <c r="X98" s="2"/>
    </row>
    <row r="99" spans="1:24" ht="15.75" customHeight="1">
      <c r="A99" s="2"/>
      <c r="B99" s="2"/>
      <c r="C99" s="2"/>
      <c r="D99" s="2"/>
      <c r="E99" s="2"/>
      <c r="F99" s="2"/>
      <c r="G99" s="2"/>
      <c r="H99" s="2"/>
      <c r="I99" s="2"/>
      <c r="J99" s="2"/>
      <c r="K99" s="2"/>
      <c r="L99" s="2"/>
      <c r="M99" s="2"/>
      <c r="N99" s="2"/>
      <c r="O99" s="2"/>
      <c r="P99" s="2"/>
      <c r="Q99" s="2"/>
      <c r="R99" s="2"/>
      <c r="S99" s="2"/>
      <c r="T99" s="2"/>
      <c r="U99" s="2"/>
      <c r="V99" s="2"/>
      <c r="W99" s="2"/>
      <c r="X99" s="2"/>
    </row>
    <row r="100" spans="1:24"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9:E10"/>
    <mergeCell ref="F9:J10"/>
    <mergeCell ref="A11:J11"/>
    <mergeCell ref="A1:B1"/>
    <mergeCell ref="C1:D1"/>
    <mergeCell ref="A2:B2"/>
    <mergeCell ref="C2:D2"/>
    <mergeCell ref="E4:F4"/>
  </mergeCells>
  <phoneticPr fontId="80" type="noConversion"/>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C1000"/>
  <sheetViews>
    <sheetView topLeftCell="A10" workbookViewId="0">
      <selection activeCell="F10" sqref="F10"/>
    </sheetView>
  </sheetViews>
  <sheetFormatPr defaultColWidth="12.5703125" defaultRowHeight="15" customHeight="1"/>
  <cols>
    <col min="2" max="2" width="14.42578125" customWidth="1"/>
    <col min="3" max="3" width="61.28515625" customWidth="1"/>
  </cols>
  <sheetData>
    <row r="1" spans="2:3" ht="15.75" customHeight="1"/>
    <row r="2" spans="2:3" ht="15.75" customHeight="1"/>
    <row r="3" spans="2:3" ht="15.75" customHeight="1"/>
    <row r="4" spans="2:3" ht="15.75" customHeight="1">
      <c r="B4" s="19" t="s">
        <v>18</v>
      </c>
      <c r="C4" s="19" t="s">
        <v>19</v>
      </c>
    </row>
    <row r="5" spans="2:3" ht="15.75" customHeight="1">
      <c r="B5" s="20" t="s">
        <v>20</v>
      </c>
      <c r="C5" s="20" t="s">
        <v>21</v>
      </c>
    </row>
    <row r="6" spans="2:3" ht="15.75" customHeight="1">
      <c r="B6" s="20" t="s">
        <v>22</v>
      </c>
      <c r="C6" s="20" t="s">
        <v>23</v>
      </c>
    </row>
    <row r="7" spans="2:3" ht="15.75" customHeight="1">
      <c r="B7" s="20" t="s">
        <v>24</v>
      </c>
      <c r="C7" s="20" t="s">
        <v>25</v>
      </c>
    </row>
    <row r="8" spans="2:3" ht="15.75" customHeight="1">
      <c r="B8" s="20" t="s">
        <v>26</v>
      </c>
      <c r="C8" s="20" t="s">
        <v>27</v>
      </c>
    </row>
    <row r="9" spans="2:3" ht="15.75" customHeight="1">
      <c r="B9" s="20" t="s">
        <v>28</v>
      </c>
      <c r="C9" s="20" t="s">
        <v>29</v>
      </c>
    </row>
    <row r="10" spans="2:3" ht="15.75" customHeight="1">
      <c r="B10" s="20" t="s">
        <v>30</v>
      </c>
      <c r="C10" s="20" t="s">
        <v>31</v>
      </c>
    </row>
    <row r="11" spans="2:3" ht="15.75" customHeight="1">
      <c r="B11" s="20" t="s">
        <v>32</v>
      </c>
      <c r="C11" s="20" t="s">
        <v>33</v>
      </c>
    </row>
    <row r="12" spans="2:3" ht="15.75" customHeight="1">
      <c r="B12" s="20" t="s">
        <v>34</v>
      </c>
      <c r="C12" s="20" t="s">
        <v>35</v>
      </c>
    </row>
    <row r="13" spans="2:3" ht="15.75" customHeight="1">
      <c r="B13" s="20" t="s">
        <v>36</v>
      </c>
      <c r="C13" s="20" t="s">
        <v>37</v>
      </c>
    </row>
    <row r="14" spans="2:3" ht="15.75" customHeight="1">
      <c r="B14" s="20" t="s">
        <v>38</v>
      </c>
      <c r="C14" s="20" t="s">
        <v>39</v>
      </c>
    </row>
    <row r="15" spans="2:3" ht="15.75" customHeight="1">
      <c r="B15" s="20" t="s">
        <v>40</v>
      </c>
      <c r="C15" s="20" t="s">
        <v>41</v>
      </c>
    </row>
    <row r="16" spans="2:3" ht="15.75" customHeight="1">
      <c r="B16" s="20" t="s">
        <v>42</v>
      </c>
      <c r="C16" s="20" t="s">
        <v>43</v>
      </c>
    </row>
    <row r="17" spans="2:3" ht="15.75" customHeight="1">
      <c r="B17" s="20" t="s">
        <v>44</v>
      </c>
      <c r="C17" s="20" t="s">
        <v>45</v>
      </c>
    </row>
    <row r="18" spans="2:3" ht="15.75" customHeight="1">
      <c r="B18" s="20" t="s">
        <v>46</v>
      </c>
      <c r="C18" s="21" t="s">
        <v>47</v>
      </c>
    </row>
    <row r="19" spans="2:3" ht="15.75" customHeight="1">
      <c r="B19" s="20" t="s">
        <v>48</v>
      </c>
      <c r="C19" s="21" t="s">
        <v>49</v>
      </c>
    </row>
    <row r="20" spans="2:3" ht="15.75" customHeight="1">
      <c r="B20" s="20" t="s">
        <v>50</v>
      </c>
      <c r="C20" s="20" t="s">
        <v>51</v>
      </c>
    </row>
    <row r="21" spans="2:3" ht="15.75" customHeight="1">
      <c r="B21" s="20" t="s">
        <v>52</v>
      </c>
      <c r="C21" s="20" t="s">
        <v>53</v>
      </c>
    </row>
    <row r="22" spans="2:3" ht="15.75" customHeight="1">
      <c r="B22" s="20" t="s">
        <v>54</v>
      </c>
      <c r="C22" s="20" t="s">
        <v>55</v>
      </c>
    </row>
    <row r="23" spans="2:3" ht="15.75" customHeight="1">
      <c r="B23" s="20" t="s">
        <v>56</v>
      </c>
      <c r="C23" s="20" t="s">
        <v>57</v>
      </c>
    </row>
    <row r="24" spans="2:3" ht="15.75" customHeight="1">
      <c r="B24" s="20" t="s">
        <v>58</v>
      </c>
      <c r="C24" s="20" t="s">
        <v>59</v>
      </c>
    </row>
    <row r="25" spans="2:3" ht="15.75" customHeight="1">
      <c r="B25" s="20" t="s">
        <v>60</v>
      </c>
      <c r="C25" s="20" t="s">
        <v>61</v>
      </c>
    </row>
    <row r="26" spans="2:3" ht="15.75" customHeight="1">
      <c r="B26" s="20" t="s">
        <v>62</v>
      </c>
      <c r="C26" s="20" t="s">
        <v>63</v>
      </c>
    </row>
    <row r="27" spans="2:3" ht="15.75" customHeight="1">
      <c r="B27" s="20" t="s">
        <v>64</v>
      </c>
      <c r="C27" s="20" t="s">
        <v>65</v>
      </c>
    </row>
    <row r="28" spans="2:3" ht="15.75" customHeight="1">
      <c r="B28" s="20" t="s">
        <v>66</v>
      </c>
      <c r="C28" s="20" t="s">
        <v>67</v>
      </c>
    </row>
    <row r="29" spans="2:3" ht="15.75" customHeight="1">
      <c r="B29" s="20" t="s">
        <v>68</v>
      </c>
    </row>
    <row r="30" spans="2:3" ht="15.75" customHeight="1">
      <c r="C30" s="22"/>
    </row>
    <row r="31" spans="2:3" ht="15.75" customHeight="1">
      <c r="C31" s="22"/>
    </row>
    <row r="32" spans="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0" type="noConversion"/>
  <hyperlinks>
    <hyperlink ref="C18" r:id="rId1"/>
    <hyperlink ref="C19" r:id="rId2"/>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000"/>
  <sheetViews>
    <sheetView topLeftCell="A31" workbookViewId="0">
      <selection activeCell="C34" sqref="C34:C35"/>
    </sheetView>
  </sheetViews>
  <sheetFormatPr defaultColWidth="12.5703125" defaultRowHeight="15" customHeight="1"/>
  <cols>
    <col min="1" max="1" width="21.140625" customWidth="1"/>
    <col min="2" max="2" width="83.140625" customWidth="1"/>
    <col min="3" max="3" width="26.85546875" customWidth="1"/>
    <col min="4" max="4" width="34" customWidth="1"/>
    <col min="5" max="5" width="27.5703125" hidden="1" customWidth="1"/>
    <col min="6" max="17" width="45.42578125" customWidth="1"/>
  </cols>
  <sheetData>
    <row r="1" spans="1:17" ht="15.75" customHeight="1">
      <c r="A1" s="23" t="s">
        <v>69</v>
      </c>
      <c r="B1" s="23"/>
      <c r="C1" s="24"/>
      <c r="D1" s="25"/>
      <c r="E1" s="25"/>
      <c r="F1" s="25"/>
      <c r="G1" s="25"/>
      <c r="H1" s="25"/>
      <c r="I1" s="25"/>
      <c r="J1" s="25"/>
      <c r="K1" s="25"/>
      <c r="L1" s="25"/>
      <c r="M1" s="25"/>
      <c r="N1" s="25"/>
      <c r="O1" s="25"/>
      <c r="P1" s="25"/>
      <c r="Q1" s="25"/>
    </row>
    <row r="2" spans="1:17" ht="15.75" customHeight="1">
      <c r="A2" s="24"/>
      <c r="B2" s="26"/>
      <c r="C2" s="26"/>
      <c r="D2" s="24"/>
      <c r="E2" s="25"/>
      <c r="F2" s="25"/>
      <c r="G2" s="25"/>
      <c r="H2" s="25"/>
      <c r="I2" s="25"/>
      <c r="J2" s="25"/>
      <c r="K2" s="25"/>
      <c r="L2" s="25"/>
      <c r="M2" s="25"/>
      <c r="N2" s="25"/>
      <c r="O2" s="25"/>
      <c r="P2" s="25"/>
      <c r="Q2" s="25"/>
    </row>
    <row r="3" spans="1:17" ht="15.75" customHeight="1">
      <c r="A3" s="24"/>
      <c r="B3" s="297" t="s">
        <v>70</v>
      </c>
      <c r="C3" s="298"/>
      <c r="D3" s="299" t="str">
        <f>IF($E$4&lt;20,"SUPPLIER IS NOT READY TO BE ASSESSED",IF($E$4&lt;21,"Supplier is not fully ready to be assessed - check missing points","SUPLIER READY TO BE ASSESSED"))</f>
        <v>SUPLIER READY TO BE ASSESSED</v>
      </c>
      <c r="E3" s="300"/>
      <c r="F3" s="301"/>
      <c r="G3" s="25"/>
      <c r="H3" s="25"/>
      <c r="I3" s="25"/>
      <c r="J3" s="25"/>
      <c r="K3" s="25"/>
      <c r="L3" s="25"/>
      <c r="M3" s="25"/>
      <c r="N3" s="25"/>
      <c r="O3" s="25"/>
      <c r="P3" s="25"/>
      <c r="Q3" s="25"/>
    </row>
    <row r="4" spans="1:17" ht="15.75" customHeight="1">
      <c r="A4" s="24"/>
      <c r="B4" s="27" t="s">
        <v>71</v>
      </c>
      <c r="C4" s="28" t="s">
        <v>72</v>
      </c>
      <c r="D4" s="25"/>
      <c r="E4" s="25">
        <f>SUM(E5:E35)</f>
        <v>22</v>
      </c>
      <c r="F4" s="25"/>
      <c r="G4" s="25"/>
      <c r="H4" s="25"/>
      <c r="I4" s="25"/>
      <c r="J4" s="25"/>
      <c r="K4" s="25"/>
      <c r="L4" s="25"/>
      <c r="M4" s="25"/>
      <c r="N4" s="25"/>
      <c r="O4" s="25"/>
      <c r="P4" s="25"/>
      <c r="Q4" s="25"/>
    </row>
    <row r="5" spans="1:17" ht="15.75" customHeight="1">
      <c r="A5" s="29"/>
      <c r="B5" s="30" t="s">
        <v>73</v>
      </c>
      <c r="C5" s="31" t="s">
        <v>74</v>
      </c>
      <c r="D5" s="32" t="str">
        <f>IF(E5=0,"Warning chapter 1.2.1 should be evaluated",IF(E5=-2,"SUPPLIER TYPE TO BE FULLFILED","Follow indication for chapter 1.2.1 assessment"))</f>
        <v>Follow indication for chapter 1.2.1 assessment</v>
      </c>
      <c r="E5" s="33">
        <f>IF(C5="SUPPLIER",1,IF(C5="KEY ACCOUNT SUPPLIER",1,IF(C5="INNOVATIVE PARTNER",1,IF(C5="MANUFACTURING PARTNER",1,IF(C5="CHALLENGER PREMIUMS",1,IF(C5="ESSENTIAL ALLIANCE",1,IF(C5="STARTUP",1,IF(C5="NOT DEFINED YET",0,-2))))))))</f>
        <v>1</v>
      </c>
      <c r="F5" s="33"/>
      <c r="G5" s="33"/>
      <c r="H5" s="33"/>
      <c r="I5" s="33"/>
      <c r="J5" s="33"/>
      <c r="K5" s="33"/>
      <c r="L5" s="33"/>
      <c r="M5" s="33"/>
      <c r="N5" s="33"/>
      <c r="O5" s="33"/>
      <c r="P5" s="33"/>
      <c r="Q5" s="33"/>
    </row>
    <row r="6" spans="1:17" ht="15.75" customHeight="1">
      <c r="A6" s="24"/>
      <c r="B6" s="30" t="s">
        <v>75</v>
      </c>
      <c r="C6" s="31" t="s">
        <v>76</v>
      </c>
      <c r="D6" s="32" t="str">
        <f>IF(E6=0,"SUPPLIER STATUS TO BE FULLFILED","OK")</f>
        <v>OK</v>
      </c>
      <c r="E6" s="33">
        <f>IF(C6="Active supplier",1,IF(C6="Opening supplier",1,0))</f>
        <v>1</v>
      </c>
      <c r="F6" s="25"/>
      <c r="G6" s="25"/>
      <c r="H6" s="25"/>
      <c r="I6" s="25"/>
      <c r="J6" s="25"/>
      <c r="K6" s="25"/>
      <c r="L6" s="25"/>
      <c r="M6" s="25"/>
      <c r="N6" s="25"/>
      <c r="O6" s="25"/>
      <c r="P6" s="25"/>
      <c r="Q6" s="25"/>
    </row>
    <row r="7" spans="1:17" ht="15.75" customHeight="1">
      <c r="A7" s="24"/>
      <c r="B7" s="30" t="s">
        <v>77</v>
      </c>
      <c r="C7" s="31" t="s">
        <v>78</v>
      </c>
      <c r="D7" s="32" t="str">
        <f>IF(E7=0,"WARNING : TO BE FULLFILED","OK")</f>
        <v>OK</v>
      </c>
      <c r="E7" s="33">
        <f>IF(C7="YES",1,IF(C7="NO",1,0))</f>
        <v>1</v>
      </c>
      <c r="F7" s="25"/>
      <c r="G7" s="25"/>
      <c r="H7" s="25"/>
      <c r="I7" s="25"/>
      <c r="J7" s="25"/>
      <c r="K7" s="25"/>
      <c r="L7" s="25"/>
      <c r="M7" s="25"/>
      <c r="N7" s="25"/>
      <c r="O7" s="25"/>
      <c r="P7" s="25"/>
      <c r="Q7" s="25"/>
    </row>
    <row r="8" spans="1:17" ht="15.75" customHeight="1">
      <c r="A8" s="24"/>
      <c r="B8" s="27" t="s">
        <v>79</v>
      </c>
      <c r="C8" s="28" t="s">
        <v>80</v>
      </c>
      <c r="D8" s="25"/>
      <c r="E8" s="25"/>
      <c r="F8" s="25"/>
      <c r="G8" s="25"/>
      <c r="H8" s="25"/>
      <c r="I8" s="25"/>
      <c r="J8" s="25"/>
      <c r="K8" s="25"/>
      <c r="L8" s="25"/>
      <c r="M8" s="25"/>
      <c r="N8" s="25"/>
      <c r="O8" s="25"/>
      <c r="P8" s="25"/>
      <c r="Q8" s="25"/>
    </row>
    <row r="9" spans="1:17" ht="15.75" customHeight="1">
      <c r="A9" s="24"/>
      <c r="B9" s="34" t="s">
        <v>81</v>
      </c>
      <c r="C9" s="28" t="s">
        <v>463</v>
      </c>
      <c r="D9" s="25"/>
      <c r="E9" s="25"/>
      <c r="F9" s="25"/>
      <c r="G9" s="25"/>
      <c r="H9" s="25"/>
      <c r="I9" s="25"/>
      <c r="J9" s="25"/>
      <c r="K9" s="25"/>
      <c r="L9" s="25"/>
      <c r="M9" s="25"/>
      <c r="N9" s="25"/>
      <c r="O9" s="25"/>
      <c r="P9" s="25"/>
      <c r="Q9" s="25"/>
    </row>
    <row r="10" spans="1:17" ht="15.75" customHeight="1">
      <c r="A10" s="24"/>
      <c r="B10" s="35" t="s">
        <v>82</v>
      </c>
      <c r="C10" s="28" t="s">
        <v>455</v>
      </c>
      <c r="D10" s="25"/>
      <c r="E10" s="25"/>
      <c r="F10" s="25"/>
      <c r="G10" s="25"/>
      <c r="H10" s="25"/>
      <c r="I10" s="25"/>
      <c r="J10" s="25"/>
      <c r="K10" s="25"/>
      <c r="L10" s="25"/>
      <c r="M10" s="25"/>
      <c r="N10" s="25"/>
      <c r="O10" s="25"/>
      <c r="P10" s="25"/>
      <c r="Q10" s="25"/>
    </row>
    <row r="11" spans="1:17" ht="15.75" customHeight="1">
      <c r="A11" s="24"/>
      <c r="B11" s="24"/>
      <c r="C11" s="36"/>
      <c r="D11" s="25"/>
      <c r="E11" s="25"/>
      <c r="F11" s="25"/>
      <c r="G11" s="25"/>
      <c r="H11" s="25"/>
      <c r="I11" s="25"/>
      <c r="J11" s="25"/>
      <c r="K11" s="25"/>
      <c r="L11" s="25"/>
      <c r="M11" s="25"/>
      <c r="N11" s="25"/>
      <c r="O11" s="25"/>
      <c r="P11" s="25"/>
      <c r="Q11" s="25"/>
    </row>
    <row r="12" spans="1:17" ht="15.75" customHeight="1">
      <c r="A12" s="37"/>
      <c r="B12" s="38" t="s">
        <v>83</v>
      </c>
      <c r="C12" s="37"/>
      <c r="D12" s="25"/>
      <c r="E12" s="25"/>
      <c r="F12" s="25"/>
      <c r="G12" s="25"/>
      <c r="H12" s="25"/>
      <c r="I12" s="25"/>
      <c r="J12" s="25"/>
      <c r="K12" s="25"/>
      <c r="L12" s="25"/>
      <c r="M12" s="25"/>
      <c r="N12" s="25"/>
      <c r="O12" s="25"/>
      <c r="P12" s="25"/>
      <c r="Q12" s="25"/>
    </row>
    <row r="13" spans="1:17" ht="15.75" customHeight="1">
      <c r="A13" s="302" t="s">
        <v>84</v>
      </c>
      <c r="B13" s="39" t="s">
        <v>85</v>
      </c>
      <c r="C13" s="40" t="s">
        <v>86</v>
      </c>
      <c r="D13" s="25"/>
      <c r="E13" s="25">
        <f t="shared" ref="E13:E28" si="0">IF(C13="yes",1,IF(C13="Not applicable",1,0))</f>
        <v>1</v>
      </c>
      <c r="F13" s="25"/>
      <c r="G13" s="25"/>
      <c r="H13" s="25"/>
      <c r="I13" s="25"/>
      <c r="J13" s="25"/>
      <c r="K13" s="25"/>
      <c r="L13" s="25"/>
      <c r="M13" s="25"/>
      <c r="N13" s="25"/>
      <c r="O13" s="25"/>
      <c r="P13" s="25"/>
      <c r="Q13" s="25"/>
    </row>
    <row r="14" spans="1:17" ht="15.75" customHeight="1">
      <c r="A14" s="303"/>
      <c r="B14" s="39" t="s">
        <v>87</v>
      </c>
      <c r="C14" s="40" t="s">
        <v>86</v>
      </c>
      <c r="D14" s="25"/>
      <c r="E14" s="25">
        <f t="shared" si="0"/>
        <v>1</v>
      </c>
      <c r="F14" s="25"/>
      <c r="G14" s="25"/>
      <c r="H14" s="25"/>
      <c r="I14" s="25"/>
      <c r="J14" s="25"/>
      <c r="K14" s="25"/>
      <c r="L14" s="25"/>
      <c r="M14" s="25"/>
      <c r="N14" s="25"/>
      <c r="O14" s="25"/>
      <c r="P14" s="25"/>
      <c r="Q14" s="25"/>
    </row>
    <row r="15" spans="1:17" ht="15.75" customHeight="1">
      <c r="A15" s="303"/>
      <c r="B15" s="39" t="s">
        <v>88</v>
      </c>
      <c r="C15" s="40" t="s">
        <v>86</v>
      </c>
      <c r="D15" s="25"/>
      <c r="E15" s="25">
        <f t="shared" si="0"/>
        <v>1</v>
      </c>
      <c r="F15" s="25"/>
      <c r="G15" s="25"/>
      <c r="H15" s="25"/>
      <c r="I15" s="25"/>
      <c r="J15" s="25"/>
      <c r="K15" s="25"/>
      <c r="L15" s="25"/>
      <c r="M15" s="25"/>
      <c r="N15" s="25"/>
      <c r="O15" s="25"/>
      <c r="P15" s="25"/>
      <c r="Q15" s="25"/>
    </row>
    <row r="16" spans="1:17" ht="15.75" customHeight="1">
      <c r="A16" s="303"/>
      <c r="B16" s="39" t="s">
        <v>89</v>
      </c>
      <c r="C16" s="40" t="s">
        <v>86</v>
      </c>
      <c r="D16" s="25"/>
      <c r="E16" s="25">
        <f t="shared" si="0"/>
        <v>1</v>
      </c>
      <c r="F16" s="25"/>
      <c r="G16" s="25"/>
      <c r="H16" s="25"/>
      <c r="I16" s="25"/>
      <c r="J16" s="25"/>
      <c r="K16" s="25"/>
      <c r="L16" s="25"/>
      <c r="M16" s="25"/>
      <c r="N16" s="25"/>
      <c r="O16" s="25"/>
      <c r="P16" s="25"/>
      <c r="Q16" s="25"/>
    </row>
    <row r="17" spans="1:17" ht="15.75" customHeight="1">
      <c r="A17" s="303"/>
      <c r="B17" s="39" t="s">
        <v>90</v>
      </c>
      <c r="C17" s="40" t="s">
        <v>86</v>
      </c>
      <c r="D17" s="25"/>
      <c r="E17" s="25">
        <f t="shared" si="0"/>
        <v>1</v>
      </c>
      <c r="F17" s="25"/>
      <c r="G17" s="25"/>
      <c r="H17" s="25"/>
      <c r="I17" s="25"/>
      <c r="J17" s="25"/>
      <c r="K17" s="25"/>
      <c r="L17" s="25"/>
      <c r="M17" s="25"/>
      <c r="N17" s="25"/>
      <c r="O17" s="25"/>
      <c r="P17" s="25"/>
      <c r="Q17" s="25"/>
    </row>
    <row r="18" spans="1:17" ht="15.75" customHeight="1">
      <c r="A18" s="303"/>
      <c r="B18" s="39" t="s">
        <v>91</v>
      </c>
      <c r="C18" s="40" t="s">
        <v>86</v>
      </c>
      <c r="D18" s="25"/>
      <c r="E18" s="25">
        <f t="shared" si="0"/>
        <v>1</v>
      </c>
      <c r="F18" s="25"/>
      <c r="G18" s="25"/>
      <c r="H18" s="25"/>
      <c r="I18" s="25"/>
      <c r="J18" s="25"/>
      <c r="K18" s="25"/>
      <c r="L18" s="25"/>
      <c r="M18" s="25"/>
      <c r="N18" s="25"/>
      <c r="O18" s="25"/>
      <c r="P18" s="25"/>
      <c r="Q18" s="25"/>
    </row>
    <row r="19" spans="1:17" ht="15.75" customHeight="1">
      <c r="A19" s="303"/>
      <c r="B19" s="39" t="s">
        <v>92</v>
      </c>
      <c r="C19" s="40" t="s">
        <v>86</v>
      </c>
      <c r="D19" s="25"/>
      <c r="E19" s="25">
        <f t="shared" si="0"/>
        <v>1</v>
      </c>
      <c r="F19" s="25"/>
      <c r="G19" s="25"/>
      <c r="H19" s="25"/>
      <c r="I19" s="25"/>
      <c r="J19" s="25"/>
      <c r="K19" s="25"/>
      <c r="L19" s="25"/>
      <c r="M19" s="25"/>
      <c r="N19" s="25"/>
      <c r="O19" s="25"/>
      <c r="P19" s="25"/>
      <c r="Q19" s="25"/>
    </row>
    <row r="20" spans="1:17" ht="15.75" customHeight="1">
      <c r="A20" s="303"/>
      <c r="B20" s="41" t="s">
        <v>93</v>
      </c>
      <c r="C20" s="40" t="s">
        <v>94</v>
      </c>
      <c r="D20" s="42" t="s">
        <v>95</v>
      </c>
      <c r="E20" s="25">
        <f t="shared" si="0"/>
        <v>0</v>
      </c>
      <c r="F20" s="25"/>
      <c r="G20" s="25"/>
      <c r="H20" s="25"/>
      <c r="I20" s="25"/>
      <c r="J20" s="25"/>
      <c r="K20" s="25"/>
      <c r="L20" s="25"/>
      <c r="M20" s="25"/>
      <c r="N20" s="25"/>
      <c r="O20" s="25"/>
      <c r="P20" s="25"/>
      <c r="Q20" s="25"/>
    </row>
    <row r="21" spans="1:17" ht="15.75" customHeight="1">
      <c r="A21" s="303"/>
      <c r="B21" s="39" t="s">
        <v>96</v>
      </c>
      <c r="C21" s="40" t="s">
        <v>86</v>
      </c>
      <c r="D21" s="25"/>
      <c r="E21" s="25">
        <f t="shared" si="0"/>
        <v>1</v>
      </c>
      <c r="F21" s="25"/>
      <c r="G21" s="25"/>
      <c r="H21" s="25"/>
      <c r="I21" s="25"/>
      <c r="J21" s="25"/>
      <c r="K21" s="25"/>
      <c r="L21" s="25"/>
      <c r="M21" s="25"/>
      <c r="N21" s="25"/>
      <c r="O21" s="25"/>
      <c r="P21" s="25"/>
      <c r="Q21" s="25"/>
    </row>
    <row r="22" spans="1:17" ht="15.75" customHeight="1">
      <c r="A22" s="303"/>
      <c r="B22" s="39" t="s">
        <v>97</v>
      </c>
      <c r="C22" s="40" t="s">
        <v>86</v>
      </c>
      <c r="D22" s="25"/>
      <c r="E22" s="25">
        <f t="shared" si="0"/>
        <v>1</v>
      </c>
      <c r="F22" s="25"/>
      <c r="G22" s="25"/>
      <c r="H22" s="25"/>
      <c r="I22" s="25"/>
      <c r="J22" s="25"/>
      <c r="K22" s="25"/>
      <c r="L22" s="25"/>
      <c r="M22" s="25"/>
      <c r="N22" s="25"/>
      <c r="O22" s="25"/>
      <c r="P22" s="25"/>
      <c r="Q22" s="25"/>
    </row>
    <row r="23" spans="1:17" ht="15.75" customHeight="1">
      <c r="A23" s="303"/>
      <c r="B23" s="39" t="s">
        <v>98</v>
      </c>
      <c r="C23" s="40" t="s">
        <v>86</v>
      </c>
      <c r="D23" s="25"/>
      <c r="E23" s="25">
        <f t="shared" si="0"/>
        <v>1</v>
      </c>
      <c r="F23" s="25"/>
      <c r="G23" s="25"/>
      <c r="H23" s="25"/>
      <c r="I23" s="25"/>
      <c r="J23" s="25"/>
      <c r="K23" s="25"/>
      <c r="L23" s="25"/>
      <c r="M23" s="25"/>
      <c r="N23" s="25"/>
      <c r="O23" s="25"/>
      <c r="P23" s="25"/>
      <c r="Q23" s="25"/>
    </row>
    <row r="24" spans="1:17" ht="15.75" customHeight="1">
      <c r="A24" s="303"/>
      <c r="B24" s="39" t="s">
        <v>99</v>
      </c>
      <c r="C24" s="40" t="s">
        <v>86</v>
      </c>
      <c r="D24" s="25"/>
      <c r="E24" s="25">
        <f t="shared" si="0"/>
        <v>1</v>
      </c>
      <c r="F24" s="25"/>
      <c r="G24" s="25"/>
      <c r="H24" s="25"/>
      <c r="I24" s="25"/>
      <c r="J24" s="25"/>
      <c r="K24" s="25"/>
      <c r="L24" s="25"/>
      <c r="M24" s="25"/>
      <c r="N24" s="25"/>
      <c r="O24" s="25"/>
      <c r="P24" s="25"/>
      <c r="Q24" s="25"/>
    </row>
    <row r="25" spans="1:17" ht="15.75" customHeight="1">
      <c r="A25" s="303"/>
      <c r="B25" s="39" t="s">
        <v>100</v>
      </c>
      <c r="C25" s="40"/>
      <c r="D25" s="25"/>
      <c r="E25" s="25">
        <f t="shared" si="0"/>
        <v>0</v>
      </c>
      <c r="F25" s="25"/>
      <c r="G25" s="25"/>
      <c r="H25" s="25"/>
      <c r="I25" s="25"/>
      <c r="J25" s="25"/>
      <c r="K25" s="25"/>
      <c r="L25" s="25"/>
      <c r="M25" s="25"/>
      <c r="N25" s="25"/>
      <c r="O25" s="25"/>
      <c r="P25" s="25"/>
      <c r="Q25" s="25"/>
    </row>
    <row r="26" spans="1:17" ht="15.75" customHeight="1">
      <c r="A26" s="303"/>
      <c r="B26" s="39" t="s">
        <v>101</v>
      </c>
      <c r="C26" s="43" t="s">
        <v>94</v>
      </c>
      <c r="D26" s="25"/>
      <c r="E26" s="25">
        <f t="shared" si="0"/>
        <v>0</v>
      </c>
      <c r="F26" s="25"/>
      <c r="G26" s="25"/>
      <c r="H26" s="25"/>
      <c r="I26" s="25"/>
      <c r="J26" s="25"/>
      <c r="K26" s="25"/>
      <c r="L26" s="25"/>
      <c r="M26" s="25"/>
      <c r="N26" s="25"/>
      <c r="O26" s="25"/>
      <c r="P26" s="25"/>
      <c r="Q26" s="25"/>
    </row>
    <row r="27" spans="1:17" ht="15.75" customHeight="1">
      <c r="A27" s="303"/>
      <c r="B27" s="39" t="s">
        <v>102</v>
      </c>
      <c r="C27" s="40" t="s">
        <v>86</v>
      </c>
      <c r="D27" s="25"/>
      <c r="E27" s="25">
        <f t="shared" si="0"/>
        <v>1</v>
      </c>
      <c r="F27" s="25"/>
      <c r="G27" s="25"/>
      <c r="H27" s="25"/>
      <c r="I27" s="25"/>
      <c r="J27" s="25"/>
      <c r="K27" s="25"/>
      <c r="L27" s="25"/>
      <c r="M27" s="25"/>
      <c r="N27" s="25"/>
      <c r="O27" s="25"/>
      <c r="P27" s="25"/>
      <c r="Q27" s="25"/>
    </row>
    <row r="28" spans="1:17" ht="15.75" customHeight="1">
      <c r="A28" s="304"/>
      <c r="B28" s="39" t="s">
        <v>103</v>
      </c>
      <c r="C28" s="40" t="s">
        <v>86</v>
      </c>
      <c r="D28" s="25"/>
      <c r="E28" s="25">
        <f t="shared" si="0"/>
        <v>1</v>
      </c>
      <c r="F28" s="25"/>
      <c r="G28" s="25"/>
      <c r="H28" s="25"/>
      <c r="I28" s="25"/>
      <c r="J28" s="25"/>
      <c r="K28" s="25"/>
      <c r="L28" s="25"/>
      <c r="M28" s="25"/>
      <c r="N28" s="25"/>
      <c r="O28" s="25"/>
      <c r="P28" s="25"/>
      <c r="Q28" s="25"/>
    </row>
    <row r="29" spans="1:17" ht="15.75" customHeight="1">
      <c r="A29" s="25"/>
      <c r="B29" s="25"/>
      <c r="C29" s="25"/>
      <c r="D29" s="25"/>
      <c r="E29" s="25"/>
      <c r="F29" s="25"/>
      <c r="G29" s="25"/>
      <c r="H29" s="25"/>
      <c r="I29" s="25"/>
      <c r="J29" s="25"/>
      <c r="K29" s="25"/>
      <c r="L29" s="25"/>
      <c r="M29" s="25"/>
      <c r="N29" s="25"/>
      <c r="O29" s="25"/>
      <c r="P29" s="25"/>
      <c r="Q29" s="25"/>
    </row>
    <row r="30" spans="1:17" ht="15.75" customHeight="1">
      <c r="A30" s="25"/>
      <c r="B30" s="25"/>
      <c r="C30" s="25"/>
      <c r="D30" s="25"/>
      <c r="E30" s="25"/>
      <c r="F30" s="25"/>
      <c r="G30" s="25"/>
      <c r="H30" s="25"/>
      <c r="I30" s="25"/>
      <c r="J30" s="25"/>
      <c r="K30" s="25"/>
      <c r="L30" s="25"/>
      <c r="M30" s="25"/>
      <c r="N30" s="25"/>
      <c r="O30" s="25"/>
      <c r="P30" s="25"/>
      <c r="Q30" s="25"/>
    </row>
    <row r="31" spans="1:17" ht="15.75" customHeight="1">
      <c r="A31" s="37"/>
      <c r="B31" s="38" t="s">
        <v>104</v>
      </c>
      <c r="C31" s="37"/>
      <c r="D31" s="25"/>
      <c r="E31" s="25"/>
      <c r="F31" s="25"/>
      <c r="G31" s="25"/>
      <c r="H31" s="25"/>
      <c r="I31" s="25"/>
      <c r="J31" s="25"/>
      <c r="K31" s="25"/>
      <c r="L31" s="25"/>
      <c r="M31" s="25"/>
      <c r="N31" s="25"/>
      <c r="O31" s="25"/>
      <c r="P31" s="25"/>
      <c r="Q31" s="25"/>
    </row>
    <row r="32" spans="1:17" ht="67.5" customHeight="1">
      <c r="A32" s="44" t="s">
        <v>105</v>
      </c>
      <c r="B32" s="45" t="s">
        <v>106</v>
      </c>
      <c r="C32" s="40" t="s">
        <v>86</v>
      </c>
      <c r="D32" s="46" t="s">
        <v>107</v>
      </c>
      <c r="E32" s="25">
        <f>IF(C32="yes",5,0)</f>
        <v>5</v>
      </c>
      <c r="F32" s="25"/>
      <c r="G32" s="25"/>
      <c r="H32" s="25"/>
      <c r="I32" s="25"/>
      <c r="J32" s="25"/>
      <c r="K32" s="25"/>
      <c r="L32" s="25"/>
      <c r="M32" s="25"/>
      <c r="N32" s="25"/>
      <c r="O32" s="25"/>
      <c r="P32" s="25"/>
      <c r="Q32" s="25"/>
    </row>
    <row r="33" spans="1:17" ht="52.5" customHeight="1">
      <c r="A33" s="44" t="s">
        <v>108</v>
      </c>
      <c r="B33" s="45" t="s">
        <v>109</v>
      </c>
      <c r="C33" s="40" t="s">
        <v>86</v>
      </c>
      <c r="D33" s="25"/>
      <c r="E33" s="25">
        <f>IF(C33="yes",1,0)</f>
        <v>1</v>
      </c>
      <c r="F33" s="25"/>
      <c r="G33" s="25"/>
      <c r="H33" s="25"/>
      <c r="I33" s="25"/>
      <c r="J33" s="25"/>
      <c r="K33" s="25"/>
      <c r="L33" s="25"/>
      <c r="M33" s="25"/>
      <c r="N33" s="25"/>
      <c r="O33" s="25"/>
      <c r="P33" s="25"/>
      <c r="Q33" s="25"/>
    </row>
    <row r="34" spans="1:17" ht="141" customHeight="1">
      <c r="A34" s="44" t="s">
        <v>110</v>
      </c>
      <c r="B34" s="47" t="s">
        <v>111</v>
      </c>
      <c r="C34" s="371" t="s">
        <v>86</v>
      </c>
      <c r="D34" s="25"/>
      <c r="E34" s="25"/>
      <c r="F34" s="25"/>
      <c r="G34" s="25"/>
      <c r="H34" s="25"/>
      <c r="I34" s="25"/>
      <c r="J34" s="25"/>
      <c r="K34" s="25"/>
      <c r="L34" s="25"/>
      <c r="M34" s="25"/>
      <c r="N34" s="25"/>
      <c r="O34" s="25"/>
      <c r="P34" s="25"/>
      <c r="Q34" s="25"/>
    </row>
    <row r="35" spans="1:17" ht="69.75" customHeight="1">
      <c r="A35" s="48" t="s">
        <v>112</v>
      </c>
      <c r="B35" s="45" t="s">
        <v>113</v>
      </c>
      <c r="C35" s="371" t="s">
        <v>114</v>
      </c>
      <c r="D35" s="25"/>
      <c r="E35" s="25"/>
      <c r="F35" s="25"/>
      <c r="G35" s="25"/>
      <c r="H35" s="25"/>
      <c r="I35" s="25"/>
      <c r="J35" s="25"/>
      <c r="K35" s="25"/>
      <c r="L35" s="25"/>
      <c r="M35" s="25"/>
      <c r="N35" s="25"/>
      <c r="O35" s="25"/>
      <c r="P35" s="25"/>
      <c r="Q35" s="25"/>
    </row>
    <row r="36" spans="1:17" ht="15.75" customHeight="1">
      <c r="A36" s="25"/>
      <c r="B36" s="25"/>
      <c r="C36" s="25"/>
      <c r="D36" s="25"/>
      <c r="E36" s="25"/>
      <c r="F36" s="25"/>
      <c r="G36" s="25"/>
      <c r="H36" s="25"/>
      <c r="I36" s="25"/>
      <c r="J36" s="25"/>
      <c r="K36" s="25"/>
      <c r="L36" s="25"/>
      <c r="M36" s="25"/>
      <c r="N36" s="25"/>
      <c r="O36" s="25"/>
      <c r="P36" s="25"/>
      <c r="Q36" s="25"/>
    </row>
    <row r="37" spans="1:17" ht="15.75" customHeight="1">
      <c r="A37" s="25"/>
      <c r="B37" s="25"/>
      <c r="C37" s="25"/>
      <c r="D37" s="25"/>
      <c r="E37" s="25"/>
      <c r="F37" s="25"/>
      <c r="G37" s="25"/>
      <c r="H37" s="25"/>
      <c r="I37" s="25"/>
      <c r="J37" s="25"/>
      <c r="K37" s="25"/>
      <c r="L37" s="25"/>
      <c r="M37" s="25"/>
      <c r="N37" s="25"/>
      <c r="O37" s="25"/>
      <c r="P37" s="25"/>
      <c r="Q37" s="25"/>
    </row>
    <row r="38" spans="1:17" ht="15.75" customHeight="1">
      <c r="A38" s="25"/>
      <c r="B38" s="25"/>
      <c r="C38" s="25"/>
      <c r="D38" s="25"/>
      <c r="E38" s="25"/>
      <c r="F38" s="25"/>
      <c r="G38" s="25"/>
      <c r="H38" s="25"/>
      <c r="I38" s="25"/>
      <c r="J38" s="25"/>
      <c r="K38" s="25"/>
      <c r="L38" s="25"/>
      <c r="M38" s="25"/>
      <c r="N38" s="25"/>
      <c r="O38" s="25"/>
      <c r="P38" s="25"/>
      <c r="Q38" s="25"/>
    </row>
    <row r="39" spans="1:17" ht="15.75" customHeight="1">
      <c r="A39" s="25"/>
      <c r="B39" s="25"/>
      <c r="C39" s="25"/>
      <c r="D39" s="25"/>
      <c r="E39" s="25"/>
      <c r="F39" s="25"/>
      <c r="G39" s="25"/>
      <c r="H39" s="25"/>
      <c r="I39" s="25"/>
      <c r="J39" s="25"/>
      <c r="K39" s="25"/>
      <c r="L39" s="25"/>
      <c r="M39" s="25"/>
      <c r="N39" s="25"/>
      <c r="O39" s="25"/>
      <c r="P39" s="25"/>
      <c r="Q39" s="25"/>
    </row>
    <row r="40" spans="1:17" ht="15.75" customHeight="1">
      <c r="A40" s="25"/>
      <c r="B40" s="25"/>
      <c r="C40" s="25"/>
      <c r="D40" s="25"/>
      <c r="E40" s="25"/>
      <c r="F40" s="25"/>
      <c r="G40" s="25"/>
      <c r="H40" s="25"/>
      <c r="I40" s="25"/>
      <c r="J40" s="25"/>
      <c r="K40" s="25"/>
      <c r="L40" s="25"/>
      <c r="M40" s="25"/>
      <c r="N40" s="25"/>
      <c r="O40" s="25"/>
      <c r="P40" s="25"/>
      <c r="Q40" s="25"/>
    </row>
    <row r="41" spans="1:17" ht="15.75" customHeight="1">
      <c r="A41" s="25"/>
      <c r="B41" s="25"/>
      <c r="C41" s="25"/>
      <c r="D41" s="25"/>
      <c r="E41" s="25"/>
      <c r="F41" s="25"/>
      <c r="G41" s="25"/>
      <c r="H41" s="25"/>
      <c r="I41" s="25"/>
      <c r="J41" s="25"/>
      <c r="K41" s="25"/>
      <c r="L41" s="25"/>
      <c r="M41" s="25"/>
      <c r="N41" s="25"/>
      <c r="O41" s="25"/>
      <c r="P41" s="25"/>
      <c r="Q41" s="25"/>
    </row>
    <row r="42" spans="1:17" ht="15.75" customHeight="1">
      <c r="A42" s="25"/>
      <c r="B42" s="25"/>
      <c r="C42" s="25"/>
      <c r="D42" s="25"/>
      <c r="E42" s="25"/>
      <c r="F42" s="25"/>
      <c r="G42" s="25"/>
      <c r="H42" s="25"/>
      <c r="I42" s="25"/>
      <c r="J42" s="25"/>
      <c r="K42" s="25"/>
      <c r="L42" s="25"/>
      <c r="M42" s="25"/>
      <c r="N42" s="25"/>
      <c r="O42" s="25"/>
      <c r="P42" s="25"/>
      <c r="Q42" s="25"/>
    </row>
    <row r="43" spans="1:17" ht="15.75" customHeight="1">
      <c r="A43" s="25"/>
      <c r="B43" s="25"/>
      <c r="C43" s="25"/>
      <c r="D43" s="25"/>
      <c r="E43" s="25"/>
      <c r="F43" s="25"/>
      <c r="G43" s="25"/>
      <c r="H43" s="25"/>
      <c r="I43" s="25"/>
      <c r="J43" s="25"/>
      <c r="K43" s="25"/>
      <c r="L43" s="25"/>
      <c r="M43" s="25"/>
      <c r="N43" s="25"/>
      <c r="O43" s="25"/>
      <c r="P43" s="25"/>
      <c r="Q43" s="25"/>
    </row>
    <row r="44" spans="1:17" ht="15.75" customHeight="1">
      <c r="A44" s="25"/>
      <c r="B44" s="25"/>
      <c r="C44" s="25"/>
      <c r="D44" s="25"/>
      <c r="E44" s="25"/>
      <c r="F44" s="25"/>
      <c r="G44" s="25"/>
      <c r="H44" s="25"/>
      <c r="I44" s="25"/>
      <c r="J44" s="25"/>
      <c r="K44" s="25"/>
      <c r="L44" s="25"/>
      <c r="M44" s="25"/>
      <c r="N44" s="25"/>
      <c r="O44" s="25"/>
      <c r="P44" s="25"/>
      <c r="Q44" s="25"/>
    </row>
    <row r="45" spans="1:17" ht="15.75" customHeight="1">
      <c r="A45" s="25"/>
      <c r="B45" s="25"/>
      <c r="C45" s="25"/>
      <c r="D45" s="25"/>
      <c r="E45" s="25"/>
      <c r="F45" s="25"/>
      <c r="G45" s="25"/>
      <c r="H45" s="25"/>
      <c r="I45" s="25"/>
      <c r="J45" s="25"/>
      <c r="K45" s="25"/>
      <c r="L45" s="25"/>
      <c r="M45" s="25"/>
      <c r="N45" s="25"/>
      <c r="O45" s="25"/>
      <c r="P45" s="25"/>
      <c r="Q45" s="25"/>
    </row>
    <row r="46" spans="1:17" ht="15.75" customHeight="1">
      <c r="A46" s="25"/>
      <c r="B46" s="25"/>
      <c r="C46" s="25"/>
      <c r="D46" s="25"/>
      <c r="E46" s="25"/>
      <c r="F46" s="25"/>
      <c r="G46" s="25"/>
      <c r="H46" s="25"/>
      <c r="I46" s="25"/>
      <c r="J46" s="25"/>
      <c r="K46" s="25"/>
      <c r="L46" s="25"/>
      <c r="M46" s="25"/>
      <c r="N46" s="25"/>
      <c r="O46" s="25"/>
      <c r="P46" s="25"/>
      <c r="Q46" s="25"/>
    </row>
    <row r="47" spans="1:17" ht="15.75" customHeight="1">
      <c r="A47" s="25"/>
      <c r="B47" s="25"/>
      <c r="C47" s="25"/>
      <c r="D47" s="25"/>
      <c r="E47" s="25"/>
      <c r="F47" s="25"/>
      <c r="G47" s="25"/>
      <c r="H47" s="25"/>
      <c r="I47" s="25"/>
      <c r="J47" s="25"/>
      <c r="K47" s="25"/>
      <c r="L47" s="25"/>
      <c r="M47" s="25"/>
      <c r="N47" s="25"/>
      <c r="O47" s="25"/>
      <c r="P47" s="25"/>
      <c r="Q47" s="25"/>
    </row>
    <row r="48" spans="1:17" ht="15.75" customHeight="1">
      <c r="A48" s="25"/>
      <c r="B48" s="25"/>
      <c r="C48" s="25"/>
      <c r="D48" s="25"/>
      <c r="E48" s="25"/>
      <c r="F48" s="25"/>
      <c r="G48" s="25"/>
      <c r="H48" s="25"/>
      <c r="I48" s="25"/>
      <c r="J48" s="25"/>
      <c r="K48" s="25"/>
      <c r="L48" s="25"/>
      <c r="M48" s="25"/>
      <c r="N48" s="25"/>
      <c r="O48" s="25"/>
      <c r="P48" s="25"/>
      <c r="Q48" s="25"/>
    </row>
    <row r="49" spans="1:17" ht="15.75" customHeight="1">
      <c r="A49" s="25"/>
      <c r="B49" s="25"/>
      <c r="C49" s="25"/>
      <c r="D49" s="25"/>
      <c r="E49" s="25"/>
      <c r="F49" s="25"/>
      <c r="G49" s="25"/>
      <c r="H49" s="25"/>
      <c r="I49" s="25"/>
      <c r="J49" s="25"/>
      <c r="K49" s="25"/>
      <c r="L49" s="25"/>
      <c r="M49" s="25"/>
      <c r="N49" s="25"/>
      <c r="O49" s="25"/>
      <c r="P49" s="25"/>
      <c r="Q49" s="25"/>
    </row>
    <row r="50" spans="1:17" ht="15.75" customHeight="1">
      <c r="A50" s="25"/>
      <c r="B50" s="25"/>
      <c r="C50" s="25"/>
      <c r="D50" s="25"/>
      <c r="E50" s="25"/>
      <c r="F50" s="25"/>
      <c r="G50" s="25"/>
      <c r="H50" s="25"/>
      <c r="I50" s="25"/>
      <c r="J50" s="25"/>
      <c r="K50" s="25"/>
      <c r="L50" s="25"/>
      <c r="M50" s="25"/>
      <c r="N50" s="25"/>
      <c r="O50" s="25"/>
      <c r="P50" s="25"/>
      <c r="Q50" s="25"/>
    </row>
    <row r="51" spans="1:17" ht="15.75" customHeight="1">
      <c r="A51" s="25"/>
      <c r="B51" s="25"/>
      <c r="C51" s="25"/>
      <c r="D51" s="25"/>
      <c r="E51" s="25"/>
      <c r="F51" s="25"/>
      <c r="G51" s="25"/>
      <c r="H51" s="25"/>
      <c r="I51" s="25"/>
      <c r="J51" s="25"/>
      <c r="K51" s="25"/>
      <c r="L51" s="25"/>
      <c r="M51" s="25"/>
      <c r="N51" s="25"/>
      <c r="O51" s="25"/>
      <c r="P51" s="25"/>
      <c r="Q51" s="25"/>
    </row>
    <row r="52" spans="1:17" ht="15.75" customHeight="1">
      <c r="A52" s="25"/>
      <c r="B52" s="25"/>
      <c r="C52" s="25"/>
      <c r="D52" s="25"/>
      <c r="E52" s="25"/>
      <c r="F52" s="25"/>
      <c r="G52" s="25"/>
      <c r="H52" s="25"/>
      <c r="I52" s="25"/>
      <c r="J52" s="25"/>
      <c r="K52" s="25"/>
      <c r="L52" s="25"/>
      <c r="M52" s="25"/>
      <c r="N52" s="25"/>
      <c r="O52" s="25"/>
      <c r="P52" s="25"/>
      <c r="Q52" s="25"/>
    </row>
    <row r="53" spans="1:17" ht="15.75" customHeight="1">
      <c r="A53" s="25"/>
      <c r="B53" s="25"/>
      <c r="C53" s="25"/>
      <c r="D53" s="25"/>
      <c r="E53" s="25"/>
      <c r="F53" s="25"/>
      <c r="G53" s="25"/>
      <c r="H53" s="25"/>
      <c r="I53" s="25"/>
      <c r="J53" s="25"/>
      <c r="K53" s="25"/>
      <c r="L53" s="25"/>
      <c r="M53" s="25"/>
      <c r="N53" s="25"/>
      <c r="O53" s="25"/>
      <c r="P53" s="25"/>
      <c r="Q53" s="25"/>
    </row>
    <row r="54" spans="1:17" ht="15.75" customHeight="1">
      <c r="A54" s="25"/>
      <c r="B54" s="25"/>
      <c r="C54" s="25"/>
      <c r="D54" s="25"/>
      <c r="E54" s="25"/>
      <c r="F54" s="25"/>
      <c r="G54" s="25"/>
      <c r="H54" s="25"/>
      <c r="I54" s="25"/>
      <c r="J54" s="25"/>
      <c r="K54" s="25"/>
      <c r="L54" s="25"/>
      <c r="M54" s="25"/>
      <c r="N54" s="25"/>
      <c r="O54" s="25"/>
      <c r="P54" s="25"/>
      <c r="Q54" s="25"/>
    </row>
    <row r="55" spans="1:17" ht="15.75" customHeight="1">
      <c r="A55" s="25"/>
      <c r="B55" s="25"/>
      <c r="C55" s="25"/>
      <c r="D55" s="25"/>
      <c r="E55" s="25"/>
      <c r="F55" s="25"/>
      <c r="G55" s="25"/>
      <c r="H55" s="25"/>
      <c r="I55" s="25"/>
      <c r="J55" s="25"/>
      <c r="K55" s="25"/>
      <c r="L55" s="25"/>
      <c r="M55" s="25"/>
      <c r="N55" s="25"/>
      <c r="O55" s="25"/>
      <c r="P55" s="25"/>
      <c r="Q55" s="25"/>
    </row>
    <row r="56" spans="1:17" ht="15.75" customHeight="1">
      <c r="A56" s="25"/>
      <c r="B56" s="25"/>
      <c r="C56" s="25"/>
      <c r="D56" s="25"/>
      <c r="E56" s="25"/>
      <c r="F56" s="25"/>
      <c r="G56" s="25"/>
      <c r="H56" s="25"/>
      <c r="I56" s="25"/>
      <c r="J56" s="25"/>
      <c r="K56" s="25"/>
      <c r="L56" s="25"/>
      <c r="M56" s="25"/>
      <c r="N56" s="25"/>
      <c r="O56" s="25"/>
      <c r="P56" s="25"/>
      <c r="Q56" s="25"/>
    </row>
    <row r="57" spans="1:17" ht="15.75" customHeight="1">
      <c r="A57" s="25"/>
      <c r="B57" s="25"/>
      <c r="C57" s="25"/>
      <c r="D57" s="25"/>
      <c r="E57" s="25"/>
      <c r="F57" s="25"/>
      <c r="G57" s="25"/>
      <c r="H57" s="25"/>
      <c r="I57" s="25"/>
      <c r="J57" s="25"/>
      <c r="K57" s="25"/>
      <c r="L57" s="25"/>
      <c r="M57" s="25"/>
      <c r="N57" s="25"/>
      <c r="O57" s="25"/>
      <c r="P57" s="25"/>
      <c r="Q57" s="25"/>
    </row>
    <row r="58" spans="1:17" ht="15.75" customHeight="1">
      <c r="A58" s="25"/>
      <c r="B58" s="25"/>
      <c r="C58" s="25"/>
      <c r="D58" s="25"/>
      <c r="E58" s="25"/>
      <c r="F58" s="25"/>
      <c r="G58" s="25"/>
      <c r="H58" s="25"/>
      <c r="I58" s="25"/>
      <c r="J58" s="25"/>
      <c r="K58" s="25"/>
      <c r="L58" s="25"/>
      <c r="M58" s="25"/>
      <c r="N58" s="25"/>
      <c r="O58" s="25"/>
      <c r="P58" s="25"/>
      <c r="Q58" s="25"/>
    </row>
    <row r="59" spans="1:17" ht="15.75" customHeight="1">
      <c r="A59" s="25"/>
      <c r="B59" s="25"/>
      <c r="C59" s="25"/>
      <c r="D59" s="25"/>
      <c r="E59" s="25"/>
      <c r="F59" s="25"/>
      <c r="G59" s="25"/>
      <c r="H59" s="25"/>
      <c r="I59" s="25"/>
      <c r="J59" s="25"/>
      <c r="K59" s="25"/>
      <c r="L59" s="25"/>
      <c r="M59" s="25"/>
      <c r="N59" s="25"/>
      <c r="O59" s="25"/>
      <c r="P59" s="25"/>
      <c r="Q59" s="25"/>
    </row>
    <row r="60" spans="1:17" ht="15.75" customHeight="1">
      <c r="A60" s="25"/>
      <c r="B60" s="25"/>
      <c r="C60" s="25"/>
      <c r="D60" s="25"/>
      <c r="E60" s="25"/>
      <c r="F60" s="25"/>
      <c r="G60" s="25"/>
      <c r="H60" s="25"/>
      <c r="I60" s="25"/>
      <c r="J60" s="25"/>
      <c r="K60" s="25"/>
      <c r="L60" s="25"/>
      <c r="M60" s="25"/>
      <c r="N60" s="25"/>
      <c r="O60" s="25"/>
      <c r="P60" s="25"/>
      <c r="Q60" s="25"/>
    </row>
    <row r="61" spans="1:17" ht="15.75" customHeight="1">
      <c r="A61" s="25"/>
      <c r="B61" s="25"/>
      <c r="C61" s="25"/>
      <c r="D61" s="25"/>
      <c r="E61" s="25"/>
      <c r="F61" s="25"/>
      <c r="G61" s="25"/>
      <c r="H61" s="25"/>
      <c r="I61" s="25"/>
      <c r="J61" s="25"/>
      <c r="K61" s="25"/>
      <c r="L61" s="25"/>
      <c r="M61" s="25"/>
      <c r="N61" s="25"/>
      <c r="O61" s="25"/>
      <c r="P61" s="25"/>
      <c r="Q61" s="25"/>
    </row>
    <row r="62" spans="1:17" ht="15.75" customHeight="1">
      <c r="A62" s="25"/>
      <c r="B62" s="25"/>
      <c r="C62" s="25"/>
      <c r="D62" s="25"/>
      <c r="E62" s="25"/>
      <c r="F62" s="25"/>
      <c r="G62" s="25"/>
      <c r="H62" s="25"/>
      <c r="I62" s="25"/>
      <c r="J62" s="25"/>
      <c r="K62" s="25"/>
      <c r="L62" s="25"/>
      <c r="M62" s="25"/>
      <c r="N62" s="25"/>
      <c r="O62" s="25"/>
      <c r="P62" s="25"/>
      <c r="Q62" s="25"/>
    </row>
    <row r="63" spans="1:17" ht="15.75" customHeight="1">
      <c r="A63" s="25"/>
      <c r="B63" s="25"/>
      <c r="C63" s="25"/>
      <c r="D63" s="25"/>
      <c r="E63" s="25"/>
      <c r="F63" s="25"/>
      <c r="G63" s="25"/>
      <c r="H63" s="25"/>
      <c r="I63" s="25"/>
      <c r="J63" s="25"/>
      <c r="K63" s="25"/>
      <c r="L63" s="25"/>
      <c r="M63" s="25"/>
      <c r="N63" s="25"/>
      <c r="O63" s="25"/>
      <c r="P63" s="25"/>
      <c r="Q63" s="25"/>
    </row>
    <row r="64" spans="1:17" ht="15.75" customHeight="1">
      <c r="A64" s="25"/>
      <c r="B64" s="25"/>
      <c r="C64" s="25"/>
      <c r="D64" s="25"/>
      <c r="E64" s="25"/>
      <c r="F64" s="25"/>
      <c r="G64" s="25"/>
      <c r="H64" s="25"/>
      <c r="I64" s="25"/>
      <c r="J64" s="25"/>
      <c r="K64" s="25"/>
      <c r="L64" s="25"/>
      <c r="M64" s="25"/>
      <c r="N64" s="25"/>
      <c r="O64" s="25"/>
      <c r="P64" s="25"/>
      <c r="Q64" s="25"/>
    </row>
    <row r="65" spans="1:17" ht="15.75" customHeight="1">
      <c r="A65" s="25"/>
      <c r="B65" s="25"/>
      <c r="C65" s="25"/>
      <c r="D65" s="25"/>
      <c r="E65" s="25"/>
      <c r="F65" s="25"/>
      <c r="G65" s="25"/>
      <c r="H65" s="25"/>
      <c r="I65" s="25"/>
      <c r="J65" s="25"/>
      <c r="K65" s="25"/>
      <c r="L65" s="25"/>
      <c r="M65" s="25"/>
      <c r="N65" s="25"/>
      <c r="O65" s="25"/>
      <c r="P65" s="25"/>
      <c r="Q65" s="25"/>
    </row>
    <row r="66" spans="1:17" ht="15.75" customHeight="1">
      <c r="A66" s="25"/>
      <c r="B66" s="25"/>
      <c r="C66" s="25"/>
      <c r="D66" s="25"/>
      <c r="E66" s="25"/>
      <c r="F66" s="25"/>
      <c r="G66" s="25"/>
      <c r="H66" s="25"/>
      <c r="I66" s="25"/>
      <c r="J66" s="25"/>
      <c r="K66" s="25"/>
      <c r="L66" s="25"/>
      <c r="M66" s="25"/>
      <c r="N66" s="25"/>
      <c r="O66" s="25"/>
      <c r="P66" s="25"/>
      <c r="Q66" s="25"/>
    </row>
    <row r="67" spans="1:17" ht="15.75" customHeight="1">
      <c r="A67" s="25"/>
      <c r="B67" s="25"/>
      <c r="C67" s="25"/>
      <c r="D67" s="25"/>
      <c r="E67" s="25"/>
      <c r="F67" s="25"/>
      <c r="G67" s="25"/>
      <c r="H67" s="25"/>
      <c r="I67" s="25"/>
      <c r="J67" s="25"/>
      <c r="K67" s="25"/>
      <c r="L67" s="25"/>
      <c r="M67" s="25"/>
      <c r="N67" s="25"/>
      <c r="O67" s="25"/>
      <c r="P67" s="25"/>
      <c r="Q67" s="25"/>
    </row>
    <row r="68" spans="1:17" ht="15.75" customHeight="1">
      <c r="A68" s="25"/>
      <c r="B68" s="25"/>
      <c r="C68" s="25"/>
      <c r="D68" s="25"/>
      <c r="E68" s="25"/>
      <c r="F68" s="25"/>
      <c r="G68" s="25"/>
      <c r="H68" s="25"/>
      <c r="I68" s="25"/>
      <c r="J68" s="25"/>
      <c r="K68" s="25"/>
      <c r="L68" s="25"/>
      <c r="M68" s="25"/>
      <c r="N68" s="25"/>
      <c r="O68" s="25"/>
      <c r="P68" s="25"/>
      <c r="Q68" s="25"/>
    </row>
    <row r="69" spans="1:17" ht="15.75" customHeight="1">
      <c r="A69" s="25"/>
      <c r="B69" s="25"/>
      <c r="C69" s="25"/>
      <c r="D69" s="25"/>
      <c r="E69" s="25"/>
      <c r="F69" s="25"/>
      <c r="G69" s="25"/>
      <c r="H69" s="25"/>
      <c r="I69" s="25"/>
      <c r="J69" s="25"/>
      <c r="K69" s="25"/>
      <c r="L69" s="25"/>
      <c r="M69" s="25"/>
      <c r="N69" s="25"/>
      <c r="O69" s="25"/>
      <c r="P69" s="25"/>
      <c r="Q69" s="25"/>
    </row>
    <row r="70" spans="1:17" ht="15.75" customHeight="1">
      <c r="A70" s="25"/>
      <c r="B70" s="25"/>
      <c r="C70" s="25"/>
      <c r="D70" s="25"/>
      <c r="E70" s="25"/>
      <c r="F70" s="25"/>
      <c r="G70" s="25"/>
      <c r="H70" s="25"/>
      <c r="I70" s="25"/>
      <c r="J70" s="25"/>
      <c r="K70" s="25"/>
      <c r="L70" s="25"/>
      <c r="M70" s="25"/>
      <c r="N70" s="25"/>
      <c r="O70" s="25"/>
      <c r="P70" s="25"/>
      <c r="Q70" s="25"/>
    </row>
    <row r="71" spans="1:17" ht="15.75" customHeight="1">
      <c r="A71" s="25"/>
      <c r="B71" s="25"/>
      <c r="C71" s="25"/>
      <c r="D71" s="25"/>
      <c r="E71" s="25"/>
      <c r="F71" s="25"/>
      <c r="G71" s="25"/>
      <c r="H71" s="25"/>
      <c r="I71" s="25"/>
      <c r="J71" s="25"/>
      <c r="K71" s="25"/>
      <c r="L71" s="25"/>
      <c r="M71" s="25"/>
      <c r="N71" s="25"/>
      <c r="O71" s="25"/>
      <c r="P71" s="25"/>
      <c r="Q71" s="25"/>
    </row>
    <row r="72" spans="1:17" ht="15.75" customHeight="1">
      <c r="A72" s="25"/>
      <c r="B72" s="25"/>
      <c r="C72" s="25"/>
      <c r="D72" s="25"/>
      <c r="E72" s="25"/>
      <c r="F72" s="25"/>
      <c r="G72" s="25"/>
      <c r="H72" s="25"/>
      <c r="I72" s="25"/>
      <c r="J72" s="25"/>
      <c r="K72" s="25"/>
      <c r="L72" s="25"/>
      <c r="M72" s="25"/>
      <c r="N72" s="25"/>
      <c r="O72" s="25"/>
      <c r="P72" s="25"/>
      <c r="Q72" s="25"/>
    </row>
    <row r="73" spans="1:17" ht="15.75" customHeight="1">
      <c r="A73" s="25"/>
      <c r="B73" s="25"/>
      <c r="C73" s="25"/>
      <c r="D73" s="25"/>
      <c r="E73" s="25"/>
      <c r="F73" s="25"/>
      <c r="G73" s="25"/>
      <c r="H73" s="25"/>
      <c r="I73" s="25"/>
      <c r="J73" s="25"/>
      <c r="K73" s="25"/>
      <c r="L73" s="25"/>
      <c r="M73" s="25"/>
      <c r="N73" s="25"/>
      <c r="O73" s="25"/>
      <c r="P73" s="25"/>
      <c r="Q73" s="25"/>
    </row>
    <row r="74" spans="1:17" ht="15.75" customHeight="1">
      <c r="A74" s="25"/>
      <c r="B74" s="25"/>
      <c r="C74" s="25"/>
      <c r="D74" s="25"/>
      <c r="E74" s="25"/>
      <c r="F74" s="25"/>
      <c r="G74" s="25"/>
      <c r="H74" s="25"/>
      <c r="I74" s="25"/>
      <c r="J74" s="25"/>
      <c r="K74" s="25"/>
      <c r="L74" s="25"/>
      <c r="M74" s="25"/>
      <c r="N74" s="25"/>
      <c r="O74" s="25"/>
      <c r="P74" s="25"/>
      <c r="Q74" s="25"/>
    </row>
    <row r="75" spans="1:17" ht="15.75" customHeight="1">
      <c r="A75" s="25"/>
      <c r="B75" s="25"/>
      <c r="C75" s="25"/>
      <c r="D75" s="25"/>
      <c r="E75" s="25"/>
      <c r="F75" s="25"/>
      <c r="G75" s="25"/>
      <c r="H75" s="25"/>
      <c r="I75" s="25"/>
      <c r="J75" s="25"/>
      <c r="K75" s="25"/>
      <c r="L75" s="25"/>
      <c r="M75" s="25"/>
      <c r="N75" s="25"/>
      <c r="O75" s="25"/>
      <c r="P75" s="25"/>
      <c r="Q75" s="25"/>
    </row>
    <row r="76" spans="1:17" ht="15.75" customHeight="1">
      <c r="A76" s="25"/>
      <c r="B76" s="25"/>
      <c r="C76" s="25"/>
      <c r="D76" s="25"/>
      <c r="E76" s="25"/>
      <c r="F76" s="25"/>
      <c r="G76" s="25"/>
      <c r="H76" s="25"/>
      <c r="I76" s="25"/>
      <c r="J76" s="25"/>
      <c r="K76" s="25"/>
      <c r="L76" s="25"/>
      <c r="M76" s="25"/>
      <c r="N76" s="25"/>
      <c r="O76" s="25"/>
      <c r="P76" s="25"/>
      <c r="Q76" s="25"/>
    </row>
    <row r="77" spans="1:17" ht="15.75" customHeight="1">
      <c r="A77" s="25"/>
      <c r="B77" s="25"/>
      <c r="C77" s="25"/>
      <c r="D77" s="25"/>
      <c r="E77" s="25"/>
      <c r="F77" s="25"/>
      <c r="G77" s="25"/>
      <c r="H77" s="25"/>
      <c r="I77" s="25"/>
      <c r="J77" s="25"/>
      <c r="K77" s="25"/>
      <c r="L77" s="25"/>
      <c r="M77" s="25"/>
      <c r="N77" s="25"/>
      <c r="O77" s="25"/>
      <c r="P77" s="25"/>
      <c r="Q77" s="25"/>
    </row>
    <row r="78" spans="1:17" ht="15.75" customHeight="1">
      <c r="A78" s="25"/>
      <c r="B78" s="25"/>
      <c r="C78" s="25"/>
      <c r="D78" s="25"/>
      <c r="E78" s="25"/>
      <c r="F78" s="25"/>
      <c r="G78" s="25"/>
      <c r="H78" s="25"/>
      <c r="I78" s="25"/>
      <c r="J78" s="25"/>
      <c r="K78" s="25"/>
      <c r="L78" s="25"/>
      <c r="M78" s="25"/>
      <c r="N78" s="25"/>
      <c r="O78" s="25"/>
      <c r="P78" s="25"/>
      <c r="Q78" s="25"/>
    </row>
    <row r="79" spans="1:17" ht="15.75" customHeight="1">
      <c r="A79" s="25"/>
      <c r="B79" s="25"/>
      <c r="C79" s="25"/>
      <c r="D79" s="25"/>
      <c r="E79" s="25"/>
      <c r="F79" s="25"/>
      <c r="G79" s="25"/>
      <c r="H79" s="25"/>
      <c r="I79" s="25"/>
      <c r="J79" s="25"/>
      <c r="K79" s="25"/>
      <c r="L79" s="25"/>
      <c r="M79" s="25"/>
      <c r="N79" s="25"/>
      <c r="O79" s="25"/>
      <c r="P79" s="25"/>
      <c r="Q79" s="25"/>
    </row>
    <row r="80" spans="1:17" ht="15.75" customHeight="1">
      <c r="A80" s="25"/>
      <c r="B80" s="25"/>
      <c r="C80" s="25"/>
      <c r="D80" s="25"/>
      <c r="E80" s="25"/>
      <c r="F80" s="25"/>
      <c r="G80" s="25"/>
      <c r="H80" s="25"/>
      <c r="I80" s="25"/>
      <c r="J80" s="25"/>
      <c r="K80" s="25"/>
      <c r="L80" s="25"/>
      <c r="M80" s="25"/>
      <c r="N80" s="25"/>
      <c r="O80" s="25"/>
      <c r="P80" s="25"/>
      <c r="Q80" s="25"/>
    </row>
    <row r="81" spans="1:17" ht="15.75" customHeight="1">
      <c r="A81" s="25"/>
      <c r="B81" s="25"/>
      <c r="C81" s="25"/>
      <c r="D81" s="25"/>
      <c r="E81" s="25"/>
      <c r="F81" s="25"/>
      <c r="G81" s="25"/>
      <c r="H81" s="25"/>
      <c r="I81" s="25"/>
      <c r="J81" s="25"/>
      <c r="K81" s="25"/>
      <c r="L81" s="25"/>
      <c r="M81" s="25"/>
      <c r="N81" s="25"/>
      <c r="O81" s="25"/>
      <c r="P81" s="25"/>
      <c r="Q81" s="25"/>
    </row>
    <row r="82" spans="1:17" ht="15.75" customHeight="1">
      <c r="A82" s="25"/>
      <c r="B82" s="25"/>
      <c r="C82" s="25"/>
      <c r="D82" s="25"/>
      <c r="E82" s="25"/>
      <c r="F82" s="25"/>
      <c r="G82" s="25"/>
      <c r="H82" s="25"/>
      <c r="I82" s="25"/>
      <c r="J82" s="25"/>
      <c r="K82" s="25"/>
      <c r="L82" s="25"/>
      <c r="M82" s="25"/>
      <c r="N82" s="25"/>
      <c r="O82" s="25"/>
      <c r="P82" s="25"/>
      <c r="Q82" s="25"/>
    </row>
    <row r="83" spans="1:17" ht="15.75" customHeight="1">
      <c r="A83" s="25"/>
      <c r="B83" s="25"/>
      <c r="C83" s="25"/>
      <c r="D83" s="25"/>
      <c r="E83" s="25"/>
      <c r="F83" s="25"/>
      <c r="G83" s="25"/>
      <c r="H83" s="25"/>
      <c r="I83" s="25"/>
      <c r="J83" s="25"/>
      <c r="K83" s="25"/>
      <c r="L83" s="25"/>
      <c r="M83" s="25"/>
      <c r="N83" s="25"/>
      <c r="O83" s="25"/>
      <c r="P83" s="25"/>
      <c r="Q83" s="25"/>
    </row>
    <row r="84" spans="1:17" ht="15.75" customHeight="1">
      <c r="A84" s="25"/>
      <c r="B84" s="25"/>
      <c r="C84" s="25"/>
      <c r="D84" s="25"/>
      <c r="E84" s="25"/>
      <c r="F84" s="25"/>
      <c r="G84" s="25"/>
      <c r="H84" s="25"/>
      <c r="I84" s="25"/>
      <c r="J84" s="25"/>
      <c r="K84" s="25"/>
      <c r="L84" s="25"/>
      <c r="M84" s="25"/>
      <c r="N84" s="25"/>
      <c r="O84" s="25"/>
      <c r="P84" s="25"/>
      <c r="Q84" s="25"/>
    </row>
    <row r="85" spans="1:17" ht="15.75" customHeight="1">
      <c r="A85" s="25"/>
      <c r="B85" s="25"/>
      <c r="C85" s="25"/>
      <c r="D85" s="25"/>
      <c r="E85" s="25"/>
      <c r="F85" s="25"/>
      <c r="G85" s="25"/>
      <c r="H85" s="25"/>
      <c r="I85" s="25"/>
      <c r="J85" s="25"/>
      <c r="K85" s="25"/>
      <c r="L85" s="25"/>
      <c r="M85" s="25"/>
      <c r="N85" s="25"/>
      <c r="O85" s="25"/>
      <c r="P85" s="25"/>
      <c r="Q85" s="25"/>
    </row>
    <row r="86" spans="1:17" ht="15.75" customHeight="1">
      <c r="A86" s="25"/>
      <c r="B86" s="25"/>
      <c r="C86" s="25"/>
      <c r="D86" s="25"/>
      <c r="E86" s="25"/>
      <c r="F86" s="25"/>
      <c r="G86" s="25"/>
      <c r="H86" s="25"/>
      <c r="I86" s="25"/>
      <c r="J86" s="25"/>
      <c r="K86" s="25"/>
      <c r="L86" s="25"/>
      <c r="M86" s="25"/>
      <c r="N86" s="25"/>
      <c r="O86" s="25"/>
      <c r="P86" s="25"/>
      <c r="Q86" s="25"/>
    </row>
    <row r="87" spans="1:17" ht="15.75" customHeight="1">
      <c r="A87" s="25"/>
      <c r="B87" s="25"/>
      <c r="C87" s="25"/>
      <c r="D87" s="25"/>
      <c r="E87" s="25"/>
      <c r="F87" s="25"/>
      <c r="G87" s="25"/>
      <c r="H87" s="25"/>
      <c r="I87" s="25"/>
      <c r="J87" s="25"/>
      <c r="K87" s="25"/>
      <c r="L87" s="25"/>
      <c r="M87" s="25"/>
      <c r="N87" s="25"/>
      <c r="O87" s="25"/>
      <c r="P87" s="25"/>
      <c r="Q87" s="25"/>
    </row>
    <row r="88" spans="1:17" ht="15.75" customHeight="1">
      <c r="A88" s="25"/>
      <c r="B88" s="25"/>
      <c r="C88" s="25"/>
      <c r="D88" s="25"/>
      <c r="E88" s="25"/>
      <c r="F88" s="25"/>
      <c r="G88" s="25"/>
      <c r="H88" s="25"/>
      <c r="I88" s="25"/>
      <c r="J88" s="25"/>
      <c r="K88" s="25"/>
      <c r="L88" s="25"/>
      <c r="M88" s="25"/>
      <c r="N88" s="25"/>
      <c r="O88" s="25"/>
      <c r="P88" s="25"/>
      <c r="Q88" s="25"/>
    </row>
    <row r="89" spans="1:17" ht="15.75" customHeight="1">
      <c r="A89" s="25"/>
      <c r="B89" s="25"/>
      <c r="C89" s="25"/>
      <c r="D89" s="25"/>
      <c r="E89" s="25"/>
      <c r="F89" s="25"/>
      <c r="G89" s="25"/>
      <c r="H89" s="25"/>
      <c r="I89" s="25"/>
      <c r="J89" s="25"/>
      <c r="K89" s="25"/>
      <c r="L89" s="25"/>
      <c r="M89" s="25"/>
      <c r="N89" s="25"/>
      <c r="O89" s="25"/>
      <c r="P89" s="25"/>
      <c r="Q89" s="25"/>
    </row>
    <row r="90" spans="1:17" ht="15.75" customHeight="1">
      <c r="A90" s="25"/>
      <c r="B90" s="25"/>
      <c r="C90" s="25"/>
      <c r="D90" s="25"/>
      <c r="E90" s="25"/>
      <c r="F90" s="25"/>
      <c r="G90" s="25"/>
      <c r="H90" s="25"/>
      <c r="I90" s="25"/>
      <c r="J90" s="25"/>
      <c r="K90" s="25"/>
      <c r="L90" s="25"/>
      <c r="M90" s="25"/>
      <c r="N90" s="25"/>
      <c r="O90" s="25"/>
      <c r="P90" s="25"/>
      <c r="Q90" s="25"/>
    </row>
    <row r="91" spans="1:17" ht="15.75" customHeight="1">
      <c r="A91" s="25"/>
      <c r="B91" s="25"/>
      <c r="C91" s="25"/>
      <c r="D91" s="25"/>
      <c r="E91" s="25"/>
      <c r="F91" s="25"/>
      <c r="G91" s="25"/>
      <c r="H91" s="25"/>
      <c r="I91" s="25"/>
      <c r="J91" s="25"/>
      <c r="K91" s="25"/>
      <c r="L91" s="25"/>
      <c r="M91" s="25"/>
      <c r="N91" s="25"/>
      <c r="O91" s="25"/>
      <c r="P91" s="25"/>
      <c r="Q91" s="25"/>
    </row>
    <row r="92" spans="1:17" ht="15.75" customHeight="1">
      <c r="A92" s="25"/>
      <c r="B92" s="25"/>
      <c r="C92" s="25"/>
      <c r="D92" s="25"/>
      <c r="E92" s="25"/>
      <c r="F92" s="25"/>
      <c r="G92" s="25"/>
      <c r="H92" s="25"/>
      <c r="I92" s="25"/>
      <c r="J92" s="25"/>
      <c r="K92" s="25"/>
      <c r="L92" s="25"/>
      <c r="M92" s="25"/>
      <c r="N92" s="25"/>
      <c r="O92" s="25"/>
      <c r="P92" s="25"/>
      <c r="Q92" s="25"/>
    </row>
    <row r="93" spans="1:17" ht="15.75" customHeight="1">
      <c r="A93" s="25"/>
      <c r="B93" s="25"/>
      <c r="C93" s="25"/>
      <c r="D93" s="25"/>
      <c r="E93" s="25"/>
      <c r="F93" s="25"/>
      <c r="G93" s="25"/>
      <c r="H93" s="25"/>
      <c r="I93" s="25"/>
      <c r="J93" s="25"/>
      <c r="K93" s="25"/>
      <c r="L93" s="25"/>
      <c r="M93" s="25"/>
      <c r="N93" s="25"/>
      <c r="O93" s="25"/>
      <c r="P93" s="25"/>
      <c r="Q93" s="25"/>
    </row>
    <row r="94" spans="1:17" ht="15.75" customHeight="1">
      <c r="A94" s="25"/>
      <c r="B94" s="25"/>
      <c r="C94" s="25"/>
      <c r="D94" s="25"/>
      <c r="E94" s="25"/>
      <c r="F94" s="25"/>
      <c r="G94" s="25"/>
      <c r="H94" s="25"/>
      <c r="I94" s="25"/>
      <c r="J94" s="25"/>
      <c r="K94" s="25"/>
      <c r="L94" s="25"/>
      <c r="M94" s="25"/>
      <c r="N94" s="25"/>
      <c r="O94" s="25"/>
      <c r="P94" s="25"/>
      <c r="Q94" s="25"/>
    </row>
    <row r="95" spans="1:17" ht="15.75" customHeight="1">
      <c r="A95" s="25"/>
      <c r="B95" s="25"/>
      <c r="C95" s="25"/>
      <c r="D95" s="25"/>
      <c r="E95" s="25"/>
      <c r="F95" s="25"/>
      <c r="G95" s="25"/>
      <c r="H95" s="25"/>
      <c r="I95" s="25"/>
      <c r="J95" s="25"/>
      <c r="K95" s="25"/>
      <c r="L95" s="25"/>
      <c r="M95" s="25"/>
      <c r="N95" s="25"/>
      <c r="O95" s="25"/>
      <c r="P95" s="25"/>
      <c r="Q95" s="25"/>
    </row>
    <row r="96" spans="1:17" ht="15.75" customHeight="1">
      <c r="A96" s="25"/>
      <c r="B96" s="25"/>
      <c r="C96" s="25"/>
      <c r="D96" s="25"/>
      <c r="E96" s="25"/>
      <c r="F96" s="25"/>
      <c r="G96" s="25"/>
      <c r="H96" s="25"/>
      <c r="I96" s="25"/>
      <c r="J96" s="25"/>
      <c r="K96" s="25"/>
      <c r="L96" s="25"/>
      <c r="M96" s="25"/>
      <c r="N96" s="25"/>
      <c r="O96" s="25"/>
      <c r="P96" s="25"/>
      <c r="Q96" s="25"/>
    </row>
    <row r="97" spans="1:17" ht="15.75" customHeight="1">
      <c r="A97" s="25"/>
      <c r="B97" s="25"/>
      <c r="C97" s="25"/>
      <c r="D97" s="25"/>
      <c r="E97" s="25"/>
      <c r="F97" s="25"/>
      <c r="G97" s="25"/>
      <c r="H97" s="25"/>
      <c r="I97" s="25"/>
      <c r="J97" s="25"/>
      <c r="K97" s="25"/>
      <c r="L97" s="25"/>
      <c r="M97" s="25"/>
      <c r="N97" s="25"/>
      <c r="O97" s="25"/>
      <c r="P97" s="25"/>
      <c r="Q97" s="25"/>
    </row>
    <row r="98" spans="1:17" ht="15.75" customHeight="1">
      <c r="A98" s="25"/>
      <c r="B98" s="25"/>
      <c r="C98" s="25"/>
      <c r="D98" s="25"/>
      <c r="E98" s="25"/>
      <c r="F98" s="25"/>
      <c r="G98" s="25"/>
      <c r="H98" s="25"/>
      <c r="I98" s="25"/>
      <c r="J98" s="25"/>
      <c r="K98" s="25"/>
      <c r="L98" s="25"/>
      <c r="M98" s="25"/>
      <c r="N98" s="25"/>
      <c r="O98" s="25"/>
      <c r="P98" s="25"/>
      <c r="Q98" s="25"/>
    </row>
    <row r="99" spans="1:17" ht="15.75" customHeight="1">
      <c r="A99" s="25"/>
      <c r="B99" s="25"/>
      <c r="C99" s="25"/>
      <c r="D99" s="25"/>
      <c r="E99" s="25"/>
      <c r="F99" s="25"/>
      <c r="G99" s="25"/>
      <c r="H99" s="25"/>
      <c r="I99" s="25"/>
      <c r="J99" s="25"/>
      <c r="K99" s="25"/>
      <c r="L99" s="25"/>
      <c r="M99" s="25"/>
      <c r="N99" s="25"/>
      <c r="O99" s="25"/>
      <c r="P99" s="25"/>
      <c r="Q99" s="25"/>
    </row>
    <row r="100" spans="1:17" ht="15.75" customHeight="1">
      <c r="A100" s="25"/>
      <c r="B100" s="25"/>
      <c r="C100" s="25"/>
      <c r="D100" s="25"/>
      <c r="E100" s="25"/>
      <c r="F100" s="25"/>
      <c r="G100" s="25"/>
      <c r="H100" s="25"/>
      <c r="I100" s="25"/>
      <c r="J100" s="25"/>
      <c r="K100" s="25"/>
      <c r="L100" s="25"/>
      <c r="M100" s="25"/>
      <c r="N100" s="25"/>
      <c r="O100" s="25"/>
      <c r="P100" s="25"/>
      <c r="Q100" s="25"/>
    </row>
    <row r="101" spans="1:17" ht="15.75" customHeight="1">
      <c r="A101" s="25"/>
      <c r="B101" s="25"/>
      <c r="C101" s="25"/>
      <c r="D101" s="25"/>
      <c r="E101" s="25"/>
      <c r="F101" s="25"/>
      <c r="G101" s="25"/>
      <c r="H101" s="25"/>
      <c r="I101" s="25"/>
      <c r="J101" s="25"/>
      <c r="K101" s="25"/>
      <c r="L101" s="25"/>
      <c r="M101" s="25"/>
      <c r="N101" s="25"/>
      <c r="O101" s="25"/>
      <c r="P101" s="25"/>
      <c r="Q101" s="25"/>
    </row>
    <row r="102" spans="1:17" ht="15.75" customHeight="1">
      <c r="A102" s="25"/>
      <c r="B102" s="25"/>
      <c r="C102" s="25"/>
      <c r="D102" s="25"/>
      <c r="E102" s="25"/>
      <c r="F102" s="25"/>
      <c r="G102" s="25"/>
      <c r="H102" s="25"/>
      <c r="I102" s="25"/>
      <c r="J102" s="25"/>
      <c r="K102" s="25"/>
      <c r="L102" s="25"/>
      <c r="M102" s="25"/>
      <c r="N102" s="25"/>
      <c r="O102" s="25"/>
      <c r="P102" s="25"/>
      <c r="Q102" s="25"/>
    </row>
    <row r="103" spans="1:17" ht="15.75" customHeight="1">
      <c r="A103" s="25"/>
      <c r="B103" s="25"/>
      <c r="C103" s="25"/>
      <c r="D103" s="25"/>
      <c r="E103" s="25"/>
      <c r="F103" s="25"/>
      <c r="G103" s="25"/>
      <c r="H103" s="25"/>
      <c r="I103" s="25"/>
      <c r="J103" s="25"/>
      <c r="K103" s="25"/>
      <c r="L103" s="25"/>
      <c r="M103" s="25"/>
      <c r="N103" s="25"/>
      <c r="O103" s="25"/>
      <c r="P103" s="25"/>
      <c r="Q103" s="25"/>
    </row>
    <row r="104" spans="1:17" ht="15.75" customHeight="1">
      <c r="A104" s="25"/>
      <c r="B104" s="25"/>
      <c r="C104" s="25"/>
      <c r="D104" s="25"/>
      <c r="E104" s="25"/>
      <c r="F104" s="25"/>
      <c r="G104" s="25"/>
      <c r="H104" s="25"/>
      <c r="I104" s="25"/>
      <c r="J104" s="25"/>
      <c r="K104" s="25"/>
      <c r="L104" s="25"/>
      <c r="M104" s="25"/>
      <c r="N104" s="25"/>
      <c r="O104" s="25"/>
      <c r="P104" s="25"/>
      <c r="Q104" s="25"/>
    </row>
    <row r="105" spans="1:17" ht="15.75" customHeight="1">
      <c r="A105" s="25"/>
      <c r="B105" s="25"/>
      <c r="C105" s="25"/>
      <c r="D105" s="25"/>
      <c r="E105" s="25"/>
      <c r="F105" s="25"/>
      <c r="G105" s="25"/>
      <c r="H105" s="25"/>
      <c r="I105" s="25"/>
      <c r="J105" s="25"/>
      <c r="K105" s="25"/>
      <c r="L105" s="25"/>
      <c r="M105" s="25"/>
      <c r="N105" s="25"/>
      <c r="O105" s="25"/>
      <c r="P105" s="25"/>
      <c r="Q105" s="25"/>
    </row>
    <row r="106" spans="1:17" ht="15.75" customHeight="1">
      <c r="A106" s="25"/>
      <c r="B106" s="25"/>
      <c r="C106" s="25"/>
      <c r="D106" s="25"/>
      <c r="E106" s="25"/>
      <c r="F106" s="25"/>
      <c r="G106" s="25"/>
      <c r="H106" s="25"/>
      <c r="I106" s="25"/>
      <c r="J106" s="25"/>
      <c r="K106" s="25"/>
      <c r="L106" s="25"/>
      <c r="M106" s="25"/>
      <c r="N106" s="25"/>
      <c r="O106" s="25"/>
      <c r="P106" s="25"/>
      <c r="Q106" s="25"/>
    </row>
    <row r="107" spans="1:17" ht="15.75" customHeight="1">
      <c r="A107" s="25"/>
      <c r="B107" s="25"/>
      <c r="C107" s="25"/>
      <c r="D107" s="25"/>
      <c r="E107" s="25"/>
      <c r="F107" s="25"/>
      <c r="G107" s="25"/>
      <c r="H107" s="25"/>
      <c r="I107" s="25"/>
      <c r="J107" s="25"/>
      <c r="K107" s="25"/>
      <c r="L107" s="25"/>
      <c r="M107" s="25"/>
      <c r="N107" s="25"/>
      <c r="O107" s="25"/>
      <c r="P107" s="25"/>
      <c r="Q107" s="25"/>
    </row>
    <row r="108" spans="1:17" ht="15.75" customHeight="1">
      <c r="A108" s="25"/>
      <c r="B108" s="25"/>
      <c r="C108" s="25"/>
      <c r="D108" s="25"/>
      <c r="E108" s="25"/>
      <c r="F108" s="25"/>
      <c r="G108" s="25"/>
      <c r="H108" s="25"/>
      <c r="I108" s="25"/>
      <c r="J108" s="25"/>
      <c r="K108" s="25"/>
      <c r="L108" s="25"/>
      <c r="M108" s="25"/>
      <c r="N108" s="25"/>
      <c r="O108" s="25"/>
      <c r="P108" s="25"/>
      <c r="Q108" s="25"/>
    </row>
    <row r="109" spans="1:17" ht="15.75" customHeight="1">
      <c r="A109" s="25"/>
      <c r="B109" s="25"/>
      <c r="C109" s="25"/>
      <c r="D109" s="25"/>
      <c r="E109" s="25"/>
      <c r="F109" s="25"/>
      <c r="G109" s="25"/>
      <c r="H109" s="25"/>
      <c r="I109" s="25"/>
      <c r="J109" s="25"/>
      <c r="K109" s="25"/>
      <c r="L109" s="25"/>
      <c r="M109" s="25"/>
      <c r="N109" s="25"/>
      <c r="O109" s="25"/>
      <c r="P109" s="25"/>
      <c r="Q109" s="25"/>
    </row>
    <row r="110" spans="1:17" ht="15.75" customHeight="1">
      <c r="A110" s="25"/>
      <c r="B110" s="25"/>
      <c r="C110" s="25"/>
      <c r="D110" s="25"/>
      <c r="E110" s="25"/>
      <c r="F110" s="25"/>
      <c r="G110" s="25"/>
      <c r="H110" s="25"/>
      <c r="I110" s="25"/>
      <c r="J110" s="25"/>
      <c r="K110" s="25"/>
      <c r="L110" s="25"/>
      <c r="M110" s="25"/>
      <c r="N110" s="25"/>
      <c r="O110" s="25"/>
      <c r="P110" s="25"/>
      <c r="Q110" s="25"/>
    </row>
    <row r="111" spans="1:17" ht="15.75" customHeight="1">
      <c r="A111" s="25"/>
      <c r="B111" s="25"/>
      <c r="C111" s="25"/>
      <c r="D111" s="25"/>
      <c r="E111" s="25"/>
      <c r="F111" s="25"/>
      <c r="G111" s="25"/>
      <c r="H111" s="25"/>
      <c r="I111" s="25"/>
      <c r="J111" s="25"/>
      <c r="K111" s="25"/>
      <c r="L111" s="25"/>
      <c r="M111" s="25"/>
      <c r="N111" s="25"/>
      <c r="O111" s="25"/>
      <c r="P111" s="25"/>
      <c r="Q111" s="25"/>
    </row>
    <row r="112" spans="1:17" ht="15.75" customHeight="1">
      <c r="A112" s="25"/>
      <c r="B112" s="25"/>
      <c r="C112" s="25"/>
      <c r="D112" s="25"/>
      <c r="E112" s="25"/>
      <c r="F112" s="25"/>
      <c r="G112" s="25"/>
      <c r="H112" s="25"/>
      <c r="I112" s="25"/>
      <c r="J112" s="25"/>
      <c r="K112" s="25"/>
      <c r="L112" s="25"/>
      <c r="M112" s="25"/>
      <c r="N112" s="25"/>
      <c r="O112" s="25"/>
      <c r="P112" s="25"/>
      <c r="Q112" s="25"/>
    </row>
    <row r="113" spans="1:17" ht="15.75" customHeight="1">
      <c r="A113" s="25"/>
      <c r="B113" s="25"/>
      <c r="C113" s="25"/>
      <c r="D113" s="25"/>
      <c r="E113" s="25"/>
      <c r="F113" s="25"/>
      <c r="G113" s="25"/>
      <c r="H113" s="25"/>
      <c r="I113" s="25"/>
      <c r="J113" s="25"/>
      <c r="K113" s="25"/>
      <c r="L113" s="25"/>
      <c r="M113" s="25"/>
      <c r="N113" s="25"/>
      <c r="O113" s="25"/>
      <c r="P113" s="25"/>
      <c r="Q113" s="25"/>
    </row>
    <row r="114" spans="1:17" ht="15.75" customHeight="1">
      <c r="A114" s="25"/>
      <c r="B114" s="25"/>
      <c r="C114" s="25"/>
      <c r="D114" s="25"/>
      <c r="E114" s="25"/>
      <c r="F114" s="25"/>
      <c r="G114" s="25"/>
      <c r="H114" s="25"/>
      <c r="I114" s="25"/>
      <c r="J114" s="25"/>
      <c r="K114" s="25"/>
      <c r="L114" s="25"/>
      <c r="M114" s="25"/>
      <c r="N114" s="25"/>
      <c r="O114" s="25"/>
      <c r="P114" s="25"/>
      <c r="Q114" s="25"/>
    </row>
    <row r="115" spans="1:17" ht="15.75" customHeight="1">
      <c r="A115" s="25"/>
      <c r="B115" s="25"/>
      <c r="C115" s="25"/>
      <c r="D115" s="25"/>
      <c r="E115" s="25"/>
      <c r="F115" s="25"/>
      <c r="G115" s="25"/>
      <c r="H115" s="25"/>
      <c r="I115" s="25"/>
      <c r="J115" s="25"/>
      <c r="K115" s="25"/>
      <c r="L115" s="25"/>
      <c r="M115" s="25"/>
      <c r="N115" s="25"/>
      <c r="O115" s="25"/>
      <c r="P115" s="25"/>
      <c r="Q115" s="25"/>
    </row>
    <row r="116" spans="1:17" ht="15.75" customHeight="1">
      <c r="A116" s="25"/>
      <c r="B116" s="25"/>
      <c r="C116" s="25"/>
      <c r="D116" s="25"/>
      <c r="E116" s="25"/>
      <c r="F116" s="25"/>
      <c r="G116" s="25"/>
      <c r="H116" s="25"/>
      <c r="I116" s="25"/>
      <c r="J116" s="25"/>
      <c r="K116" s="25"/>
      <c r="L116" s="25"/>
      <c r="M116" s="25"/>
      <c r="N116" s="25"/>
      <c r="O116" s="25"/>
      <c r="P116" s="25"/>
      <c r="Q116" s="25"/>
    </row>
    <row r="117" spans="1:17" ht="15.75" customHeight="1">
      <c r="A117" s="25"/>
      <c r="B117" s="25"/>
      <c r="C117" s="25"/>
      <c r="D117" s="25"/>
      <c r="E117" s="25"/>
      <c r="F117" s="25"/>
      <c r="G117" s="25"/>
      <c r="H117" s="25"/>
      <c r="I117" s="25"/>
      <c r="J117" s="25"/>
      <c r="K117" s="25"/>
      <c r="L117" s="25"/>
      <c r="M117" s="25"/>
      <c r="N117" s="25"/>
      <c r="O117" s="25"/>
      <c r="P117" s="25"/>
      <c r="Q117" s="25"/>
    </row>
    <row r="118" spans="1:17" ht="15.75" customHeight="1">
      <c r="A118" s="25"/>
      <c r="B118" s="25"/>
      <c r="C118" s="25"/>
      <c r="D118" s="25"/>
      <c r="E118" s="25"/>
      <c r="F118" s="25"/>
      <c r="G118" s="25"/>
      <c r="H118" s="25"/>
      <c r="I118" s="25"/>
      <c r="J118" s="25"/>
      <c r="K118" s="25"/>
      <c r="L118" s="25"/>
      <c r="M118" s="25"/>
      <c r="N118" s="25"/>
      <c r="O118" s="25"/>
      <c r="P118" s="25"/>
      <c r="Q118" s="25"/>
    </row>
    <row r="119" spans="1:17" ht="15.75" customHeight="1">
      <c r="A119" s="25"/>
      <c r="B119" s="25"/>
      <c r="C119" s="25"/>
      <c r="D119" s="25"/>
      <c r="E119" s="25"/>
      <c r="F119" s="25"/>
      <c r="G119" s="25"/>
      <c r="H119" s="25"/>
      <c r="I119" s="25"/>
      <c r="J119" s="25"/>
      <c r="K119" s="25"/>
      <c r="L119" s="25"/>
      <c r="M119" s="25"/>
      <c r="N119" s="25"/>
      <c r="O119" s="25"/>
      <c r="P119" s="25"/>
      <c r="Q119" s="25"/>
    </row>
    <row r="120" spans="1:17" ht="15.75" customHeight="1">
      <c r="A120" s="25"/>
      <c r="B120" s="25"/>
      <c r="C120" s="25"/>
      <c r="D120" s="25"/>
      <c r="E120" s="25"/>
      <c r="F120" s="25"/>
      <c r="G120" s="25"/>
      <c r="H120" s="25"/>
      <c r="I120" s="25"/>
      <c r="J120" s="25"/>
      <c r="K120" s="25"/>
      <c r="L120" s="25"/>
      <c r="M120" s="25"/>
      <c r="N120" s="25"/>
      <c r="O120" s="25"/>
      <c r="P120" s="25"/>
      <c r="Q120" s="25"/>
    </row>
    <row r="121" spans="1:17" ht="15.75" customHeight="1">
      <c r="A121" s="25"/>
      <c r="B121" s="25"/>
      <c r="C121" s="25"/>
      <c r="D121" s="25"/>
      <c r="E121" s="25"/>
      <c r="F121" s="25"/>
      <c r="G121" s="25"/>
      <c r="H121" s="25"/>
      <c r="I121" s="25"/>
      <c r="J121" s="25"/>
      <c r="K121" s="25"/>
      <c r="L121" s="25"/>
      <c r="M121" s="25"/>
      <c r="N121" s="25"/>
      <c r="O121" s="25"/>
      <c r="P121" s="25"/>
      <c r="Q121" s="25"/>
    </row>
    <row r="122" spans="1:17" ht="15.75" customHeight="1">
      <c r="A122" s="25"/>
      <c r="B122" s="25"/>
      <c r="C122" s="25"/>
      <c r="D122" s="25"/>
      <c r="E122" s="25"/>
      <c r="F122" s="25"/>
      <c r="G122" s="25"/>
      <c r="H122" s="25"/>
      <c r="I122" s="25"/>
      <c r="J122" s="25"/>
      <c r="K122" s="25"/>
      <c r="L122" s="25"/>
      <c r="M122" s="25"/>
      <c r="N122" s="25"/>
      <c r="O122" s="25"/>
      <c r="P122" s="25"/>
      <c r="Q122" s="25"/>
    </row>
    <row r="123" spans="1:17" ht="15.75" customHeight="1">
      <c r="A123" s="25"/>
      <c r="B123" s="25"/>
      <c r="C123" s="25"/>
      <c r="D123" s="25"/>
      <c r="E123" s="25"/>
      <c r="F123" s="25"/>
      <c r="G123" s="25"/>
      <c r="H123" s="25"/>
      <c r="I123" s="25"/>
      <c r="J123" s="25"/>
      <c r="K123" s="25"/>
      <c r="L123" s="25"/>
      <c r="M123" s="25"/>
      <c r="N123" s="25"/>
      <c r="O123" s="25"/>
      <c r="P123" s="25"/>
      <c r="Q123" s="25"/>
    </row>
    <row r="124" spans="1:17" ht="15.75" customHeight="1">
      <c r="A124" s="25"/>
      <c r="B124" s="25"/>
      <c r="C124" s="25"/>
      <c r="D124" s="25"/>
      <c r="E124" s="25"/>
      <c r="F124" s="25"/>
      <c r="G124" s="25"/>
      <c r="H124" s="25"/>
      <c r="I124" s="25"/>
      <c r="J124" s="25"/>
      <c r="K124" s="25"/>
      <c r="L124" s="25"/>
      <c r="M124" s="25"/>
      <c r="N124" s="25"/>
      <c r="O124" s="25"/>
      <c r="P124" s="25"/>
      <c r="Q124" s="25"/>
    </row>
    <row r="125" spans="1:17" ht="15.75" customHeight="1">
      <c r="A125" s="25"/>
      <c r="B125" s="25"/>
      <c r="C125" s="25"/>
      <c r="D125" s="25"/>
      <c r="E125" s="25"/>
      <c r="F125" s="25"/>
      <c r="G125" s="25"/>
      <c r="H125" s="25"/>
      <c r="I125" s="25"/>
      <c r="J125" s="25"/>
      <c r="K125" s="25"/>
      <c r="L125" s="25"/>
      <c r="M125" s="25"/>
      <c r="N125" s="25"/>
      <c r="O125" s="25"/>
      <c r="P125" s="25"/>
      <c r="Q125" s="25"/>
    </row>
    <row r="126" spans="1:17" ht="15.75" customHeight="1">
      <c r="A126" s="25"/>
      <c r="B126" s="25"/>
      <c r="C126" s="25"/>
      <c r="D126" s="25"/>
      <c r="E126" s="25"/>
      <c r="F126" s="25"/>
      <c r="G126" s="25"/>
      <c r="H126" s="25"/>
      <c r="I126" s="25"/>
      <c r="J126" s="25"/>
      <c r="K126" s="25"/>
      <c r="L126" s="25"/>
      <c r="M126" s="25"/>
      <c r="N126" s="25"/>
      <c r="O126" s="25"/>
      <c r="P126" s="25"/>
      <c r="Q126" s="25"/>
    </row>
    <row r="127" spans="1:17" ht="15.75" customHeight="1">
      <c r="A127" s="25"/>
      <c r="B127" s="25"/>
      <c r="C127" s="25"/>
      <c r="D127" s="25"/>
      <c r="E127" s="25"/>
      <c r="F127" s="25"/>
      <c r="G127" s="25"/>
      <c r="H127" s="25"/>
      <c r="I127" s="25"/>
      <c r="J127" s="25"/>
      <c r="K127" s="25"/>
      <c r="L127" s="25"/>
      <c r="M127" s="25"/>
      <c r="N127" s="25"/>
      <c r="O127" s="25"/>
      <c r="P127" s="25"/>
      <c r="Q127" s="25"/>
    </row>
    <row r="128" spans="1:17" ht="15.75" customHeight="1">
      <c r="A128" s="25"/>
      <c r="B128" s="25"/>
      <c r="C128" s="25"/>
      <c r="D128" s="25"/>
      <c r="E128" s="25"/>
      <c r="F128" s="25"/>
      <c r="G128" s="25"/>
      <c r="H128" s="25"/>
      <c r="I128" s="25"/>
      <c r="J128" s="25"/>
      <c r="K128" s="25"/>
      <c r="L128" s="25"/>
      <c r="M128" s="25"/>
      <c r="N128" s="25"/>
      <c r="O128" s="25"/>
      <c r="P128" s="25"/>
      <c r="Q128" s="25"/>
    </row>
    <row r="129" spans="1:17" ht="15.75" customHeight="1">
      <c r="A129" s="25"/>
      <c r="B129" s="25"/>
      <c r="C129" s="25"/>
      <c r="D129" s="25"/>
      <c r="E129" s="25"/>
      <c r="F129" s="25"/>
      <c r="G129" s="25"/>
      <c r="H129" s="25"/>
      <c r="I129" s="25"/>
      <c r="J129" s="25"/>
      <c r="K129" s="25"/>
      <c r="L129" s="25"/>
      <c r="M129" s="25"/>
      <c r="N129" s="25"/>
      <c r="O129" s="25"/>
      <c r="P129" s="25"/>
      <c r="Q129" s="25"/>
    </row>
    <row r="130" spans="1:17" ht="15.75" customHeight="1">
      <c r="A130" s="25"/>
      <c r="B130" s="25"/>
      <c r="C130" s="25"/>
      <c r="D130" s="25"/>
      <c r="E130" s="25"/>
      <c r="F130" s="25"/>
      <c r="G130" s="25"/>
      <c r="H130" s="25"/>
      <c r="I130" s="25"/>
      <c r="J130" s="25"/>
      <c r="K130" s="25"/>
      <c r="L130" s="25"/>
      <c r="M130" s="25"/>
      <c r="N130" s="25"/>
      <c r="O130" s="25"/>
      <c r="P130" s="25"/>
      <c r="Q130" s="25"/>
    </row>
    <row r="131" spans="1:17" ht="15.75" customHeight="1">
      <c r="A131" s="25"/>
      <c r="B131" s="25"/>
      <c r="C131" s="25"/>
      <c r="D131" s="25"/>
      <c r="E131" s="25"/>
      <c r="F131" s="25"/>
      <c r="G131" s="25"/>
      <c r="H131" s="25"/>
      <c r="I131" s="25"/>
      <c r="J131" s="25"/>
      <c r="K131" s="25"/>
      <c r="L131" s="25"/>
      <c r="M131" s="25"/>
      <c r="N131" s="25"/>
      <c r="O131" s="25"/>
      <c r="P131" s="25"/>
      <c r="Q131" s="25"/>
    </row>
    <row r="132" spans="1:17" ht="15.75" customHeight="1">
      <c r="A132" s="25"/>
      <c r="B132" s="25"/>
      <c r="C132" s="25"/>
      <c r="D132" s="25"/>
      <c r="E132" s="25"/>
      <c r="F132" s="25"/>
      <c r="G132" s="25"/>
      <c r="H132" s="25"/>
      <c r="I132" s="25"/>
      <c r="J132" s="25"/>
      <c r="K132" s="25"/>
      <c r="L132" s="25"/>
      <c r="M132" s="25"/>
      <c r="N132" s="25"/>
      <c r="O132" s="25"/>
      <c r="P132" s="25"/>
      <c r="Q132" s="25"/>
    </row>
    <row r="133" spans="1:17" ht="15.75" customHeight="1">
      <c r="A133" s="25"/>
      <c r="B133" s="25"/>
      <c r="C133" s="25"/>
      <c r="D133" s="25"/>
      <c r="E133" s="25"/>
      <c r="F133" s="25"/>
      <c r="G133" s="25"/>
      <c r="H133" s="25"/>
      <c r="I133" s="25"/>
      <c r="J133" s="25"/>
      <c r="K133" s="25"/>
      <c r="L133" s="25"/>
      <c r="M133" s="25"/>
      <c r="N133" s="25"/>
      <c r="O133" s="25"/>
      <c r="P133" s="25"/>
      <c r="Q133" s="25"/>
    </row>
    <row r="134" spans="1:17" ht="15.75" customHeight="1">
      <c r="A134" s="25"/>
      <c r="B134" s="25"/>
      <c r="C134" s="25"/>
      <c r="D134" s="25"/>
      <c r="E134" s="25"/>
      <c r="F134" s="25"/>
      <c r="G134" s="25"/>
      <c r="H134" s="25"/>
      <c r="I134" s="25"/>
      <c r="J134" s="25"/>
      <c r="K134" s="25"/>
      <c r="L134" s="25"/>
      <c r="M134" s="25"/>
      <c r="N134" s="25"/>
      <c r="O134" s="25"/>
      <c r="P134" s="25"/>
      <c r="Q134" s="25"/>
    </row>
    <row r="135" spans="1:17" ht="15.75" customHeight="1">
      <c r="A135" s="25"/>
      <c r="B135" s="25"/>
      <c r="C135" s="25"/>
      <c r="D135" s="25"/>
      <c r="E135" s="25"/>
      <c r="F135" s="25"/>
      <c r="G135" s="25"/>
      <c r="H135" s="25"/>
      <c r="I135" s="25"/>
      <c r="J135" s="25"/>
      <c r="K135" s="25"/>
      <c r="L135" s="25"/>
      <c r="M135" s="25"/>
      <c r="N135" s="25"/>
      <c r="O135" s="25"/>
      <c r="P135" s="25"/>
      <c r="Q135" s="25"/>
    </row>
    <row r="136" spans="1:17" ht="15.75" customHeight="1">
      <c r="A136" s="25"/>
      <c r="B136" s="25"/>
      <c r="C136" s="25"/>
      <c r="D136" s="25"/>
      <c r="E136" s="25"/>
      <c r="F136" s="25"/>
      <c r="G136" s="25"/>
      <c r="H136" s="25"/>
      <c r="I136" s="25"/>
      <c r="J136" s="25"/>
      <c r="K136" s="25"/>
      <c r="L136" s="25"/>
      <c r="M136" s="25"/>
      <c r="N136" s="25"/>
      <c r="O136" s="25"/>
      <c r="P136" s="25"/>
      <c r="Q136" s="25"/>
    </row>
    <row r="137" spans="1:17" ht="15.75" customHeight="1">
      <c r="A137" s="25"/>
      <c r="B137" s="25"/>
      <c r="C137" s="25"/>
      <c r="D137" s="25"/>
      <c r="E137" s="25"/>
      <c r="F137" s="25"/>
      <c r="G137" s="25"/>
      <c r="H137" s="25"/>
      <c r="I137" s="25"/>
      <c r="J137" s="25"/>
      <c r="K137" s="25"/>
      <c r="L137" s="25"/>
      <c r="M137" s="25"/>
      <c r="N137" s="25"/>
      <c r="O137" s="25"/>
      <c r="P137" s="25"/>
      <c r="Q137" s="25"/>
    </row>
    <row r="138" spans="1:17" ht="15.75" customHeight="1">
      <c r="A138" s="25"/>
      <c r="B138" s="25"/>
      <c r="C138" s="25"/>
      <c r="D138" s="25"/>
      <c r="E138" s="25"/>
      <c r="F138" s="25"/>
      <c r="G138" s="25"/>
      <c r="H138" s="25"/>
      <c r="I138" s="25"/>
      <c r="J138" s="25"/>
      <c r="K138" s="25"/>
      <c r="L138" s="25"/>
      <c r="M138" s="25"/>
      <c r="N138" s="25"/>
      <c r="O138" s="25"/>
      <c r="P138" s="25"/>
      <c r="Q138" s="25"/>
    </row>
    <row r="139" spans="1:17" ht="15.75" customHeight="1">
      <c r="A139" s="25"/>
      <c r="B139" s="25"/>
      <c r="C139" s="25"/>
      <c r="D139" s="25"/>
      <c r="E139" s="25"/>
      <c r="F139" s="25"/>
      <c r="G139" s="25"/>
      <c r="H139" s="25"/>
      <c r="I139" s="25"/>
      <c r="J139" s="25"/>
      <c r="K139" s="25"/>
      <c r="L139" s="25"/>
      <c r="M139" s="25"/>
      <c r="N139" s="25"/>
      <c r="O139" s="25"/>
      <c r="P139" s="25"/>
      <c r="Q139" s="25"/>
    </row>
    <row r="140" spans="1:17" ht="15.75" customHeight="1">
      <c r="A140" s="25"/>
      <c r="B140" s="25"/>
      <c r="C140" s="25"/>
      <c r="D140" s="25"/>
      <c r="E140" s="25"/>
      <c r="F140" s="25"/>
      <c r="G140" s="25"/>
      <c r="H140" s="25"/>
      <c r="I140" s="25"/>
      <c r="J140" s="25"/>
      <c r="K140" s="25"/>
      <c r="L140" s="25"/>
      <c r="M140" s="25"/>
      <c r="N140" s="25"/>
      <c r="O140" s="25"/>
      <c r="P140" s="25"/>
      <c r="Q140" s="25"/>
    </row>
    <row r="141" spans="1:17" ht="15.75" customHeight="1">
      <c r="A141" s="25"/>
      <c r="B141" s="25"/>
      <c r="C141" s="25"/>
      <c r="D141" s="25"/>
      <c r="E141" s="25"/>
      <c r="F141" s="25"/>
      <c r="G141" s="25"/>
      <c r="H141" s="25"/>
      <c r="I141" s="25"/>
      <c r="J141" s="25"/>
      <c r="K141" s="25"/>
      <c r="L141" s="25"/>
      <c r="M141" s="25"/>
      <c r="N141" s="25"/>
      <c r="O141" s="25"/>
      <c r="P141" s="25"/>
      <c r="Q141" s="25"/>
    </row>
    <row r="142" spans="1:17" ht="15.75" customHeight="1">
      <c r="A142" s="25"/>
      <c r="B142" s="25"/>
      <c r="C142" s="25"/>
      <c r="D142" s="25"/>
      <c r="E142" s="25"/>
      <c r="F142" s="25"/>
      <c r="G142" s="25"/>
      <c r="H142" s="25"/>
      <c r="I142" s="25"/>
      <c r="J142" s="25"/>
      <c r="K142" s="25"/>
      <c r="L142" s="25"/>
      <c r="M142" s="25"/>
      <c r="N142" s="25"/>
      <c r="O142" s="25"/>
      <c r="P142" s="25"/>
      <c r="Q142" s="25"/>
    </row>
    <row r="143" spans="1:17" ht="15.75" customHeight="1">
      <c r="A143" s="25"/>
      <c r="B143" s="25"/>
      <c r="C143" s="25"/>
      <c r="D143" s="25"/>
      <c r="E143" s="25"/>
      <c r="F143" s="25"/>
      <c r="G143" s="25"/>
      <c r="H143" s="25"/>
      <c r="I143" s="25"/>
      <c r="J143" s="25"/>
      <c r="K143" s="25"/>
      <c r="L143" s="25"/>
      <c r="M143" s="25"/>
      <c r="N143" s="25"/>
      <c r="O143" s="25"/>
      <c r="P143" s="25"/>
      <c r="Q143" s="25"/>
    </row>
    <row r="144" spans="1:17" ht="15.75" customHeight="1">
      <c r="A144" s="25"/>
      <c r="B144" s="25"/>
      <c r="C144" s="25"/>
      <c r="D144" s="25"/>
      <c r="E144" s="25"/>
      <c r="F144" s="25"/>
      <c r="G144" s="25"/>
      <c r="H144" s="25"/>
      <c r="I144" s="25"/>
      <c r="J144" s="25"/>
      <c r="K144" s="25"/>
      <c r="L144" s="25"/>
      <c r="M144" s="25"/>
      <c r="N144" s="25"/>
      <c r="O144" s="25"/>
      <c r="P144" s="25"/>
      <c r="Q144" s="25"/>
    </row>
    <row r="145" spans="1:17" ht="15.75" customHeight="1">
      <c r="A145" s="25"/>
      <c r="B145" s="25"/>
      <c r="C145" s="25"/>
      <c r="D145" s="25"/>
      <c r="E145" s="25"/>
      <c r="F145" s="25"/>
      <c r="G145" s="25"/>
      <c r="H145" s="25"/>
      <c r="I145" s="25"/>
      <c r="J145" s="25"/>
      <c r="K145" s="25"/>
      <c r="L145" s="25"/>
      <c r="M145" s="25"/>
      <c r="N145" s="25"/>
      <c r="O145" s="25"/>
      <c r="P145" s="25"/>
      <c r="Q145" s="25"/>
    </row>
    <row r="146" spans="1:17" ht="15.75" customHeight="1">
      <c r="A146" s="25"/>
      <c r="B146" s="25"/>
      <c r="C146" s="25"/>
      <c r="D146" s="25"/>
      <c r="E146" s="25"/>
      <c r="F146" s="25"/>
      <c r="G146" s="25"/>
      <c r="H146" s="25"/>
      <c r="I146" s="25"/>
      <c r="J146" s="25"/>
      <c r="K146" s="25"/>
      <c r="L146" s="25"/>
      <c r="M146" s="25"/>
      <c r="N146" s="25"/>
      <c r="O146" s="25"/>
      <c r="P146" s="25"/>
      <c r="Q146" s="25"/>
    </row>
    <row r="147" spans="1:17" ht="15.75" customHeight="1">
      <c r="A147" s="25"/>
      <c r="B147" s="25"/>
      <c r="C147" s="25"/>
      <c r="D147" s="25"/>
      <c r="E147" s="25"/>
      <c r="F147" s="25"/>
      <c r="G147" s="25"/>
      <c r="H147" s="25"/>
      <c r="I147" s="25"/>
      <c r="J147" s="25"/>
      <c r="K147" s="25"/>
      <c r="L147" s="25"/>
      <c r="M147" s="25"/>
      <c r="N147" s="25"/>
      <c r="O147" s="25"/>
      <c r="P147" s="25"/>
      <c r="Q147" s="25"/>
    </row>
    <row r="148" spans="1:17" ht="15.75" customHeight="1">
      <c r="A148" s="25"/>
      <c r="B148" s="25"/>
      <c r="C148" s="25"/>
      <c r="D148" s="25"/>
      <c r="E148" s="25"/>
      <c r="F148" s="25"/>
      <c r="G148" s="25"/>
      <c r="H148" s="25"/>
      <c r="I148" s="25"/>
      <c r="J148" s="25"/>
      <c r="K148" s="25"/>
      <c r="L148" s="25"/>
      <c r="M148" s="25"/>
      <c r="N148" s="25"/>
      <c r="O148" s="25"/>
      <c r="P148" s="25"/>
      <c r="Q148" s="25"/>
    </row>
    <row r="149" spans="1:17" ht="15.75" customHeight="1">
      <c r="A149" s="25"/>
      <c r="B149" s="25"/>
      <c r="C149" s="25"/>
      <c r="D149" s="25"/>
      <c r="E149" s="25"/>
      <c r="F149" s="25"/>
      <c r="G149" s="25"/>
      <c r="H149" s="25"/>
      <c r="I149" s="25"/>
      <c r="J149" s="25"/>
      <c r="K149" s="25"/>
      <c r="L149" s="25"/>
      <c r="M149" s="25"/>
      <c r="N149" s="25"/>
      <c r="O149" s="25"/>
      <c r="P149" s="25"/>
      <c r="Q149" s="25"/>
    </row>
    <row r="150" spans="1:17" ht="15.75" customHeight="1">
      <c r="A150" s="25"/>
      <c r="B150" s="25"/>
      <c r="C150" s="25"/>
      <c r="D150" s="25"/>
      <c r="E150" s="25"/>
      <c r="F150" s="25"/>
      <c r="G150" s="25"/>
      <c r="H150" s="25"/>
      <c r="I150" s="25"/>
      <c r="J150" s="25"/>
      <c r="K150" s="25"/>
      <c r="L150" s="25"/>
      <c r="M150" s="25"/>
      <c r="N150" s="25"/>
      <c r="O150" s="25"/>
      <c r="P150" s="25"/>
      <c r="Q150" s="25"/>
    </row>
    <row r="151" spans="1:17" ht="15.75" customHeight="1">
      <c r="A151" s="25"/>
      <c r="B151" s="25"/>
      <c r="C151" s="25"/>
      <c r="D151" s="25"/>
      <c r="E151" s="25"/>
      <c r="F151" s="25"/>
      <c r="G151" s="25"/>
      <c r="H151" s="25"/>
      <c r="I151" s="25"/>
      <c r="J151" s="25"/>
      <c r="K151" s="25"/>
      <c r="L151" s="25"/>
      <c r="M151" s="25"/>
      <c r="N151" s="25"/>
      <c r="O151" s="25"/>
      <c r="P151" s="25"/>
      <c r="Q151" s="25"/>
    </row>
    <row r="152" spans="1:17" ht="15.75" customHeight="1">
      <c r="A152" s="25"/>
      <c r="B152" s="25"/>
      <c r="C152" s="25"/>
      <c r="D152" s="25"/>
      <c r="E152" s="25"/>
      <c r="F152" s="25"/>
      <c r="G152" s="25"/>
      <c r="H152" s="25"/>
      <c r="I152" s="25"/>
      <c r="J152" s="25"/>
      <c r="K152" s="25"/>
      <c r="L152" s="25"/>
      <c r="M152" s="25"/>
      <c r="N152" s="25"/>
      <c r="O152" s="25"/>
      <c r="P152" s="25"/>
      <c r="Q152" s="25"/>
    </row>
    <row r="153" spans="1:17" ht="15.75" customHeight="1">
      <c r="A153" s="25"/>
      <c r="B153" s="25"/>
      <c r="C153" s="25"/>
      <c r="D153" s="25"/>
      <c r="E153" s="25"/>
      <c r="F153" s="25"/>
      <c r="G153" s="25"/>
      <c r="H153" s="25"/>
      <c r="I153" s="25"/>
      <c r="J153" s="25"/>
      <c r="K153" s="25"/>
      <c r="L153" s="25"/>
      <c r="M153" s="25"/>
      <c r="N153" s="25"/>
      <c r="O153" s="25"/>
      <c r="P153" s="25"/>
      <c r="Q153" s="25"/>
    </row>
    <row r="154" spans="1:17" ht="15.75" customHeight="1">
      <c r="A154" s="25"/>
      <c r="B154" s="25"/>
      <c r="C154" s="25"/>
      <c r="D154" s="25"/>
      <c r="E154" s="25"/>
      <c r="F154" s="25"/>
      <c r="G154" s="25"/>
      <c r="H154" s="25"/>
      <c r="I154" s="25"/>
      <c r="J154" s="25"/>
      <c r="K154" s="25"/>
      <c r="L154" s="25"/>
      <c r="M154" s="25"/>
      <c r="N154" s="25"/>
      <c r="O154" s="25"/>
      <c r="P154" s="25"/>
      <c r="Q154" s="25"/>
    </row>
    <row r="155" spans="1:17" ht="15.75" customHeight="1">
      <c r="A155" s="25"/>
      <c r="B155" s="25"/>
      <c r="C155" s="25"/>
      <c r="D155" s="25"/>
      <c r="E155" s="25"/>
      <c r="F155" s="25"/>
      <c r="G155" s="25"/>
      <c r="H155" s="25"/>
      <c r="I155" s="25"/>
      <c r="J155" s="25"/>
      <c r="K155" s="25"/>
      <c r="L155" s="25"/>
      <c r="M155" s="25"/>
      <c r="N155" s="25"/>
      <c r="O155" s="25"/>
      <c r="P155" s="25"/>
      <c r="Q155" s="25"/>
    </row>
    <row r="156" spans="1:17" ht="15.75" customHeight="1">
      <c r="A156" s="25"/>
      <c r="B156" s="25"/>
      <c r="C156" s="25"/>
      <c r="D156" s="25"/>
      <c r="E156" s="25"/>
      <c r="F156" s="25"/>
      <c r="G156" s="25"/>
      <c r="H156" s="25"/>
      <c r="I156" s="25"/>
      <c r="J156" s="25"/>
      <c r="K156" s="25"/>
      <c r="L156" s="25"/>
      <c r="M156" s="25"/>
      <c r="N156" s="25"/>
      <c r="O156" s="25"/>
      <c r="P156" s="25"/>
      <c r="Q156" s="25"/>
    </row>
    <row r="157" spans="1:17" ht="15.75" customHeight="1">
      <c r="A157" s="25"/>
      <c r="B157" s="25"/>
      <c r="C157" s="25"/>
      <c r="D157" s="25"/>
      <c r="E157" s="25"/>
      <c r="F157" s="25"/>
      <c r="G157" s="25"/>
      <c r="H157" s="25"/>
      <c r="I157" s="25"/>
      <c r="J157" s="25"/>
      <c r="K157" s="25"/>
      <c r="L157" s="25"/>
      <c r="M157" s="25"/>
      <c r="N157" s="25"/>
      <c r="O157" s="25"/>
      <c r="P157" s="25"/>
      <c r="Q157" s="25"/>
    </row>
    <row r="158" spans="1:17" ht="15.75" customHeight="1">
      <c r="A158" s="25"/>
      <c r="B158" s="25"/>
      <c r="C158" s="25"/>
      <c r="D158" s="25"/>
      <c r="E158" s="25"/>
      <c r="F158" s="25"/>
      <c r="G158" s="25"/>
      <c r="H158" s="25"/>
      <c r="I158" s="25"/>
      <c r="J158" s="25"/>
      <c r="K158" s="25"/>
      <c r="L158" s="25"/>
      <c r="M158" s="25"/>
      <c r="N158" s="25"/>
      <c r="O158" s="25"/>
      <c r="P158" s="25"/>
      <c r="Q158" s="25"/>
    </row>
    <row r="159" spans="1:17" ht="15.75" customHeight="1">
      <c r="A159" s="25"/>
      <c r="B159" s="25"/>
      <c r="C159" s="25"/>
      <c r="D159" s="25"/>
      <c r="E159" s="25"/>
      <c r="F159" s="25"/>
      <c r="G159" s="25"/>
      <c r="H159" s="25"/>
      <c r="I159" s="25"/>
      <c r="J159" s="25"/>
      <c r="K159" s="25"/>
      <c r="L159" s="25"/>
      <c r="M159" s="25"/>
      <c r="N159" s="25"/>
      <c r="O159" s="25"/>
      <c r="P159" s="25"/>
      <c r="Q159" s="25"/>
    </row>
    <row r="160" spans="1:17" ht="15.75" customHeight="1">
      <c r="A160" s="25"/>
      <c r="B160" s="25"/>
      <c r="C160" s="25"/>
      <c r="D160" s="25"/>
      <c r="E160" s="25"/>
      <c r="F160" s="25"/>
      <c r="G160" s="25"/>
      <c r="H160" s="25"/>
      <c r="I160" s="25"/>
      <c r="J160" s="25"/>
      <c r="K160" s="25"/>
      <c r="L160" s="25"/>
      <c r="M160" s="25"/>
      <c r="N160" s="25"/>
      <c r="O160" s="25"/>
      <c r="P160" s="25"/>
      <c r="Q160" s="25"/>
    </row>
    <row r="161" spans="1:17" ht="15.75" customHeight="1">
      <c r="A161" s="25"/>
      <c r="B161" s="25"/>
      <c r="C161" s="25"/>
      <c r="D161" s="25"/>
      <c r="E161" s="25"/>
      <c r="F161" s="25"/>
      <c r="G161" s="25"/>
      <c r="H161" s="25"/>
      <c r="I161" s="25"/>
      <c r="J161" s="25"/>
      <c r="K161" s="25"/>
      <c r="L161" s="25"/>
      <c r="M161" s="25"/>
      <c r="N161" s="25"/>
      <c r="O161" s="25"/>
      <c r="P161" s="25"/>
      <c r="Q161" s="25"/>
    </row>
    <row r="162" spans="1:17" ht="15.75" customHeight="1">
      <c r="A162" s="25"/>
      <c r="B162" s="25"/>
      <c r="C162" s="25"/>
      <c r="D162" s="25"/>
      <c r="E162" s="25"/>
      <c r="F162" s="25"/>
      <c r="G162" s="25"/>
      <c r="H162" s="25"/>
      <c r="I162" s="25"/>
      <c r="J162" s="25"/>
      <c r="K162" s="25"/>
      <c r="L162" s="25"/>
      <c r="M162" s="25"/>
      <c r="N162" s="25"/>
      <c r="O162" s="25"/>
      <c r="P162" s="25"/>
      <c r="Q162" s="25"/>
    </row>
    <row r="163" spans="1:17" ht="15.75" customHeight="1">
      <c r="A163" s="25"/>
      <c r="B163" s="25"/>
      <c r="C163" s="25"/>
      <c r="D163" s="25"/>
      <c r="E163" s="25"/>
      <c r="F163" s="25"/>
      <c r="G163" s="25"/>
      <c r="H163" s="25"/>
      <c r="I163" s="25"/>
      <c r="J163" s="25"/>
      <c r="K163" s="25"/>
      <c r="L163" s="25"/>
      <c r="M163" s="25"/>
      <c r="N163" s="25"/>
      <c r="O163" s="25"/>
      <c r="P163" s="25"/>
      <c r="Q163" s="25"/>
    </row>
    <row r="164" spans="1:17" ht="15.75" customHeight="1">
      <c r="A164" s="25"/>
      <c r="B164" s="25"/>
      <c r="C164" s="25"/>
      <c r="D164" s="25"/>
      <c r="E164" s="25"/>
      <c r="F164" s="25"/>
      <c r="G164" s="25"/>
      <c r="H164" s="25"/>
      <c r="I164" s="25"/>
      <c r="J164" s="25"/>
      <c r="K164" s="25"/>
      <c r="L164" s="25"/>
      <c r="M164" s="25"/>
      <c r="N164" s="25"/>
      <c r="O164" s="25"/>
      <c r="P164" s="25"/>
      <c r="Q164" s="25"/>
    </row>
    <row r="165" spans="1:17" ht="15.75" customHeight="1">
      <c r="A165" s="25"/>
      <c r="B165" s="25"/>
      <c r="C165" s="25"/>
      <c r="D165" s="25"/>
      <c r="E165" s="25"/>
      <c r="F165" s="25"/>
      <c r="G165" s="25"/>
      <c r="H165" s="25"/>
      <c r="I165" s="25"/>
      <c r="J165" s="25"/>
      <c r="K165" s="25"/>
      <c r="L165" s="25"/>
      <c r="M165" s="25"/>
      <c r="N165" s="25"/>
      <c r="O165" s="25"/>
      <c r="P165" s="25"/>
      <c r="Q165" s="25"/>
    </row>
    <row r="166" spans="1:17" ht="15.75" customHeight="1">
      <c r="A166" s="25"/>
      <c r="B166" s="25"/>
      <c r="C166" s="25"/>
      <c r="D166" s="25"/>
      <c r="E166" s="25"/>
      <c r="F166" s="25"/>
      <c r="G166" s="25"/>
      <c r="H166" s="25"/>
      <c r="I166" s="25"/>
      <c r="J166" s="25"/>
      <c r="K166" s="25"/>
      <c r="L166" s="25"/>
      <c r="M166" s="25"/>
      <c r="N166" s="25"/>
      <c r="O166" s="25"/>
      <c r="P166" s="25"/>
      <c r="Q166" s="25"/>
    </row>
    <row r="167" spans="1:17" ht="15.75" customHeight="1">
      <c r="A167" s="25"/>
      <c r="B167" s="25"/>
      <c r="C167" s="25"/>
      <c r="D167" s="25"/>
      <c r="E167" s="25"/>
      <c r="F167" s="25"/>
      <c r="G167" s="25"/>
      <c r="H167" s="25"/>
      <c r="I167" s="25"/>
      <c r="J167" s="25"/>
      <c r="K167" s="25"/>
      <c r="L167" s="25"/>
      <c r="M167" s="25"/>
      <c r="N167" s="25"/>
      <c r="O167" s="25"/>
      <c r="P167" s="25"/>
      <c r="Q167" s="25"/>
    </row>
    <row r="168" spans="1:17" ht="15.75" customHeight="1">
      <c r="A168" s="25"/>
      <c r="B168" s="25"/>
      <c r="C168" s="25"/>
      <c r="D168" s="25"/>
      <c r="E168" s="25"/>
      <c r="F168" s="25"/>
      <c r="G168" s="25"/>
      <c r="H168" s="25"/>
      <c r="I168" s="25"/>
      <c r="J168" s="25"/>
      <c r="K168" s="25"/>
      <c r="L168" s="25"/>
      <c r="M168" s="25"/>
      <c r="N168" s="25"/>
      <c r="O168" s="25"/>
      <c r="P168" s="25"/>
      <c r="Q168" s="25"/>
    </row>
    <row r="169" spans="1:17" ht="15.75" customHeight="1">
      <c r="A169" s="25"/>
      <c r="B169" s="25"/>
      <c r="C169" s="25"/>
      <c r="D169" s="25"/>
      <c r="E169" s="25"/>
      <c r="F169" s="25"/>
      <c r="G169" s="25"/>
      <c r="H169" s="25"/>
      <c r="I169" s="25"/>
      <c r="J169" s="25"/>
      <c r="K169" s="25"/>
      <c r="L169" s="25"/>
      <c r="M169" s="25"/>
      <c r="N169" s="25"/>
      <c r="O169" s="25"/>
      <c r="P169" s="25"/>
      <c r="Q169" s="25"/>
    </row>
    <row r="170" spans="1:17" ht="15.75" customHeight="1">
      <c r="A170" s="25"/>
      <c r="B170" s="25"/>
      <c r="C170" s="25"/>
      <c r="D170" s="25"/>
      <c r="E170" s="25"/>
      <c r="F170" s="25"/>
      <c r="G170" s="25"/>
      <c r="H170" s="25"/>
      <c r="I170" s="25"/>
      <c r="J170" s="25"/>
      <c r="K170" s="25"/>
      <c r="L170" s="25"/>
      <c r="M170" s="25"/>
      <c r="N170" s="25"/>
      <c r="O170" s="25"/>
      <c r="P170" s="25"/>
      <c r="Q170" s="25"/>
    </row>
    <row r="171" spans="1:17" ht="15.75" customHeight="1">
      <c r="A171" s="25"/>
      <c r="B171" s="25"/>
      <c r="C171" s="25"/>
      <c r="D171" s="25"/>
      <c r="E171" s="25"/>
      <c r="F171" s="25"/>
      <c r="G171" s="25"/>
      <c r="H171" s="25"/>
      <c r="I171" s="25"/>
      <c r="J171" s="25"/>
      <c r="K171" s="25"/>
      <c r="L171" s="25"/>
      <c r="M171" s="25"/>
      <c r="N171" s="25"/>
      <c r="O171" s="25"/>
      <c r="P171" s="25"/>
      <c r="Q171" s="25"/>
    </row>
    <row r="172" spans="1:17" ht="15.75" customHeight="1">
      <c r="A172" s="25"/>
      <c r="B172" s="25"/>
      <c r="C172" s="25"/>
      <c r="D172" s="25"/>
      <c r="E172" s="25"/>
      <c r="F172" s="25"/>
      <c r="G172" s="25"/>
      <c r="H172" s="25"/>
      <c r="I172" s="25"/>
      <c r="J172" s="25"/>
      <c r="K172" s="25"/>
      <c r="L172" s="25"/>
      <c r="M172" s="25"/>
      <c r="N172" s="25"/>
      <c r="O172" s="25"/>
      <c r="P172" s="25"/>
      <c r="Q172" s="25"/>
    </row>
    <row r="173" spans="1:17" ht="15.75" customHeight="1">
      <c r="A173" s="25"/>
      <c r="B173" s="25"/>
      <c r="C173" s="25"/>
      <c r="D173" s="25"/>
      <c r="E173" s="25"/>
      <c r="F173" s="25"/>
      <c r="G173" s="25"/>
      <c r="H173" s="25"/>
      <c r="I173" s="25"/>
      <c r="J173" s="25"/>
      <c r="K173" s="25"/>
      <c r="L173" s="25"/>
      <c r="M173" s="25"/>
      <c r="N173" s="25"/>
      <c r="O173" s="25"/>
      <c r="P173" s="25"/>
      <c r="Q173" s="25"/>
    </row>
    <row r="174" spans="1:17" ht="15.75" customHeight="1">
      <c r="A174" s="25"/>
      <c r="B174" s="25"/>
      <c r="C174" s="25"/>
      <c r="D174" s="25"/>
      <c r="E174" s="25"/>
      <c r="F174" s="25"/>
      <c r="G174" s="25"/>
      <c r="H174" s="25"/>
      <c r="I174" s="25"/>
      <c r="J174" s="25"/>
      <c r="K174" s="25"/>
      <c r="L174" s="25"/>
      <c r="M174" s="25"/>
      <c r="N174" s="25"/>
      <c r="O174" s="25"/>
      <c r="P174" s="25"/>
      <c r="Q174" s="25"/>
    </row>
    <row r="175" spans="1:17" ht="15.75" customHeight="1">
      <c r="A175" s="25"/>
      <c r="B175" s="25"/>
      <c r="C175" s="25"/>
      <c r="D175" s="25"/>
      <c r="E175" s="25"/>
      <c r="F175" s="25"/>
      <c r="G175" s="25"/>
      <c r="H175" s="25"/>
      <c r="I175" s="25"/>
      <c r="J175" s="25"/>
      <c r="K175" s="25"/>
      <c r="L175" s="25"/>
      <c r="M175" s="25"/>
      <c r="N175" s="25"/>
      <c r="O175" s="25"/>
      <c r="P175" s="25"/>
      <c r="Q175" s="25"/>
    </row>
    <row r="176" spans="1:17" ht="15.75" customHeight="1">
      <c r="A176" s="25"/>
      <c r="B176" s="25"/>
      <c r="C176" s="25"/>
      <c r="D176" s="25"/>
      <c r="E176" s="25"/>
      <c r="F176" s="25"/>
      <c r="G176" s="25"/>
      <c r="H176" s="25"/>
      <c r="I176" s="25"/>
      <c r="J176" s="25"/>
      <c r="K176" s="25"/>
      <c r="L176" s="25"/>
      <c r="M176" s="25"/>
      <c r="N176" s="25"/>
      <c r="O176" s="25"/>
      <c r="P176" s="25"/>
      <c r="Q176" s="25"/>
    </row>
    <row r="177" spans="1:17" ht="15.75" customHeight="1">
      <c r="A177" s="25"/>
      <c r="B177" s="25"/>
      <c r="C177" s="25"/>
      <c r="D177" s="25"/>
      <c r="E177" s="25"/>
      <c r="F177" s="25"/>
      <c r="G177" s="25"/>
      <c r="H177" s="25"/>
      <c r="I177" s="25"/>
      <c r="J177" s="25"/>
      <c r="K177" s="25"/>
      <c r="L177" s="25"/>
      <c r="M177" s="25"/>
      <c r="N177" s="25"/>
      <c r="O177" s="25"/>
      <c r="P177" s="25"/>
      <c r="Q177" s="25"/>
    </row>
    <row r="178" spans="1:17" ht="15.75" customHeight="1">
      <c r="A178" s="25"/>
      <c r="B178" s="25"/>
      <c r="C178" s="25"/>
      <c r="D178" s="25"/>
      <c r="E178" s="25"/>
      <c r="F178" s="25"/>
      <c r="G178" s="25"/>
      <c r="H178" s="25"/>
      <c r="I178" s="25"/>
      <c r="J178" s="25"/>
      <c r="K178" s="25"/>
      <c r="L178" s="25"/>
      <c r="M178" s="25"/>
      <c r="N178" s="25"/>
      <c r="O178" s="25"/>
      <c r="P178" s="25"/>
      <c r="Q178" s="25"/>
    </row>
    <row r="179" spans="1:17" ht="15.75" customHeight="1">
      <c r="A179" s="25"/>
      <c r="B179" s="25"/>
      <c r="C179" s="25"/>
      <c r="D179" s="25"/>
      <c r="E179" s="25"/>
      <c r="F179" s="25"/>
      <c r="G179" s="25"/>
      <c r="H179" s="25"/>
      <c r="I179" s="25"/>
      <c r="J179" s="25"/>
      <c r="K179" s="25"/>
      <c r="L179" s="25"/>
      <c r="M179" s="25"/>
      <c r="N179" s="25"/>
      <c r="O179" s="25"/>
      <c r="P179" s="25"/>
      <c r="Q179" s="25"/>
    </row>
    <row r="180" spans="1:17" ht="15.75" customHeight="1">
      <c r="A180" s="25"/>
      <c r="B180" s="25"/>
      <c r="C180" s="25"/>
      <c r="D180" s="25"/>
      <c r="E180" s="25"/>
      <c r="F180" s="25"/>
      <c r="G180" s="25"/>
      <c r="H180" s="25"/>
      <c r="I180" s="25"/>
      <c r="J180" s="25"/>
      <c r="K180" s="25"/>
      <c r="L180" s="25"/>
      <c r="M180" s="25"/>
      <c r="N180" s="25"/>
      <c r="O180" s="25"/>
      <c r="P180" s="25"/>
      <c r="Q180" s="25"/>
    </row>
    <row r="181" spans="1:17" ht="15.75" customHeight="1">
      <c r="A181" s="25"/>
      <c r="B181" s="25"/>
      <c r="C181" s="25"/>
      <c r="D181" s="25"/>
      <c r="E181" s="25"/>
      <c r="F181" s="25"/>
      <c r="G181" s="25"/>
      <c r="H181" s="25"/>
      <c r="I181" s="25"/>
      <c r="J181" s="25"/>
      <c r="K181" s="25"/>
      <c r="L181" s="25"/>
      <c r="M181" s="25"/>
      <c r="N181" s="25"/>
      <c r="O181" s="25"/>
      <c r="P181" s="25"/>
      <c r="Q181" s="25"/>
    </row>
    <row r="182" spans="1:17" ht="15.75" customHeight="1">
      <c r="A182" s="25"/>
      <c r="B182" s="25"/>
      <c r="C182" s="25"/>
      <c r="D182" s="25"/>
      <c r="E182" s="25"/>
      <c r="F182" s="25"/>
      <c r="G182" s="25"/>
      <c r="H182" s="25"/>
      <c r="I182" s="25"/>
      <c r="J182" s="25"/>
      <c r="K182" s="25"/>
      <c r="L182" s="25"/>
      <c r="M182" s="25"/>
      <c r="N182" s="25"/>
      <c r="O182" s="25"/>
      <c r="P182" s="25"/>
      <c r="Q182" s="25"/>
    </row>
    <row r="183" spans="1:17" ht="15.75" customHeight="1">
      <c r="A183" s="25"/>
      <c r="B183" s="25"/>
      <c r="C183" s="25"/>
      <c r="D183" s="25"/>
      <c r="E183" s="25"/>
      <c r="F183" s="25"/>
      <c r="G183" s="25"/>
      <c r="H183" s="25"/>
      <c r="I183" s="25"/>
      <c r="J183" s="25"/>
      <c r="K183" s="25"/>
      <c r="L183" s="25"/>
      <c r="M183" s="25"/>
      <c r="N183" s="25"/>
      <c r="O183" s="25"/>
      <c r="P183" s="25"/>
      <c r="Q183" s="25"/>
    </row>
    <row r="184" spans="1:17" ht="15.75" customHeight="1">
      <c r="A184" s="25"/>
      <c r="B184" s="25"/>
      <c r="C184" s="25"/>
      <c r="D184" s="25"/>
      <c r="E184" s="25"/>
      <c r="F184" s="25"/>
      <c r="G184" s="25"/>
      <c r="H184" s="25"/>
      <c r="I184" s="25"/>
      <c r="J184" s="25"/>
      <c r="K184" s="25"/>
      <c r="L184" s="25"/>
      <c r="M184" s="25"/>
      <c r="N184" s="25"/>
      <c r="O184" s="25"/>
      <c r="P184" s="25"/>
      <c r="Q184" s="25"/>
    </row>
    <row r="185" spans="1:17" ht="15.75" customHeight="1">
      <c r="A185" s="25"/>
      <c r="B185" s="25"/>
      <c r="C185" s="25"/>
      <c r="D185" s="25"/>
      <c r="E185" s="25"/>
      <c r="F185" s="25"/>
      <c r="G185" s="25"/>
      <c r="H185" s="25"/>
      <c r="I185" s="25"/>
      <c r="J185" s="25"/>
      <c r="K185" s="25"/>
      <c r="L185" s="25"/>
      <c r="M185" s="25"/>
      <c r="N185" s="25"/>
      <c r="O185" s="25"/>
      <c r="P185" s="25"/>
      <c r="Q185" s="25"/>
    </row>
    <row r="186" spans="1:17" ht="15.75" customHeight="1">
      <c r="A186" s="25"/>
      <c r="B186" s="25"/>
      <c r="C186" s="25"/>
      <c r="D186" s="25"/>
      <c r="E186" s="25"/>
      <c r="F186" s="25"/>
      <c r="G186" s="25"/>
      <c r="H186" s="25"/>
      <c r="I186" s="25"/>
      <c r="J186" s="25"/>
      <c r="K186" s="25"/>
      <c r="L186" s="25"/>
      <c r="M186" s="25"/>
      <c r="N186" s="25"/>
      <c r="O186" s="25"/>
      <c r="P186" s="25"/>
      <c r="Q186" s="25"/>
    </row>
    <row r="187" spans="1:17" ht="15.75" customHeight="1">
      <c r="A187" s="25"/>
      <c r="B187" s="25"/>
      <c r="C187" s="25"/>
      <c r="D187" s="25"/>
      <c r="E187" s="25"/>
      <c r="F187" s="25"/>
      <c r="G187" s="25"/>
      <c r="H187" s="25"/>
      <c r="I187" s="25"/>
      <c r="J187" s="25"/>
      <c r="K187" s="25"/>
      <c r="L187" s="25"/>
      <c r="M187" s="25"/>
      <c r="N187" s="25"/>
      <c r="O187" s="25"/>
      <c r="P187" s="25"/>
      <c r="Q187" s="25"/>
    </row>
    <row r="188" spans="1:17" ht="15.75" customHeight="1">
      <c r="A188" s="25"/>
      <c r="B188" s="25"/>
      <c r="C188" s="25"/>
      <c r="D188" s="25"/>
      <c r="E188" s="25"/>
      <c r="F188" s="25"/>
      <c r="G188" s="25"/>
      <c r="H188" s="25"/>
      <c r="I188" s="25"/>
      <c r="J188" s="25"/>
      <c r="K188" s="25"/>
      <c r="L188" s="25"/>
      <c r="M188" s="25"/>
      <c r="N188" s="25"/>
      <c r="O188" s="25"/>
      <c r="P188" s="25"/>
      <c r="Q188" s="25"/>
    </row>
    <row r="189" spans="1:17" ht="15.75" customHeight="1">
      <c r="A189" s="25"/>
      <c r="B189" s="25"/>
      <c r="C189" s="25"/>
      <c r="D189" s="25"/>
      <c r="E189" s="25"/>
      <c r="F189" s="25"/>
      <c r="G189" s="25"/>
      <c r="H189" s="25"/>
      <c r="I189" s="25"/>
      <c r="J189" s="25"/>
      <c r="K189" s="25"/>
      <c r="L189" s="25"/>
      <c r="M189" s="25"/>
      <c r="N189" s="25"/>
      <c r="O189" s="25"/>
      <c r="P189" s="25"/>
      <c r="Q189" s="25"/>
    </row>
    <row r="190" spans="1:17" ht="15.75" customHeight="1">
      <c r="A190" s="25"/>
      <c r="B190" s="25"/>
      <c r="C190" s="25"/>
      <c r="D190" s="25"/>
      <c r="E190" s="25"/>
      <c r="F190" s="25"/>
      <c r="G190" s="25"/>
      <c r="H190" s="25"/>
      <c r="I190" s="25"/>
      <c r="J190" s="25"/>
      <c r="K190" s="25"/>
      <c r="L190" s="25"/>
      <c r="M190" s="25"/>
      <c r="N190" s="25"/>
      <c r="O190" s="25"/>
      <c r="P190" s="25"/>
      <c r="Q190" s="25"/>
    </row>
    <row r="191" spans="1:17" ht="15.75" customHeight="1">
      <c r="A191" s="25"/>
      <c r="B191" s="25"/>
      <c r="C191" s="25"/>
      <c r="D191" s="25"/>
      <c r="E191" s="25"/>
      <c r="F191" s="25"/>
      <c r="G191" s="25"/>
      <c r="H191" s="25"/>
      <c r="I191" s="25"/>
      <c r="J191" s="25"/>
      <c r="K191" s="25"/>
      <c r="L191" s="25"/>
      <c r="M191" s="25"/>
      <c r="N191" s="25"/>
      <c r="O191" s="25"/>
      <c r="P191" s="25"/>
      <c r="Q191" s="25"/>
    </row>
    <row r="192" spans="1:17" ht="15.75" customHeight="1">
      <c r="A192" s="25"/>
      <c r="B192" s="25"/>
      <c r="C192" s="25"/>
      <c r="D192" s="25"/>
      <c r="E192" s="25"/>
      <c r="F192" s="25"/>
      <c r="G192" s="25"/>
      <c r="H192" s="25"/>
      <c r="I192" s="25"/>
      <c r="J192" s="25"/>
      <c r="K192" s="25"/>
      <c r="L192" s="25"/>
      <c r="M192" s="25"/>
      <c r="N192" s="25"/>
      <c r="O192" s="25"/>
      <c r="P192" s="25"/>
      <c r="Q192" s="25"/>
    </row>
    <row r="193" spans="1:17" ht="15.75" customHeight="1">
      <c r="A193" s="25"/>
      <c r="B193" s="25"/>
      <c r="C193" s="25"/>
      <c r="D193" s="25"/>
      <c r="E193" s="25"/>
      <c r="F193" s="25"/>
      <c r="G193" s="25"/>
      <c r="H193" s="25"/>
      <c r="I193" s="25"/>
      <c r="J193" s="25"/>
      <c r="K193" s="25"/>
      <c r="L193" s="25"/>
      <c r="M193" s="25"/>
      <c r="N193" s="25"/>
      <c r="O193" s="25"/>
      <c r="P193" s="25"/>
      <c r="Q193" s="25"/>
    </row>
    <row r="194" spans="1:17" ht="15.75" customHeight="1">
      <c r="A194" s="25"/>
      <c r="B194" s="25"/>
      <c r="C194" s="25"/>
      <c r="D194" s="25"/>
      <c r="E194" s="25"/>
      <c r="F194" s="25"/>
      <c r="G194" s="25"/>
      <c r="H194" s="25"/>
      <c r="I194" s="25"/>
      <c r="J194" s="25"/>
      <c r="K194" s="25"/>
      <c r="L194" s="25"/>
      <c r="M194" s="25"/>
      <c r="N194" s="25"/>
      <c r="O194" s="25"/>
      <c r="P194" s="25"/>
      <c r="Q194" s="25"/>
    </row>
    <row r="195" spans="1:17" ht="15.75" customHeight="1">
      <c r="A195" s="25"/>
      <c r="B195" s="25"/>
      <c r="C195" s="25"/>
      <c r="D195" s="25"/>
      <c r="E195" s="25"/>
      <c r="F195" s="25"/>
      <c r="G195" s="25"/>
      <c r="H195" s="25"/>
      <c r="I195" s="25"/>
      <c r="J195" s="25"/>
      <c r="K195" s="25"/>
      <c r="L195" s="25"/>
      <c r="M195" s="25"/>
      <c r="N195" s="25"/>
      <c r="O195" s="25"/>
      <c r="P195" s="25"/>
      <c r="Q195" s="25"/>
    </row>
    <row r="196" spans="1:17" ht="15.75" customHeight="1">
      <c r="A196" s="25"/>
      <c r="B196" s="25"/>
      <c r="C196" s="25"/>
      <c r="D196" s="25"/>
      <c r="E196" s="25"/>
      <c r="F196" s="25"/>
      <c r="G196" s="25"/>
      <c r="H196" s="25"/>
      <c r="I196" s="25"/>
      <c r="J196" s="25"/>
      <c r="K196" s="25"/>
      <c r="L196" s="25"/>
      <c r="M196" s="25"/>
      <c r="N196" s="25"/>
      <c r="O196" s="25"/>
      <c r="P196" s="25"/>
      <c r="Q196" s="25"/>
    </row>
    <row r="197" spans="1:17" ht="15.75" customHeight="1">
      <c r="A197" s="25"/>
      <c r="B197" s="25"/>
      <c r="C197" s="25"/>
      <c r="D197" s="25"/>
      <c r="E197" s="25"/>
      <c r="F197" s="25"/>
      <c r="G197" s="25"/>
      <c r="H197" s="25"/>
      <c r="I197" s="25"/>
      <c r="J197" s="25"/>
      <c r="K197" s="25"/>
      <c r="L197" s="25"/>
      <c r="M197" s="25"/>
      <c r="N197" s="25"/>
      <c r="O197" s="25"/>
      <c r="P197" s="25"/>
      <c r="Q197" s="25"/>
    </row>
    <row r="198" spans="1:17" ht="15.75" customHeight="1">
      <c r="A198" s="25"/>
      <c r="B198" s="25"/>
      <c r="C198" s="25"/>
      <c r="D198" s="25"/>
      <c r="E198" s="25"/>
      <c r="F198" s="25"/>
      <c r="G198" s="25"/>
      <c r="H198" s="25"/>
      <c r="I198" s="25"/>
      <c r="J198" s="25"/>
      <c r="K198" s="25"/>
      <c r="L198" s="25"/>
      <c r="M198" s="25"/>
      <c r="N198" s="25"/>
      <c r="O198" s="25"/>
      <c r="P198" s="25"/>
      <c r="Q198" s="25"/>
    </row>
    <row r="199" spans="1:17" ht="15.75" customHeight="1">
      <c r="A199" s="25"/>
      <c r="B199" s="25"/>
      <c r="C199" s="25"/>
      <c r="D199" s="25"/>
      <c r="E199" s="25"/>
      <c r="F199" s="25"/>
      <c r="G199" s="25"/>
      <c r="H199" s="25"/>
      <c r="I199" s="25"/>
      <c r="J199" s="25"/>
      <c r="K199" s="25"/>
      <c r="L199" s="25"/>
      <c r="M199" s="25"/>
      <c r="N199" s="25"/>
      <c r="O199" s="25"/>
      <c r="P199" s="25"/>
      <c r="Q199" s="25"/>
    </row>
    <row r="200" spans="1:17" ht="15.75" customHeight="1">
      <c r="A200" s="25"/>
      <c r="B200" s="25"/>
      <c r="C200" s="25"/>
      <c r="D200" s="25"/>
      <c r="E200" s="25"/>
      <c r="F200" s="25"/>
      <c r="G200" s="25"/>
      <c r="H200" s="25"/>
      <c r="I200" s="25"/>
      <c r="J200" s="25"/>
      <c r="K200" s="25"/>
      <c r="L200" s="25"/>
      <c r="M200" s="25"/>
      <c r="N200" s="25"/>
      <c r="O200" s="25"/>
      <c r="P200" s="25"/>
      <c r="Q200" s="25"/>
    </row>
    <row r="201" spans="1:17" ht="15.75" customHeight="1">
      <c r="A201" s="25"/>
      <c r="B201" s="25"/>
      <c r="C201" s="25"/>
      <c r="D201" s="25"/>
      <c r="E201" s="25"/>
      <c r="F201" s="25"/>
      <c r="G201" s="25"/>
      <c r="H201" s="25"/>
      <c r="I201" s="25"/>
      <c r="J201" s="25"/>
      <c r="K201" s="25"/>
      <c r="L201" s="25"/>
      <c r="M201" s="25"/>
      <c r="N201" s="25"/>
      <c r="O201" s="25"/>
      <c r="P201" s="25"/>
      <c r="Q201" s="25"/>
    </row>
    <row r="202" spans="1:17" ht="15.75" customHeight="1">
      <c r="A202" s="25"/>
      <c r="B202" s="25"/>
      <c r="C202" s="25"/>
      <c r="D202" s="25"/>
      <c r="E202" s="25"/>
      <c r="F202" s="25"/>
      <c r="G202" s="25"/>
      <c r="H202" s="25"/>
      <c r="I202" s="25"/>
      <c r="J202" s="25"/>
      <c r="K202" s="25"/>
      <c r="L202" s="25"/>
      <c r="M202" s="25"/>
      <c r="N202" s="25"/>
      <c r="O202" s="25"/>
      <c r="P202" s="25"/>
      <c r="Q202" s="25"/>
    </row>
    <row r="203" spans="1:17" ht="15.75" customHeight="1">
      <c r="A203" s="25"/>
      <c r="B203" s="25"/>
      <c r="C203" s="25"/>
      <c r="D203" s="25"/>
      <c r="E203" s="25"/>
      <c r="F203" s="25"/>
      <c r="G203" s="25"/>
      <c r="H203" s="25"/>
      <c r="I203" s="25"/>
      <c r="J203" s="25"/>
      <c r="K203" s="25"/>
      <c r="L203" s="25"/>
      <c r="M203" s="25"/>
      <c r="N203" s="25"/>
      <c r="O203" s="25"/>
      <c r="P203" s="25"/>
      <c r="Q203" s="25"/>
    </row>
    <row r="204" spans="1:17" ht="15.75" customHeight="1">
      <c r="A204" s="25"/>
      <c r="B204" s="25"/>
      <c r="C204" s="25"/>
      <c r="D204" s="25"/>
      <c r="E204" s="25"/>
      <c r="F204" s="25"/>
      <c r="G204" s="25"/>
      <c r="H204" s="25"/>
      <c r="I204" s="25"/>
      <c r="J204" s="25"/>
      <c r="K204" s="25"/>
      <c r="L204" s="25"/>
      <c r="M204" s="25"/>
      <c r="N204" s="25"/>
      <c r="O204" s="25"/>
      <c r="P204" s="25"/>
      <c r="Q204" s="25"/>
    </row>
    <row r="205" spans="1:17" ht="15.75" customHeight="1">
      <c r="A205" s="25"/>
      <c r="B205" s="25"/>
      <c r="C205" s="25"/>
      <c r="D205" s="25"/>
      <c r="E205" s="25"/>
      <c r="F205" s="25"/>
      <c r="G205" s="25"/>
      <c r="H205" s="25"/>
      <c r="I205" s="25"/>
      <c r="J205" s="25"/>
      <c r="K205" s="25"/>
      <c r="L205" s="25"/>
      <c r="M205" s="25"/>
      <c r="N205" s="25"/>
      <c r="O205" s="25"/>
      <c r="P205" s="25"/>
      <c r="Q205" s="25"/>
    </row>
    <row r="206" spans="1:17" ht="15.75" customHeight="1">
      <c r="A206" s="25"/>
      <c r="B206" s="25"/>
      <c r="C206" s="25"/>
      <c r="D206" s="25"/>
      <c r="E206" s="25"/>
      <c r="F206" s="25"/>
      <c r="G206" s="25"/>
      <c r="H206" s="25"/>
      <c r="I206" s="25"/>
      <c r="J206" s="25"/>
      <c r="K206" s="25"/>
      <c r="L206" s="25"/>
      <c r="M206" s="25"/>
      <c r="N206" s="25"/>
      <c r="O206" s="25"/>
      <c r="P206" s="25"/>
      <c r="Q206" s="25"/>
    </row>
    <row r="207" spans="1:17" ht="15.75" customHeight="1">
      <c r="A207" s="25"/>
      <c r="B207" s="25"/>
      <c r="C207" s="25"/>
      <c r="D207" s="25"/>
      <c r="E207" s="25"/>
      <c r="F207" s="25"/>
      <c r="G207" s="25"/>
      <c r="H207" s="25"/>
      <c r="I207" s="25"/>
      <c r="J207" s="25"/>
      <c r="K207" s="25"/>
      <c r="L207" s="25"/>
      <c r="M207" s="25"/>
      <c r="N207" s="25"/>
      <c r="O207" s="25"/>
      <c r="P207" s="25"/>
      <c r="Q207" s="25"/>
    </row>
    <row r="208" spans="1:17" ht="15.75" customHeight="1">
      <c r="A208" s="25"/>
      <c r="B208" s="25"/>
      <c r="C208" s="25"/>
      <c r="D208" s="25"/>
      <c r="E208" s="25"/>
      <c r="F208" s="25"/>
      <c r="G208" s="25"/>
      <c r="H208" s="25"/>
      <c r="I208" s="25"/>
      <c r="J208" s="25"/>
      <c r="K208" s="25"/>
      <c r="L208" s="25"/>
      <c r="M208" s="25"/>
      <c r="N208" s="25"/>
      <c r="O208" s="25"/>
      <c r="P208" s="25"/>
      <c r="Q208" s="25"/>
    </row>
    <row r="209" spans="1:17" ht="15.75" customHeight="1">
      <c r="A209" s="25"/>
      <c r="B209" s="25"/>
      <c r="C209" s="25"/>
      <c r="D209" s="25"/>
      <c r="E209" s="25"/>
      <c r="F209" s="25"/>
      <c r="G209" s="25"/>
      <c r="H209" s="25"/>
      <c r="I209" s="25"/>
      <c r="J209" s="25"/>
      <c r="K209" s="25"/>
      <c r="L209" s="25"/>
      <c r="M209" s="25"/>
      <c r="N209" s="25"/>
      <c r="O209" s="25"/>
      <c r="P209" s="25"/>
      <c r="Q209" s="25"/>
    </row>
    <row r="210" spans="1:17" ht="15.75" customHeight="1">
      <c r="A210" s="25"/>
      <c r="B210" s="25"/>
      <c r="C210" s="25"/>
      <c r="D210" s="25"/>
      <c r="E210" s="25"/>
      <c r="F210" s="25"/>
      <c r="G210" s="25"/>
      <c r="H210" s="25"/>
      <c r="I210" s="25"/>
      <c r="J210" s="25"/>
      <c r="K210" s="25"/>
      <c r="L210" s="25"/>
      <c r="M210" s="25"/>
      <c r="N210" s="25"/>
      <c r="O210" s="25"/>
      <c r="P210" s="25"/>
      <c r="Q210" s="25"/>
    </row>
    <row r="211" spans="1:17" ht="15.75" customHeight="1">
      <c r="A211" s="25"/>
      <c r="B211" s="25"/>
      <c r="C211" s="25"/>
      <c r="D211" s="25"/>
      <c r="E211" s="25"/>
      <c r="F211" s="25"/>
      <c r="G211" s="25"/>
      <c r="H211" s="25"/>
      <c r="I211" s="25"/>
      <c r="J211" s="25"/>
      <c r="K211" s="25"/>
      <c r="L211" s="25"/>
      <c r="M211" s="25"/>
      <c r="N211" s="25"/>
      <c r="O211" s="25"/>
      <c r="P211" s="25"/>
      <c r="Q211" s="25"/>
    </row>
    <row r="212" spans="1:17" ht="15.75" customHeight="1">
      <c r="A212" s="25"/>
      <c r="B212" s="25"/>
      <c r="C212" s="25"/>
      <c r="D212" s="25"/>
      <c r="E212" s="25"/>
      <c r="F212" s="25"/>
      <c r="G212" s="25"/>
      <c r="H212" s="25"/>
      <c r="I212" s="25"/>
      <c r="J212" s="25"/>
      <c r="K212" s="25"/>
      <c r="L212" s="25"/>
      <c r="M212" s="25"/>
      <c r="N212" s="25"/>
      <c r="O212" s="25"/>
      <c r="P212" s="25"/>
      <c r="Q212" s="25"/>
    </row>
    <row r="213" spans="1:17" ht="15.75" customHeight="1">
      <c r="A213" s="25"/>
      <c r="B213" s="25"/>
      <c r="C213" s="25"/>
      <c r="D213" s="25"/>
      <c r="E213" s="25"/>
      <c r="F213" s="25"/>
      <c r="G213" s="25"/>
      <c r="H213" s="25"/>
      <c r="I213" s="25"/>
      <c r="J213" s="25"/>
      <c r="K213" s="25"/>
      <c r="L213" s="25"/>
      <c r="M213" s="25"/>
      <c r="N213" s="25"/>
      <c r="O213" s="25"/>
      <c r="P213" s="25"/>
      <c r="Q213" s="25"/>
    </row>
    <row r="214" spans="1:17" ht="15.75" customHeight="1">
      <c r="A214" s="25"/>
      <c r="B214" s="25"/>
      <c r="C214" s="25"/>
      <c r="D214" s="25"/>
      <c r="E214" s="25"/>
      <c r="F214" s="25"/>
      <c r="G214" s="25"/>
      <c r="H214" s="25"/>
      <c r="I214" s="25"/>
      <c r="J214" s="25"/>
      <c r="K214" s="25"/>
      <c r="L214" s="25"/>
      <c r="M214" s="25"/>
      <c r="N214" s="25"/>
      <c r="O214" s="25"/>
      <c r="P214" s="25"/>
      <c r="Q214" s="25"/>
    </row>
    <row r="215" spans="1:17" ht="15.75" customHeight="1">
      <c r="A215" s="25"/>
      <c r="B215" s="25"/>
      <c r="C215" s="25"/>
      <c r="D215" s="25"/>
      <c r="E215" s="25"/>
      <c r="F215" s="25"/>
      <c r="G215" s="25"/>
      <c r="H215" s="25"/>
      <c r="I215" s="25"/>
      <c r="J215" s="25"/>
      <c r="K215" s="25"/>
      <c r="L215" s="25"/>
      <c r="M215" s="25"/>
      <c r="N215" s="25"/>
      <c r="O215" s="25"/>
      <c r="P215" s="25"/>
      <c r="Q215" s="25"/>
    </row>
    <row r="216" spans="1:17" ht="15.75" customHeight="1">
      <c r="A216" s="25"/>
      <c r="B216" s="25"/>
      <c r="C216" s="25"/>
      <c r="D216" s="25"/>
      <c r="E216" s="25"/>
      <c r="F216" s="25"/>
      <c r="G216" s="25"/>
      <c r="H216" s="25"/>
      <c r="I216" s="25"/>
      <c r="J216" s="25"/>
      <c r="K216" s="25"/>
      <c r="L216" s="25"/>
      <c r="M216" s="25"/>
      <c r="N216" s="25"/>
      <c r="O216" s="25"/>
      <c r="P216" s="25"/>
      <c r="Q216" s="25"/>
    </row>
    <row r="217" spans="1:17" ht="15.75" customHeight="1">
      <c r="A217" s="25"/>
      <c r="B217" s="25"/>
      <c r="C217" s="25"/>
      <c r="D217" s="25"/>
      <c r="E217" s="25"/>
      <c r="F217" s="25"/>
      <c r="G217" s="25"/>
      <c r="H217" s="25"/>
      <c r="I217" s="25"/>
      <c r="J217" s="25"/>
      <c r="K217" s="25"/>
      <c r="L217" s="25"/>
      <c r="M217" s="25"/>
      <c r="N217" s="25"/>
      <c r="O217" s="25"/>
      <c r="P217" s="25"/>
      <c r="Q217" s="25"/>
    </row>
    <row r="218" spans="1:17" ht="15.75" customHeight="1">
      <c r="A218" s="25"/>
      <c r="B218" s="25"/>
      <c r="C218" s="25"/>
      <c r="D218" s="25"/>
      <c r="E218" s="25"/>
      <c r="F218" s="25"/>
      <c r="G218" s="25"/>
      <c r="H218" s="25"/>
      <c r="I218" s="25"/>
      <c r="J218" s="25"/>
      <c r="K218" s="25"/>
      <c r="L218" s="25"/>
      <c r="M218" s="25"/>
      <c r="N218" s="25"/>
      <c r="O218" s="25"/>
      <c r="P218" s="25"/>
      <c r="Q218" s="25"/>
    </row>
    <row r="219" spans="1:17" ht="15.75" customHeight="1">
      <c r="A219" s="25"/>
      <c r="B219" s="25"/>
      <c r="C219" s="25"/>
      <c r="D219" s="25"/>
      <c r="E219" s="25"/>
      <c r="F219" s="25"/>
      <c r="G219" s="25"/>
      <c r="H219" s="25"/>
      <c r="I219" s="25"/>
      <c r="J219" s="25"/>
      <c r="K219" s="25"/>
      <c r="L219" s="25"/>
      <c r="M219" s="25"/>
      <c r="N219" s="25"/>
      <c r="O219" s="25"/>
      <c r="P219" s="25"/>
      <c r="Q219" s="25"/>
    </row>
    <row r="220" spans="1:17" ht="15.75" customHeight="1">
      <c r="A220" s="25"/>
      <c r="B220" s="25"/>
      <c r="C220" s="25"/>
      <c r="D220" s="25"/>
      <c r="E220" s="25"/>
      <c r="F220" s="25"/>
      <c r="G220" s="25"/>
      <c r="H220" s="25"/>
      <c r="I220" s="25"/>
      <c r="J220" s="25"/>
      <c r="K220" s="25"/>
      <c r="L220" s="25"/>
      <c r="M220" s="25"/>
      <c r="N220" s="25"/>
      <c r="O220" s="25"/>
      <c r="P220" s="25"/>
      <c r="Q220" s="25"/>
    </row>
    <row r="221" spans="1:17" ht="15.75" customHeight="1">
      <c r="A221" s="25"/>
      <c r="B221" s="25"/>
      <c r="C221" s="25"/>
      <c r="D221" s="25"/>
      <c r="E221" s="25"/>
      <c r="F221" s="25"/>
      <c r="G221" s="25"/>
      <c r="H221" s="25"/>
      <c r="I221" s="25"/>
      <c r="J221" s="25"/>
      <c r="K221" s="25"/>
      <c r="L221" s="25"/>
      <c r="M221" s="25"/>
      <c r="N221" s="25"/>
      <c r="O221" s="25"/>
      <c r="P221" s="25"/>
      <c r="Q221" s="25"/>
    </row>
    <row r="222" spans="1:17" ht="15.75" customHeight="1">
      <c r="A222" s="25"/>
      <c r="B222" s="25"/>
      <c r="C222" s="25"/>
      <c r="D222" s="25"/>
      <c r="E222" s="25"/>
      <c r="F222" s="25"/>
      <c r="G222" s="25"/>
      <c r="H222" s="25"/>
      <c r="I222" s="25"/>
      <c r="J222" s="25"/>
      <c r="K222" s="25"/>
      <c r="L222" s="25"/>
      <c r="M222" s="25"/>
      <c r="N222" s="25"/>
      <c r="O222" s="25"/>
      <c r="P222" s="25"/>
      <c r="Q222" s="25"/>
    </row>
    <row r="223" spans="1:17" ht="15.75" customHeight="1">
      <c r="A223" s="25"/>
      <c r="B223" s="25"/>
      <c r="C223" s="25"/>
      <c r="D223" s="25"/>
      <c r="E223" s="25"/>
      <c r="F223" s="25"/>
      <c r="G223" s="25"/>
      <c r="H223" s="25"/>
      <c r="I223" s="25"/>
      <c r="J223" s="25"/>
      <c r="K223" s="25"/>
      <c r="L223" s="25"/>
      <c r="M223" s="25"/>
      <c r="N223" s="25"/>
      <c r="O223" s="25"/>
      <c r="P223" s="25"/>
      <c r="Q223" s="25"/>
    </row>
    <row r="224" spans="1:17" ht="15.75" customHeight="1">
      <c r="A224" s="25"/>
      <c r="B224" s="25"/>
      <c r="C224" s="25"/>
      <c r="D224" s="25"/>
      <c r="E224" s="25"/>
      <c r="F224" s="25"/>
      <c r="G224" s="25"/>
      <c r="H224" s="25"/>
      <c r="I224" s="25"/>
      <c r="J224" s="25"/>
      <c r="K224" s="25"/>
      <c r="L224" s="25"/>
      <c r="M224" s="25"/>
      <c r="N224" s="25"/>
      <c r="O224" s="25"/>
      <c r="P224" s="25"/>
      <c r="Q224" s="25"/>
    </row>
    <row r="225" spans="1:17" ht="15.75" customHeight="1">
      <c r="A225" s="25"/>
      <c r="B225" s="25"/>
      <c r="C225" s="25"/>
      <c r="D225" s="25"/>
      <c r="E225" s="25"/>
      <c r="F225" s="25"/>
      <c r="G225" s="25"/>
      <c r="H225" s="25"/>
      <c r="I225" s="25"/>
      <c r="J225" s="25"/>
      <c r="K225" s="25"/>
      <c r="L225" s="25"/>
      <c r="M225" s="25"/>
      <c r="N225" s="25"/>
      <c r="O225" s="25"/>
      <c r="P225" s="25"/>
      <c r="Q225" s="25"/>
    </row>
    <row r="226" spans="1:17" ht="15.75" customHeight="1">
      <c r="A226" s="25"/>
      <c r="B226" s="25"/>
      <c r="C226" s="25"/>
      <c r="D226" s="25"/>
      <c r="E226" s="25"/>
      <c r="F226" s="25"/>
      <c r="G226" s="25"/>
      <c r="H226" s="25"/>
      <c r="I226" s="25"/>
      <c r="J226" s="25"/>
      <c r="K226" s="25"/>
      <c r="L226" s="25"/>
      <c r="M226" s="25"/>
      <c r="N226" s="25"/>
      <c r="O226" s="25"/>
      <c r="P226" s="25"/>
      <c r="Q226" s="25"/>
    </row>
    <row r="227" spans="1:17" ht="15.75" customHeight="1">
      <c r="A227" s="25"/>
      <c r="B227" s="25"/>
      <c r="C227" s="25"/>
      <c r="D227" s="25"/>
      <c r="E227" s="25"/>
      <c r="F227" s="25"/>
      <c r="G227" s="25"/>
      <c r="H227" s="25"/>
      <c r="I227" s="25"/>
      <c r="J227" s="25"/>
      <c r="K227" s="25"/>
      <c r="L227" s="25"/>
      <c r="M227" s="25"/>
      <c r="N227" s="25"/>
      <c r="O227" s="25"/>
      <c r="P227" s="25"/>
      <c r="Q227" s="25"/>
    </row>
    <row r="228" spans="1:17" ht="15.75" customHeight="1">
      <c r="A228" s="25"/>
      <c r="B228" s="25"/>
      <c r="C228" s="25"/>
      <c r="D228" s="25"/>
      <c r="E228" s="25"/>
      <c r="F228" s="25"/>
      <c r="G228" s="25"/>
      <c r="H228" s="25"/>
      <c r="I228" s="25"/>
      <c r="J228" s="25"/>
      <c r="K228" s="25"/>
      <c r="L228" s="25"/>
      <c r="M228" s="25"/>
      <c r="N228" s="25"/>
      <c r="O228" s="25"/>
      <c r="P228" s="25"/>
      <c r="Q228" s="25"/>
    </row>
    <row r="229" spans="1:17" ht="15.75" customHeight="1">
      <c r="A229" s="25"/>
      <c r="B229" s="25"/>
      <c r="C229" s="25"/>
      <c r="D229" s="25"/>
      <c r="E229" s="25"/>
      <c r="F229" s="25"/>
      <c r="G229" s="25"/>
      <c r="H229" s="25"/>
      <c r="I229" s="25"/>
      <c r="J229" s="25"/>
      <c r="K229" s="25"/>
      <c r="L229" s="25"/>
      <c r="M229" s="25"/>
      <c r="N229" s="25"/>
      <c r="O229" s="25"/>
      <c r="P229" s="25"/>
      <c r="Q229" s="25"/>
    </row>
    <row r="230" spans="1:17" ht="15.75" customHeight="1">
      <c r="A230" s="25"/>
      <c r="B230" s="25"/>
      <c r="C230" s="25"/>
      <c r="D230" s="25"/>
      <c r="E230" s="25"/>
      <c r="F230" s="25"/>
      <c r="G230" s="25"/>
      <c r="H230" s="25"/>
      <c r="I230" s="25"/>
      <c r="J230" s="25"/>
      <c r="K230" s="25"/>
      <c r="L230" s="25"/>
      <c r="M230" s="25"/>
      <c r="N230" s="25"/>
      <c r="O230" s="25"/>
      <c r="P230" s="25"/>
      <c r="Q230" s="25"/>
    </row>
    <row r="231" spans="1:17" ht="15.75" customHeight="1">
      <c r="A231" s="25"/>
      <c r="B231" s="25"/>
      <c r="C231" s="25"/>
      <c r="D231" s="25"/>
      <c r="E231" s="25"/>
      <c r="F231" s="25"/>
      <c r="G231" s="25"/>
      <c r="H231" s="25"/>
      <c r="I231" s="25"/>
      <c r="J231" s="25"/>
      <c r="K231" s="25"/>
      <c r="L231" s="25"/>
      <c r="M231" s="25"/>
      <c r="N231" s="25"/>
      <c r="O231" s="25"/>
      <c r="P231" s="25"/>
      <c r="Q231" s="25"/>
    </row>
    <row r="232" spans="1:17" ht="15.75" customHeight="1">
      <c r="A232" s="25"/>
      <c r="B232" s="25"/>
      <c r="C232" s="25"/>
      <c r="D232" s="25"/>
      <c r="E232" s="25"/>
      <c r="F232" s="25"/>
      <c r="G232" s="25"/>
      <c r="H232" s="25"/>
      <c r="I232" s="25"/>
      <c r="J232" s="25"/>
      <c r="K232" s="25"/>
      <c r="L232" s="25"/>
      <c r="M232" s="25"/>
      <c r="N232" s="25"/>
      <c r="O232" s="25"/>
      <c r="P232" s="25"/>
      <c r="Q232" s="25"/>
    </row>
    <row r="233" spans="1:17" ht="15.75" customHeight="1">
      <c r="A233" s="25"/>
      <c r="B233" s="25"/>
      <c r="C233" s="25"/>
      <c r="D233" s="25"/>
      <c r="E233" s="25"/>
      <c r="F233" s="25"/>
      <c r="G233" s="25"/>
      <c r="H233" s="25"/>
      <c r="I233" s="25"/>
      <c r="J233" s="25"/>
      <c r="K233" s="25"/>
      <c r="L233" s="25"/>
      <c r="M233" s="25"/>
      <c r="N233" s="25"/>
      <c r="O233" s="25"/>
      <c r="P233" s="25"/>
      <c r="Q233" s="25"/>
    </row>
    <row r="234" spans="1:17" ht="15.75" customHeight="1">
      <c r="A234" s="25"/>
      <c r="B234" s="25"/>
      <c r="C234" s="25"/>
      <c r="D234" s="25"/>
      <c r="E234" s="25"/>
      <c r="F234" s="25"/>
      <c r="G234" s="25"/>
      <c r="H234" s="25"/>
      <c r="I234" s="25"/>
      <c r="J234" s="25"/>
      <c r="K234" s="25"/>
      <c r="L234" s="25"/>
      <c r="M234" s="25"/>
      <c r="N234" s="25"/>
      <c r="O234" s="25"/>
      <c r="P234" s="25"/>
      <c r="Q234" s="25"/>
    </row>
    <row r="235" spans="1:17" ht="15.75" customHeight="1">
      <c r="A235" s="25"/>
      <c r="B235" s="25"/>
      <c r="C235" s="25"/>
      <c r="D235" s="25"/>
      <c r="E235" s="25"/>
      <c r="F235" s="25"/>
      <c r="G235" s="25"/>
      <c r="H235" s="25"/>
      <c r="I235" s="25"/>
      <c r="J235" s="25"/>
      <c r="K235" s="25"/>
      <c r="L235" s="25"/>
      <c r="M235" s="25"/>
      <c r="N235" s="25"/>
      <c r="O235" s="25"/>
      <c r="P235" s="25"/>
      <c r="Q235" s="25"/>
    </row>
    <row r="236" spans="1:17" ht="15.75" customHeight="1"/>
    <row r="237" spans="1:17" ht="15.75" customHeight="1"/>
    <row r="238" spans="1:17" ht="15.75" customHeight="1"/>
    <row r="239" spans="1:17" ht="15.75" customHeight="1"/>
    <row r="240" spans="1:1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C3"/>
    <mergeCell ref="D3:F3"/>
    <mergeCell ref="A13:A28"/>
  </mergeCells>
  <phoneticPr fontId="80" type="noConversion"/>
  <conditionalFormatting sqref="D3">
    <cfRule type="containsText" dxfId="90" priority="1" operator="containsText" text="Supplier READY TO be assessed">
      <formula>NOT(ISERROR(SEARCH(("Supplier READY TO be assessed"),(D3))))</formula>
    </cfRule>
  </conditionalFormatting>
  <conditionalFormatting sqref="D3">
    <cfRule type="cellIs" dxfId="89" priority="2" operator="equal">
      <formula>"Supplier is not ready to be assessed"</formula>
    </cfRule>
  </conditionalFormatting>
  <conditionalFormatting sqref="C13:C33">
    <cfRule type="cellIs" dxfId="88" priority="3" operator="equal">
      <formula>"Yes"</formula>
    </cfRule>
  </conditionalFormatting>
  <conditionalFormatting sqref="C13:C33">
    <cfRule type="cellIs" dxfId="87" priority="4" operator="equal">
      <formula>"No"</formula>
    </cfRule>
  </conditionalFormatting>
  <conditionalFormatting sqref="C13:C33">
    <cfRule type="cellIs" dxfId="86" priority="5" operator="equal">
      <formula>"Not applicable"</formula>
    </cfRule>
  </conditionalFormatting>
  <conditionalFormatting sqref="D5:D7">
    <cfRule type="containsText" dxfId="85" priority="6" operator="containsText" text="should be evaluated">
      <formula>NOT(ISERROR(SEARCH(("should be evaluated"),(D5))))</formula>
    </cfRule>
  </conditionalFormatting>
  <conditionalFormatting sqref="D3:F3">
    <cfRule type="containsText" dxfId="84" priority="7" operator="containsText" text="missing points">
      <formula>NOT(ISERROR(SEARCH(("missing points"),(D3))))</formula>
    </cfRule>
  </conditionalFormatting>
  <conditionalFormatting sqref="D5:D7">
    <cfRule type="containsText" dxfId="83" priority="8" operator="containsText" text="TO BE FULLFILED">
      <formula>NOT(ISERROR(SEARCH(("TO BE FULLFILED"),(D5))))</formula>
    </cfRule>
  </conditionalFormatting>
  <dataValidations count="5">
    <dataValidation type="list" allowBlank="1" showErrorMessage="1" sqref="C5">
      <formula1>"SUPPLIER,KEY ACCOUNT SUPPLIER,MANUFACTURING PARTNER,INNOVATIVE PARTNER,CHALLENGER PREMIUMS,ESSENTIAL ALLIANCE,STARTUP,NOT DEFINED YET"</formula1>
    </dataValidation>
    <dataValidation type="list" allowBlank="1" showErrorMessage="1" sqref="C7">
      <formula1>"YES,NO"</formula1>
    </dataValidation>
    <dataValidation type="list" allowBlank="1" showErrorMessage="1" sqref="C20:C28">
      <formula1>"Yes,No,Not applicable"</formula1>
    </dataValidation>
    <dataValidation type="list" allowBlank="1" showErrorMessage="1" sqref="C6">
      <formula1>"Opening supplier,Active supplier"</formula1>
    </dataValidation>
    <dataValidation type="list" allowBlank="1" showErrorMessage="1" sqref="C13:C19 C32:C33">
      <formula1>"Yes,No"</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opLeftCell="A19" zoomScale="80" zoomScaleNormal="80" workbookViewId="0">
      <selection activeCell="D3" sqref="D3"/>
    </sheetView>
  </sheetViews>
  <sheetFormatPr defaultColWidth="12.5703125" defaultRowHeight="15" customHeight="1" outlineLevelRow="1"/>
  <cols>
    <col min="1" max="1" width="4.42578125" customWidth="1"/>
    <col min="2" max="2" width="93.5703125" customWidth="1"/>
    <col min="3" max="3" width="17.5703125" customWidth="1"/>
    <col min="4" max="4" width="51" customWidth="1"/>
    <col min="5" max="5" width="51.140625" customWidth="1"/>
    <col min="6" max="6" width="18.140625" hidden="1" customWidth="1"/>
    <col min="7" max="10" width="10" hidden="1" customWidth="1"/>
    <col min="11" max="11" width="84" customWidth="1"/>
    <col min="12" max="12" width="46.7109375" customWidth="1"/>
    <col min="13" max="30" width="10" customWidth="1"/>
  </cols>
  <sheetData>
    <row r="1" spans="1:30" ht="12.75" customHeight="1">
      <c r="A1" s="49"/>
      <c r="B1" s="324" t="s">
        <v>115</v>
      </c>
      <c r="C1" s="325"/>
      <c r="D1" s="326"/>
      <c r="E1" s="50"/>
      <c r="F1" s="51"/>
      <c r="G1" s="51"/>
      <c r="H1" s="51"/>
      <c r="I1" s="51"/>
      <c r="J1" s="51"/>
      <c r="K1" s="52"/>
      <c r="L1" s="53"/>
      <c r="M1" s="53"/>
      <c r="N1" s="53"/>
      <c r="O1" s="53"/>
      <c r="P1" s="53"/>
      <c r="Q1" s="53"/>
      <c r="R1" s="53"/>
      <c r="S1" s="53"/>
      <c r="T1" s="53"/>
      <c r="U1" s="53"/>
      <c r="V1" s="53"/>
      <c r="W1" s="53"/>
      <c r="X1" s="53"/>
      <c r="Y1" s="53"/>
      <c r="Z1" s="53"/>
      <c r="AA1" s="53"/>
      <c r="AB1" s="53"/>
      <c r="AC1" s="53"/>
      <c r="AD1" s="53"/>
    </row>
    <row r="2" spans="1:30" ht="15.75" customHeight="1">
      <c r="A2" s="49"/>
      <c r="B2" s="327" t="s">
        <v>116</v>
      </c>
      <c r="C2" s="328"/>
      <c r="D2" s="54" t="s">
        <v>117</v>
      </c>
      <c r="E2" s="55" t="s">
        <v>118</v>
      </c>
      <c r="F2" s="51"/>
      <c r="G2" s="51"/>
      <c r="H2" s="51"/>
      <c r="I2" s="51"/>
      <c r="J2" s="51"/>
      <c r="K2" s="52"/>
      <c r="L2" s="53"/>
      <c r="M2" s="53"/>
      <c r="N2" s="53"/>
      <c r="O2" s="53"/>
      <c r="P2" s="53"/>
      <c r="Q2" s="53"/>
      <c r="R2" s="53"/>
      <c r="S2" s="53"/>
      <c r="T2" s="53"/>
      <c r="U2" s="53"/>
      <c r="V2" s="53"/>
      <c r="W2" s="53"/>
      <c r="X2" s="53"/>
      <c r="Y2" s="53"/>
      <c r="Z2" s="53"/>
      <c r="AA2" s="53"/>
      <c r="AB2" s="53"/>
      <c r="AC2" s="53"/>
      <c r="AD2" s="53"/>
    </row>
    <row r="3" spans="1:30" ht="15.75" customHeight="1">
      <c r="A3" s="49"/>
      <c r="B3" s="329" t="s">
        <v>119</v>
      </c>
      <c r="C3" s="322"/>
      <c r="D3" s="282" t="s">
        <v>455</v>
      </c>
      <c r="E3" s="55" t="s">
        <v>118</v>
      </c>
      <c r="F3" s="51"/>
      <c r="G3" s="51"/>
      <c r="H3" s="51"/>
      <c r="I3" s="51"/>
      <c r="J3" s="51"/>
      <c r="K3" s="52"/>
      <c r="L3" s="53"/>
      <c r="M3" s="53"/>
      <c r="N3" s="53"/>
      <c r="O3" s="53"/>
      <c r="P3" s="53"/>
      <c r="Q3" s="53"/>
      <c r="R3" s="53"/>
      <c r="S3" s="53"/>
      <c r="T3" s="53"/>
      <c r="U3" s="53"/>
      <c r="V3" s="53"/>
      <c r="W3" s="53"/>
      <c r="X3" s="53"/>
      <c r="Y3" s="53"/>
      <c r="Z3" s="53"/>
      <c r="AA3" s="53"/>
      <c r="AB3" s="53"/>
      <c r="AC3" s="53"/>
      <c r="AD3" s="53"/>
    </row>
    <row r="4" spans="1:30" ht="15.75" customHeight="1">
      <c r="A4" s="49"/>
      <c r="B4" s="321" t="s">
        <v>120</v>
      </c>
      <c r="C4" s="322"/>
      <c r="D4" s="56" t="s">
        <v>121</v>
      </c>
      <c r="E4" s="55" t="s">
        <v>118</v>
      </c>
      <c r="F4" s="51"/>
      <c r="G4" s="51"/>
      <c r="H4" s="51"/>
      <c r="I4" s="51"/>
      <c r="J4" s="51"/>
      <c r="K4" s="52"/>
      <c r="L4" s="53"/>
      <c r="M4" s="53"/>
      <c r="N4" s="53"/>
      <c r="O4" s="53"/>
      <c r="P4" s="53"/>
      <c r="Q4" s="53"/>
      <c r="R4" s="53"/>
      <c r="S4" s="53"/>
      <c r="T4" s="53"/>
      <c r="U4" s="53"/>
      <c r="V4" s="53"/>
      <c r="W4" s="53"/>
      <c r="X4" s="53"/>
      <c r="Y4" s="53"/>
      <c r="Z4" s="53"/>
      <c r="AA4" s="53"/>
      <c r="AB4" s="53"/>
      <c r="AC4" s="53"/>
      <c r="AD4" s="53"/>
    </row>
    <row r="5" spans="1:30" ht="15.75" customHeight="1">
      <c r="A5" s="49"/>
      <c r="B5" s="321" t="s">
        <v>122</v>
      </c>
      <c r="C5" s="322"/>
      <c r="D5" s="57" t="s">
        <v>80</v>
      </c>
      <c r="E5" s="55" t="s">
        <v>118</v>
      </c>
      <c r="F5" s="51"/>
      <c r="G5" s="51"/>
      <c r="H5" s="51"/>
      <c r="I5" s="51"/>
      <c r="J5" s="51"/>
      <c r="K5" s="52"/>
      <c r="L5" s="53"/>
      <c r="M5" s="53"/>
      <c r="N5" s="53"/>
      <c r="O5" s="53"/>
      <c r="P5" s="53"/>
      <c r="Q5" s="53"/>
      <c r="R5" s="53"/>
      <c r="S5" s="53"/>
      <c r="T5" s="53"/>
      <c r="U5" s="53"/>
      <c r="V5" s="53"/>
      <c r="W5" s="53"/>
      <c r="X5" s="53"/>
      <c r="Y5" s="53"/>
      <c r="Z5" s="53"/>
      <c r="AA5" s="53"/>
      <c r="AB5" s="53"/>
      <c r="AC5" s="53"/>
      <c r="AD5" s="53"/>
    </row>
    <row r="6" spans="1:30" ht="15.75" customHeight="1">
      <c r="A6" s="49"/>
      <c r="B6" s="321" t="s">
        <v>123</v>
      </c>
      <c r="C6" s="322"/>
      <c r="D6" s="57" t="s">
        <v>80</v>
      </c>
      <c r="E6" s="55" t="s">
        <v>118</v>
      </c>
      <c r="F6" s="51"/>
      <c r="G6" s="51"/>
      <c r="H6" s="51"/>
      <c r="I6" s="51"/>
      <c r="J6" s="51"/>
      <c r="K6" s="52"/>
      <c r="L6" s="53"/>
      <c r="M6" s="53"/>
      <c r="N6" s="53"/>
      <c r="O6" s="53"/>
      <c r="P6" s="53"/>
      <c r="Q6" s="53"/>
      <c r="R6" s="53"/>
      <c r="S6" s="53"/>
      <c r="T6" s="53"/>
      <c r="U6" s="53"/>
      <c r="V6" s="53"/>
      <c r="W6" s="53"/>
      <c r="X6" s="53"/>
      <c r="Y6" s="53"/>
      <c r="Z6" s="53"/>
      <c r="AA6" s="53"/>
      <c r="AB6" s="53"/>
      <c r="AC6" s="53"/>
      <c r="AD6" s="53"/>
    </row>
    <row r="7" spans="1:30" ht="15.75" customHeight="1">
      <c r="A7" s="49"/>
      <c r="B7" s="321" t="s">
        <v>124</v>
      </c>
      <c r="C7" s="322"/>
      <c r="D7" s="58" t="s">
        <v>125</v>
      </c>
      <c r="E7" s="55" t="s">
        <v>118</v>
      </c>
      <c r="F7" s="51"/>
      <c r="G7" s="51"/>
      <c r="H7" s="51"/>
      <c r="I7" s="51"/>
      <c r="J7" s="51"/>
      <c r="K7" s="52"/>
      <c r="L7" s="53"/>
      <c r="M7" s="53"/>
      <c r="N7" s="53"/>
      <c r="O7" s="53"/>
      <c r="P7" s="53"/>
      <c r="Q7" s="53"/>
      <c r="R7" s="53"/>
      <c r="S7" s="53"/>
      <c r="T7" s="53"/>
      <c r="U7" s="53"/>
      <c r="V7" s="53"/>
      <c r="W7" s="53"/>
      <c r="X7" s="53"/>
      <c r="Y7" s="53"/>
      <c r="Z7" s="53"/>
      <c r="AA7" s="53"/>
      <c r="AB7" s="53"/>
      <c r="AC7" s="53"/>
      <c r="AD7" s="53"/>
    </row>
    <row r="8" spans="1:30" ht="15.75" customHeight="1">
      <c r="A8" s="49"/>
      <c r="B8" s="321" t="s">
        <v>126</v>
      </c>
      <c r="C8" s="322"/>
      <c r="D8" s="59" t="s">
        <v>462</v>
      </c>
      <c r="E8" s="55" t="s">
        <v>118</v>
      </c>
      <c r="F8" s="51"/>
      <c r="G8" s="51"/>
      <c r="H8" s="51"/>
      <c r="I8" s="51"/>
      <c r="J8" s="51"/>
      <c r="K8" s="52"/>
      <c r="L8" s="53"/>
      <c r="M8" s="53"/>
      <c r="N8" s="53"/>
      <c r="O8" s="53"/>
      <c r="P8" s="53"/>
      <c r="Q8" s="53"/>
      <c r="R8" s="53"/>
      <c r="S8" s="53"/>
      <c r="T8" s="53"/>
      <c r="U8" s="53"/>
      <c r="V8" s="53"/>
      <c r="W8" s="53"/>
      <c r="X8" s="53"/>
      <c r="Y8" s="53"/>
      <c r="Z8" s="53"/>
      <c r="AA8" s="53"/>
      <c r="AB8" s="53"/>
      <c r="AC8" s="53"/>
      <c r="AD8" s="53"/>
    </row>
    <row r="9" spans="1:30" ht="15.75" customHeight="1">
      <c r="A9" s="49"/>
      <c r="B9" s="321" t="s">
        <v>127</v>
      </c>
      <c r="C9" s="322"/>
      <c r="D9" s="59" t="s">
        <v>128</v>
      </c>
      <c r="E9" s="55" t="s">
        <v>118</v>
      </c>
      <c r="F9" s="51"/>
      <c r="G9" s="51"/>
      <c r="H9" s="51"/>
      <c r="I9" s="51"/>
      <c r="J9" s="51"/>
      <c r="K9" s="52"/>
      <c r="L9" s="53"/>
      <c r="M9" s="53"/>
      <c r="N9" s="53"/>
      <c r="O9" s="53"/>
      <c r="P9" s="53"/>
      <c r="Q9" s="53"/>
      <c r="R9" s="53"/>
      <c r="S9" s="53"/>
      <c r="T9" s="53"/>
      <c r="U9" s="53"/>
      <c r="V9" s="53"/>
      <c r="W9" s="53"/>
      <c r="X9" s="53"/>
      <c r="Y9" s="53"/>
      <c r="Z9" s="53"/>
      <c r="AA9" s="53"/>
      <c r="AB9" s="53"/>
      <c r="AC9" s="53"/>
      <c r="AD9" s="53"/>
    </row>
    <row r="10" spans="1:30" ht="15.75" customHeight="1">
      <c r="A10" s="49"/>
      <c r="B10" s="321" t="s">
        <v>129</v>
      </c>
      <c r="C10" s="322"/>
      <c r="D10" s="57" t="s">
        <v>130</v>
      </c>
      <c r="E10" s="55" t="s">
        <v>118</v>
      </c>
      <c r="F10" s="51"/>
      <c r="G10" s="51"/>
      <c r="H10" s="51"/>
      <c r="I10" s="51"/>
      <c r="J10" s="51"/>
      <c r="K10" s="52"/>
      <c r="L10" s="53"/>
      <c r="M10" s="53"/>
      <c r="N10" s="53"/>
      <c r="O10" s="53"/>
      <c r="P10" s="53"/>
      <c r="Q10" s="53"/>
      <c r="R10" s="53"/>
      <c r="S10" s="53"/>
      <c r="T10" s="53"/>
      <c r="U10" s="53"/>
      <c r="V10" s="53"/>
      <c r="W10" s="53"/>
      <c r="X10" s="53"/>
      <c r="Y10" s="53"/>
      <c r="Z10" s="53"/>
      <c r="AA10" s="53"/>
      <c r="AB10" s="53"/>
      <c r="AC10" s="53"/>
      <c r="AD10" s="53"/>
    </row>
    <row r="11" spans="1:30" ht="15.75" customHeight="1">
      <c r="A11" s="49"/>
      <c r="B11" s="321" t="s">
        <v>131</v>
      </c>
      <c r="C11" s="322"/>
      <c r="D11" s="56" t="s">
        <v>132</v>
      </c>
      <c r="E11" s="55" t="s">
        <v>133</v>
      </c>
      <c r="F11" s="51"/>
      <c r="G11" s="51"/>
      <c r="H11" s="51"/>
      <c r="I11" s="51"/>
      <c r="J11" s="51"/>
      <c r="K11" s="52"/>
      <c r="L11" s="53"/>
      <c r="M11" s="53"/>
      <c r="N11" s="53"/>
      <c r="O11" s="53"/>
      <c r="P11" s="53"/>
      <c r="Q11" s="53"/>
      <c r="R11" s="53"/>
      <c r="S11" s="53"/>
      <c r="T11" s="53"/>
      <c r="U11" s="53"/>
      <c r="V11" s="53"/>
      <c r="W11" s="53"/>
      <c r="X11" s="53"/>
      <c r="Y11" s="53"/>
      <c r="Z11" s="53"/>
      <c r="AA11" s="53"/>
      <c r="AB11" s="53"/>
      <c r="AC11" s="53"/>
      <c r="AD11" s="53"/>
    </row>
    <row r="12" spans="1:30" ht="15.75" customHeight="1">
      <c r="A12" s="49"/>
      <c r="B12" s="323" t="s">
        <v>134</v>
      </c>
      <c r="C12" s="322"/>
      <c r="D12" s="60" t="str">
        <f>'1 - ASSESS PREPARATION'!C5</f>
        <v>KEY ACCOUNT SUPPLIER</v>
      </c>
      <c r="E12" s="61" t="s">
        <v>135</v>
      </c>
      <c r="F12" s="51"/>
      <c r="G12" s="51"/>
      <c r="H12" s="51"/>
      <c r="I12" s="51"/>
      <c r="J12" s="51"/>
      <c r="K12" s="52"/>
      <c r="L12" s="53"/>
      <c r="M12" s="53"/>
      <c r="N12" s="53"/>
      <c r="O12" s="53"/>
      <c r="P12" s="53"/>
      <c r="Q12" s="53"/>
      <c r="R12" s="53"/>
      <c r="S12" s="53"/>
      <c r="T12" s="53"/>
      <c r="U12" s="53"/>
      <c r="V12" s="53"/>
      <c r="W12" s="53"/>
      <c r="X12" s="53"/>
      <c r="Y12" s="53"/>
      <c r="Z12" s="53"/>
      <c r="AA12" s="53"/>
      <c r="AB12" s="53"/>
      <c r="AC12" s="53"/>
      <c r="AD12" s="53"/>
    </row>
    <row r="13" spans="1:30" ht="15.75" customHeight="1">
      <c r="A13" s="49"/>
      <c r="B13" s="323" t="s">
        <v>136</v>
      </c>
      <c r="C13" s="322"/>
      <c r="D13" s="60" t="str">
        <f>'1 - ASSESS PREPARATION'!C6</f>
        <v>Active supplier</v>
      </c>
      <c r="E13" s="61" t="s">
        <v>135</v>
      </c>
      <c r="F13" s="51"/>
      <c r="G13" s="51"/>
      <c r="H13" s="51"/>
      <c r="I13" s="51"/>
      <c r="J13" s="51"/>
      <c r="K13" s="52"/>
      <c r="L13" s="53"/>
      <c r="M13" s="53"/>
      <c r="N13" s="53"/>
      <c r="O13" s="53"/>
      <c r="P13" s="53"/>
      <c r="Q13" s="53"/>
      <c r="R13" s="53"/>
      <c r="S13" s="53"/>
      <c r="T13" s="53"/>
      <c r="U13" s="53"/>
      <c r="V13" s="53"/>
      <c r="W13" s="53"/>
      <c r="X13" s="53"/>
      <c r="Y13" s="53"/>
      <c r="Z13" s="53"/>
      <c r="AA13" s="53"/>
      <c r="AB13" s="53"/>
      <c r="AC13" s="53"/>
      <c r="AD13" s="53"/>
    </row>
    <row r="14" spans="1:30" ht="15.75" customHeight="1">
      <c r="A14" s="49"/>
      <c r="B14" s="323" t="s">
        <v>137</v>
      </c>
      <c r="C14" s="322"/>
      <c r="D14" s="62" t="s">
        <v>86</v>
      </c>
      <c r="E14" s="61" t="s">
        <v>135</v>
      </c>
      <c r="F14" s="51"/>
      <c r="G14" s="51"/>
      <c r="H14" s="51"/>
      <c r="I14" s="51"/>
      <c r="J14" s="51"/>
      <c r="K14" s="52"/>
      <c r="L14" s="53"/>
      <c r="M14" s="53"/>
      <c r="N14" s="53"/>
      <c r="O14" s="53"/>
      <c r="P14" s="53"/>
      <c r="Q14" s="53"/>
      <c r="R14" s="53"/>
      <c r="S14" s="53"/>
      <c r="T14" s="53"/>
      <c r="U14" s="53"/>
      <c r="V14" s="53"/>
      <c r="W14" s="53"/>
      <c r="X14" s="53"/>
      <c r="Y14" s="53"/>
      <c r="Z14" s="53"/>
      <c r="AA14" s="53"/>
      <c r="AB14" s="53"/>
      <c r="AC14" s="53"/>
      <c r="AD14" s="53"/>
    </row>
    <row r="15" spans="1:30" ht="12.75" customHeight="1">
      <c r="A15" s="49"/>
      <c r="B15" s="53"/>
      <c r="C15" s="63"/>
      <c r="D15" s="53"/>
      <c r="E15" s="53"/>
      <c r="F15" s="51"/>
      <c r="G15" s="51"/>
      <c r="H15" s="51"/>
      <c r="I15" s="51"/>
      <c r="J15" s="51"/>
      <c r="K15" s="52"/>
      <c r="L15" s="53"/>
      <c r="M15" s="53"/>
      <c r="N15" s="53"/>
      <c r="O15" s="53"/>
      <c r="P15" s="53"/>
      <c r="Q15" s="53"/>
      <c r="R15" s="53"/>
      <c r="S15" s="53"/>
      <c r="T15" s="53"/>
      <c r="U15" s="53"/>
      <c r="V15" s="53"/>
      <c r="W15" s="53"/>
      <c r="X15" s="53"/>
      <c r="Y15" s="53"/>
      <c r="Z15" s="53"/>
      <c r="AA15" s="53"/>
      <c r="AB15" s="53"/>
      <c r="AC15" s="53"/>
      <c r="AD15" s="53"/>
    </row>
    <row r="16" spans="1:30" ht="12.75" customHeight="1">
      <c r="A16" s="49"/>
      <c r="B16" s="53"/>
      <c r="C16" s="63"/>
      <c r="D16" s="53"/>
      <c r="E16" s="53"/>
      <c r="F16" s="51"/>
      <c r="G16" s="51"/>
      <c r="H16" s="51"/>
      <c r="I16" s="51"/>
      <c r="J16" s="51"/>
      <c r="K16" s="52"/>
      <c r="L16" s="53"/>
      <c r="M16" s="53"/>
      <c r="N16" s="53"/>
      <c r="O16" s="53"/>
      <c r="P16" s="53"/>
      <c r="Q16" s="53"/>
      <c r="R16" s="53"/>
      <c r="S16" s="53"/>
      <c r="T16" s="53"/>
      <c r="U16" s="53"/>
      <c r="V16" s="53"/>
      <c r="W16" s="53"/>
      <c r="X16" s="53"/>
      <c r="Y16" s="53"/>
      <c r="Z16" s="53"/>
      <c r="AA16" s="53"/>
      <c r="AB16" s="53"/>
      <c r="AC16" s="53"/>
      <c r="AD16" s="53"/>
    </row>
    <row r="17" spans="1:30" ht="12.75" customHeight="1">
      <c r="A17" s="49"/>
      <c r="B17" s="317" t="s">
        <v>138</v>
      </c>
      <c r="C17" s="289"/>
      <c r="D17" s="316" t="str">
        <f>IF(F136&lt;&gt;0,"E",IF(G136&lt;&gt;0,"D",IF(H136&lt;&gt;0,"C",IF(I136&lt;&gt;0,"B","A"))))</f>
        <v>C</v>
      </c>
      <c r="E17" s="289"/>
      <c r="F17" s="64" t="s">
        <v>139</v>
      </c>
      <c r="G17" s="51" t="s">
        <v>140</v>
      </c>
      <c r="H17" s="51"/>
      <c r="I17" s="51"/>
      <c r="J17" s="51"/>
      <c r="K17" s="52"/>
      <c r="L17" s="53"/>
      <c r="M17" s="53"/>
      <c r="N17" s="53"/>
      <c r="O17" s="53"/>
      <c r="P17" s="53"/>
      <c r="Q17" s="53"/>
      <c r="R17" s="53"/>
      <c r="S17" s="53"/>
      <c r="T17" s="53"/>
      <c r="U17" s="53"/>
      <c r="V17" s="53"/>
      <c r="W17" s="53"/>
      <c r="X17" s="53"/>
      <c r="Y17" s="53"/>
      <c r="Z17" s="53"/>
      <c r="AA17" s="53"/>
      <c r="AB17" s="53"/>
      <c r="AC17" s="53"/>
      <c r="AD17" s="53"/>
    </row>
    <row r="18" spans="1:30" ht="12.75" customHeight="1">
      <c r="A18" s="49"/>
      <c r="B18" s="317" t="s">
        <v>141</v>
      </c>
      <c r="C18" s="289"/>
      <c r="D18" s="318">
        <f>(COUNTIF(C24:C133,"OK")/(COUNTIF(C24:C133,"OK")+COUNTIF(C24:C133,"NOK")+COUNTIF(C24:C133,"Not audited")))</f>
        <v>0.3902439024390244</v>
      </c>
      <c r="E18" s="289"/>
      <c r="F18" s="65">
        <f>(COUNTIF(C20:C134,"Not applicable")/(COUNTIF(C20:C134,"OK")+COUNTIF(C20:C134,"NOK")+COUNTIF(C20:C134,"Not audited")))</f>
        <v>0.14634146341463414</v>
      </c>
      <c r="G18" s="65">
        <f>(COUNTIF(C20:C134,"NOK")/(COUNTIF(C20:C134,"OK")+COUNTIF(C20:C134,"NOK")))</f>
        <v>0</v>
      </c>
      <c r="H18" s="51"/>
      <c r="I18" s="51"/>
      <c r="J18" s="51"/>
      <c r="K18" s="52"/>
      <c r="L18" s="53"/>
      <c r="M18" s="53"/>
      <c r="N18" s="53"/>
      <c r="O18" s="53"/>
      <c r="P18" s="53"/>
      <c r="Q18" s="53"/>
      <c r="R18" s="53"/>
      <c r="S18" s="53"/>
      <c r="T18" s="53"/>
      <c r="U18" s="53"/>
      <c r="V18" s="53"/>
      <c r="W18" s="53"/>
      <c r="X18" s="53"/>
      <c r="Y18" s="53"/>
      <c r="Z18" s="53"/>
      <c r="AA18" s="53"/>
      <c r="AB18" s="53"/>
      <c r="AC18" s="53"/>
      <c r="AD18" s="53"/>
    </row>
    <row r="19" spans="1:30" ht="12.75" customHeight="1">
      <c r="A19" s="49"/>
      <c r="B19" s="66"/>
      <c r="C19" s="67"/>
      <c r="D19" s="68"/>
      <c r="E19" s="69"/>
      <c r="F19" s="64"/>
      <c r="G19" s="51"/>
      <c r="H19" s="51"/>
      <c r="I19" s="51"/>
      <c r="J19" s="51"/>
      <c r="K19" s="52"/>
      <c r="L19" s="53"/>
      <c r="M19" s="53"/>
      <c r="N19" s="53"/>
      <c r="O19" s="53"/>
      <c r="P19" s="53"/>
      <c r="Q19" s="53"/>
      <c r="R19" s="53"/>
      <c r="S19" s="53"/>
      <c r="T19" s="53"/>
      <c r="U19" s="53"/>
      <c r="V19" s="53"/>
      <c r="W19" s="53"/>
      <c r="X19" s="53"/>
      <c r="Y19" s="53"/>
      <c r="Z19" s="53"/>
      <c r="AA19" s="53"/>
      <c r="AB19" s="53"/>
      <c r="AC19" s="53"/>
      <c r="AD19" s="53"/>
    </row>
    <row r="20" spans="1:30" ht="12.75" customHeight="1">
      <c r="A20" s="309" t="s">
        <v>142</v>
      </c>
      <c r="B20" s="310"/>
      <c r="C20" s="310"/>
      <c r="D20" s="310"/>
      <c r="E20" s="311"/>
      <c r="F20" s="64"/>
      <c r="G20" s="51"/>
      <c r="H20" s="51"/>
      <c r="I20" s="51"/>
      <c r="J20" s="51"/>
      <c r="K20" s="319"/>
      <c r="L20" s="70"/>
      <c r="M20" s="53"/>
      <c r="N20" s="53"/>
      <c r="O20" s="53"/>
      <c r="P20" s="53"/>
      <c r="Q20" s="53"/>
      <c r="R20" s="53"/>
      <c r="S20" s="53"/>
      <c r="T20" s="53"/>
      <c r="U20" s="53"/>
      <c r="V20" s="53"/>
      <c r="W20" s="53"/>
      <c r="X20" s="53"/>
      <c r="Y20" s="53"/>
      <c r="Z20" s="53"/>
      <c r="AA20" s="53"/>
      <c r="AB20" s="53"/>
      <c r="AC20" s="53"/>
      <c r="AD20" s="53"/>
    </row>
    <row r="21" spans="1:30" ht="12.75" customHeight="1">
      <c r="A21" s="312" t="s">
        <v>143</v>
      </c>
      <c r="B21" s="300"/>
      <c r="C21" s="300"/>
      <c r="D21" s="300"/>
      <c r="E21" s="306"/>
      <c r="F21" s="64"/>
      <c r="G21" s="51"/>
      <c r="H21" s="51"/>
      <c r="I21" s="51"/>
      <c r="J21" s="51"/>
      <c r="K21" s="320"/>
      <c r="L21" s="70"/>
      <c r="M21" s="53"/>
      <c r="N21" s="53"/>
      <c r="O21" s="53"/>
      <c r="P21" s="53"/>
      <c r="Q21" s="53"/>
      <c r="R21" s="53"/>
      <c r="S21" s="53"/>
      <c r="T21" s="53"/>
      <c r="U21" s="53"/>
      <c r="V21" s="53"/>
      <c r="W21" s="53"/>
      <c r="X21" s="53"/>
      <c r="Y21" s="53"/>
      <c r="Z21" s="53"/>
      <c r="AA21" s="53"/>
      <c r="AB21" s="53"/>
      <c r="AC21" s="53"/>
      <c r="AD21" s="53"/>
    </row>
    <row r="22" spans="1:30" ht="12.75" customHeight="1" outlineLevel="1">
      <c r="A22" s="71"/>
      <c r="B22" s="72" t="s">
        <v>144</v>
      </c>
      <c r="C22" s="73" t="str">
        <f>IF(F27&lt;&gt;0,"E",IF(G27&lt;&gt;0,"D",IF(H27&lt;&gt;0,"C",IF(I27&lt;&gt;0,"B","A"))))</f>
        <v>C</v>
      </c>
      <c r="D22" s="72" t="s">
        <v>145</v>
      </c>
      <c r="E22" s="74">
        <f>(COUNTIF(C24:C26,"OK")/(COUNTIF(C24:C26,"OK")+COUNTIF(C24:C26,"NOK")+COUNTIF(C24:C26,"Not audited")))</f>
        <v>0.33333333333333331</v>
      </c>
      <c r="F22" s="75"/>
      <c r="G22" s="76"/>
      <c r="H22" s="76"/>
      <c r="I22" s="76"/>
      <c r="J22" s="76"/>
      <c r="K22" s="320"/>
      <c r="L22" s="70"/>
      <c r="M22" s="77"/>
      <c r="N22" s="77"/>
      <c r="O22" s="77"/>
      <c r="P22" s="77"/>
      <c r="Q22" s="77"/>
      <c r="R22" s="77"/>
      <c r="S22" s="77"/>
      <c r="T22" s="77"/>
      <c r="U22" s="77"/>
      <c r="V22" s="77"/>
      <c r="W22" s="77"/>
      <c r="X22" s="77"/>
      <c r="Y22" s="77"/>
      <c r="Z22" s="77"/>
      <c r="AA22" s="77"/>
      <c r="AB22" s="77"/>
      <c r="AC22" s="77"/>
      <c r="AD22" s="77"/>
    </row>
    <row r="23" spans="1:30" ht="12.75" customHeight="1" outlineLevel="1">
      <c r="A23" s="78"/>
      <c r="B23" s="79"/>
      <c r="C23" s="80"/>
      <c r="D23" s="81" t="s">
        <v>146</v>
      </c>
      <c r="E23" s="82" t="s">
        <v>147</v>
      </c>
      <c r="F23" s="64" t="s">
        <v>148</v>
      </c>
      <c r="G23" s="51" t="s">
        <v>110</v>
      </c>
      <c r="H23" s="51" t="s">
        <v>149</v>
      </c>
      <c r="I23" s="51" t="s">
        <v>150</v>
      </c>
      <c r="J23" s="51"/>
      <c r="K23" s="320"/>
      <c r="L23" s="70"/>
      <c r="M23" s="53"/>
      <c r="N23" s="53"/>
      <c r="O23" s="53"/>
      <c r="P23" s="53"/>
      <c r="Q23" s="53"/>
      <c r="R23" s="53"/>
      <c r="S23" s="53"/>
      <c r="T23" s="53"/>
      <c r="U23" s="53"/>
      <c r="V23" s="53"/>
      <c r="W23" s="53"/>
      <c r="X23" s="53"/>
      <c r="Y23" s="53"/>
      <c r="Z23" s="53"/>
      <c r="AA23" s="53"/>
      <c r="AB23" s="53"/>
      <c r="AC23" s="53"/>
      <c r="AD23" s="53"/>
    </row>
    <row r="24" spans="1:30" ht="216.75" customHeight="1" outlineLevel="1">
      <c r="A24" s="83" t="s">
        <v>110</v>
      </c>
      <c r="B24" s="84" t="s">
        <v>151</v>
      </c>
      <c r="C24" s="85" t="s">
        <v>152</v>
      </c>
      <c r="D24" s="86" t="s">
        <v>153</v>
      </c>
      <c r="E24" s="86"/>
      <c r="F24" s="64"/>
      <c r="G24" s="51">
        <f>IF(C24="NOK",1,0)+IF(C24="Not audited",1,0)</f>
        <v>0</v>
      </c>
      <c r="H24" s="51"/>
      <c r="I24" s="51"/>
      <c r="J24" s="51"/>
      <c r="K24" s="52"/>
      <c r="L24" s="70"/>
      <c r="M24" s="53"/>
      <c r="N24" s="53"/>
      <c r="O24" s="53"/>
      <c r="P24" s="53"/>
      <c r="Q24" s="53"/>
      <c r="R24" s="53"/>
      <c r="S24" s="53"/>
      <c r="T24" s="53"/>
      <c r="U24" s="53"/>
      <c r="V24" s="53"/>
      <c r="W24" s="53"/>
      <c r="X24" s="53"/>
      <c r="Y24" s="53"/>
      <c r="Z24" s="53"/>
      <c r="AA24" s="53"/>
      <c r="AB24" s="53"/>
      <c r="AC24" s="53"/>
      <c r="AD24" s="53"/>
    </row>
    <row r="25" spans="1:30" ht="216.75" customHeight="1" outlineLevel="1">
      <c r="A25" s="87" t="s">
        <v>149</v>
      </c>
      <c r="B25" s="84" t="s">
        <v>154</v>
      </c>
      <c r="C25" s="85" t="s">
        <v>155</v>
      </c>
      <c r="D25" s="86"/>
      <c r="E25" s="86" t="s">
        <v>156</v>
      </c>
      <c r="F25" s="64"/>
      <c r="G25" s="51"/>
      <c r="H25" s="51">
        <f>IF(C25="NOK",1,0)+IF(C25="Not audited",1,0)</f>
        <v>1</v>
      </c>
      <c r="I25" s="51"/>
      <c r="J25" s="51"/>
      <c r="K25" s="52"/>
      <c r="L25" s="88"/>
      <c r="M25" s="53"/>
      <c r="N25" s="53"/>
      <c r="O25" s="53"/>
      <c r="P25" s="53"/>
      <c r="Q25" s="53"/>
      <c r="R25" s="53"/>
      <c r="S25" s="53"/>
      <c r="T25" s="53"/>
      <c r="U25" s="53"/>
      <c r="V25" s="53"/>
      <c r="W25" s="53"/>
      <c r="X25" s="53"/>
      <c r="Y25" s="53"/>
      <c r="Z25" s="53"/>
      <c r="AA25" s="53"/>
      <c r="AB25" s="53"/>
      <c r="AC25" s="53"/>
      <c r="AD25" s="53"/>
    </row>
    <row r="26" spans="1:30" ht="342" customHeight="1" outlineLevel="1">
      <c r="A26" s="89" t="s">
        <v>150</v>
      </c>
      <c r="B26" s="84" t="s">
        <v>157</v>
      </c>
      <c r="C26" s="85" t="s">
        <v>155</v>
      </c>
      <c r="D26" s="86"/>
      <c r="E26" s="86"/>
      <c r="F26" s="64"/>
      <c r="G26" s="51"/>
      <c r="H26" s="51"/>
      <c r="I26" s="51">
        <f>IF(C26="NOK",1,0)+IF(C26="Not audited",1,0)</f>
        <v>1</v>
      </c>
      <c r="J26" s="51"/>
      <c r="K26" s="52"/>
      <c r="L26" s="53"/>
      <c r="M26" s="53"/>
      <c r="N26" s="53"/>
      <c r="O26" s="53"/>
      <c r="P26" s="53"/>
      <c r="Q26" s="53"/>
      <c r="R26" s="53"/>
      <c r="S26" s="53"/>
      <c r="T26" s="53"/>
      <c r="U26" s="53"/>
      <c r="V26" s="53"/>
      <c r="W26" s="53"/>
      <c r="X26" s="53"/>
      <c r="Y26" s="53"/>
      <c r="Z26" s="53"/>
      <c r="AA26" s="53"/>
      <c r="AB26" s="53"/>
      <c r="AC26" s="53"/>
      <c r="AD26" s="53"/>
    </row>
    <row r="27" spans="1:30" ht="12.75" customHeight="1" outlineLevel="1">
      <c r="A27" s="90"/>
      <c r="B27" s="91"/>
      <c r="C27" s="92"/>
      <c r="D27" s="91"/>
      <c r="E27" s="93"/>
      <c r="F27" s="64">
        <f t="shared" ref="F27:J27" si="0">SUM(F24:F26)</f>
        <v>0</v>
      </c>
      <c r="G27" s="51">
        <f t="shared" si="0"/>
        <v>0</v>
      </c>
      <c r="H27" s="51">
        <f t="shared" si="0"/>
        <v>1</v>
      </c>
      <c r="I27" s="51">
        <f t="shared" si="0"/>
        <v>1</v>
      </c>
      <c r="J27" s="51">
        <f t="shared" si="0"/>
        <v>0</v>
      </c>
      <c r="K27" s="52"/>
      <c r="L27" s="53"/>
      <c r="M27" s="53"/>
      <c r="N27" s="53"/>
      <c r="O27" s="53"/>
      <c r="P27" s="53"/>
      <c r="Q27" s="53"/>
      <c r="R27" s="53"/>
      <c r="S27" s="53"/>
      <c r="T27" s="53"/>
      <c r="U27" s="53"/>
      <c r="V27" s="53"/>
      <c r="W27" s="53"/>
      <c r="X27" s="53"/>
      <c r="Y27" s="53"/>
      <c r="Z27" s="53"/>
      <c r="AA27" s="53"/>
      <c r="AB27" s="53"/>
      <c r="AC27" s="53"/>
      <c r="AD27" s="53"/>
    </row>
    <row r="28" spans="1:30" ht="12.75" customHeight="1">
      <c r="A28" s="314" t="s">
        <v>158</v>
      </c>
      <c r="B28" s="300"/>
      <c r="C28" s="300"/>
      <c r="D28" s="300"/>
      <c r="E28" s="306"/>
      <c r="F28" s="64"/>
      <c r="G28" s="51"/>
      <c r="H28" s="51"/>
      <c r="I28" s="51"/>
      <c r="J28" s="51"/>
      <c r="K28" s="52"/>
      <c r="L28" s="53"/>
      <c r="M28" s="53"/>
      <c r="N28" s="53"/>
      <c r="O28" s="53"/>
      <c r="P28" s="53"/>
      <c r="Q28" s="53"/>
      <c r="R28" s="53"/>
      <c r="S28" s="53"/>
      <c r="T28" s="53"/>
      <c r="U28" s="53"/>
      <c r="V28" s="53"/>
      <c r="W28" s="53"/>
      <c r="X28" s="53"/>
      <c r="Y28" s="53"/>
      <c r="Z28" s="53"/>
      <c r="AA28" s="53"/>
      <c r="AB28" s="53"/>
      <c r="AC28" s="53"/>
      <c r="AD28" s="53"/>
    </row>
    <row r="29" spans="1:30" ht="12.75" customHeight="1" outlineLevel="1">
      <c r="A29" s="71"/>
      <c r="B29" s="72" t="s">
        <v>144</v>
      </c>
      <c r="C29" s="73" t="str">
        <f>IF(F34&lt;&gt;0,"E",IF(G34&lt;&gt;0,"D",IF(H34&lt;&gt;0,"C",IF(I34&lt;&gt;0,"B","A"))))</f>
        <v>C</v>
      </c>
      <c r="D29" s="72" t="s">
        <v>145</v>
      </c>
      <c r="E29" s="74">
        <f>(COUNTIF(C31:C33,"OK")/(COUNTIF(C31:C33,"OK")+COUNTIF(C31:C33,"NOK")+COUNTIF(C31:C33,"Not audited")))</f>
        <v>0.33333333333333331</v>
      </c>
      <c r="F29" s="75"/>
      <c r="G29" s="76"/>
      <c r="H29" s="76"/>
      <c r="I29" s="76"/>
      <c r="J29" s="76"/>
      <c r="K29" s="94"/>
      <c r="L29" s="77"/>
      <c r="M29" s="77"/>
      <c r="N29" s="77"/>
      <c r="O29" s="77"/>
      <c r="P29" s="77"/>
      <c r="Q29" s="77"/>
      <c r="R29" s="77"/>
      <c r="S29" s="77"/>
      <c r="T29" s="77"/>
      <c r="U29" s="77"/>
      <c r="V29" s="77"/>
      <c r="W29" s="77"/>
      <c r="X29" s="77"/>
      <c r="Y29" s="77"/>
      <c r="Z29" s="77"/>
      <c r="AA29" s="77"/>
      <c r="AB29" s="77"/>
      <c r="AC29" s="77"/>
      <c r="AD29" s="77"/>
    </row>
    <row r="30" spans="1:30" ht="12.75" customHeight="1" outlineLevel="1">
      <c r="A30" s="78"/>
      <c r="B30" s="79"/>
      <c r="C30" s="80"/>
      <c r="D30" s="81" t="s">
        <v>146</v>
      </c>
      <c r="E30" s="82" t="s">
        <v>147</v>
      </c>
      <c r="F30" s="64" t="s">
        <v>148</v>
      </c>
      <c r="G30" s="51" t="s">
        <v>110</v>
      </c>
      <c r="H30" s="51" t="s">
        <v>149</v>
      </c>
      <c r="I30" s="51" t="s">
        <v>150</v>
      </c>
      <c r="J30" s="51"/>
      <c r="K30" s="52"/>
      <c r="L30" s="53"/>
      <c r="M30" s="53"/>
      <c r="N30" s="53"/>
      <c r="O30" s="53"/>
      <c r="P30" s="53"/>
      <c r="Q30" s="53"/>
      <c r="R30" s="53"/>
      <c r="S30" s="53"/>
      <c r="T30" s="53"/>
      <c r="U30" s="53"/>
      <c r="V30" s="53"/>
      <c r="W30" s="53"/>
      <c r="X30" s="53"/>
      <c r="Y30" s="53"/>
      <c r="Z30" s="53"/>
      <c r="AA30" s="53"/>
      <c r="AB30" s="53"/>
      <c r="AC30" s="53"/>
      <c r="AD30" s="53"/>
    </row>
    <row r="31" spans="1:30" ht="225" customHeight="1" outlineLevel="1">
      <c r="A31" s="83" t="s">
        <v>110</v>
      </c>
      <c r="B31" s="84" t="s">
        <v>159</v>
      </c>
      <c r="C31" s="85" t="s">
        <v>152</v>
      </c>
      <c r="D31" s="95" t="s">
        <v>160</v>
      </c>
      <c r="E31" s="96"/>
      <c r="F31" s="64"/>
      <c r="G31" s="51">
        <f>IF(C31="NOK",1,0)+IF(C31="Not audited",1,0)</f>
        <v>0</v>
      </c>
      <c r="H31" s="51"/>
      <c r="I31" s="51"/>
      <c r="J31" s="51"/>
      <c r="K31" s="52"/>
      <c r="L31" s="88"/>
      <c r="M31" s="53"/>
      <c r="N31" s="53"/>
      <c r="O31" s="53"/>
      <c r="P31" s="53"/>
      <c r="Q31" s="53"/>
      <c r="R31" s="53"/>
      <c r="S31" s="53"/>
      <c r="T31" s="53"/>
      <c r="U31" s="53"/>
      <c r="V31" s="53"/>
      <c r="W31" s="53"/>
      <c r="X31" s="53"/>
      <c r="Y31" s="53"/>
      <c r="Z31" s="53"/>
      <c r="AA31" s="53"/>
      <c r="AB31" s="53"/>
      <c r="AC31" s="53"/>
      <c r="AD31" s="53"/>
    </row>
    <row r="32" spans="1:30" ht="225" customHeight="1" outlineLevel="1">
      <c r="A32" s="87" t="s">
        <v>149</v>
      </c>
      <c r="B32" s="84" t="s">
        <v>161</v>
      </c>
      <c r="C32" s="85" t="s">
        <v>155</v>
      </c>
      <c r="D32" s="95"/>
      <c r="E32" s="96"/>
      <c r="F32" s="64"/>
      <c r="G32" s="51"/>
      <c r="H32" s="51">
        <f>IF(C32="NOK",1,0)+IF(C32="Not audited",1,0)</f>
        <v>1</v>
      </c>
      <c r="I32" s="51"/>
      <c r="J32" s="51"/>
      <c r="K32" s="52"/>
      <c r="L32" s="53"/>
      <c r="M32" s="53"/>
      <c r="N32" s="53"/>
      <c r="O32" s="53"/>
      <c r="P32" s="53"/>
      <c r="Q32" s="53"/>
      <c r="R32" s="53"/>
      <c r="S32" s="53"/>
      <c r="T32" s="53"/>
      <c r="U32" s="53"/>
      <c r="V32" s="53"/>
      <c r="W32" s="53"/>
      <c r="X32" s="53"/>
      <c r="Y32" s="53"/>
      <c r="Z32" s="53"/>
      <c r="AA32" s="53"/>
      <c r="AB32" s="53"/>
      <c r="AC32" s="53"/>
      <c r="AD32" s="53"/>
    </row>
    <row r="33" spans="1:30" ht="186.75" customHeight="1" outlineLevel="1">
      <c r="A33" s="89" t="s">
        <v>150</v>
      </c>
      <c r="B33" s="84" t="s">
        <v>162</v>
      </c>
      <c r="C33" s="85" t="s">
        <v>155</v>
      </c>
      <c r="D33" s="86"/>
      <c r="E33" s="93"/>
      <c r="F33" s="64"/>
      <c r="G33" s="51"/>
      <c r="H33" s="51"/>
      <c r="I33" s="51">
        <f>IF(C33="NOK",1,0)+IF(C33="Not audited",1,0)</f>
        <v>1</v>
      </c>
      <c r="J33" s="51"/>
      <c r="K33" s="52"/>
      <c r="L33" s="53"/>
      <c r="M33" s="53"/>
      <c r="N33" s="53"/>
      <c r="O33" s="53"/>
      <c r="P33" s="53"/>
      <c r="Q33" s="53"/>
      <c r="R33" s="53"/>
      <c r="S33" s="53"/>
      <c r="T33" s="53"/>
      <c r="U33" s="53"/>
      <c r="V33" s="53"/>
      <c r="W33" s="53"/>
      <c r="X33" s="53"/>
      <c r="Y33" s="53"/>
      <c r="Z33" s="53"/>
      <c r="AA33" s="53"/>
      <c r="AB33" s="53"/>
      <c r="AC33" s="53"/>
      <c r="AD33" s="53"/>
    </row>
    <row r="34" spans="1:30" ht="12.75" customHeight="1" outlineLevel="1">
      <c r="A34" s="90"/>
      <c r="B34" s="91"/>
      <c r="C34" s="92"/>
      <c r="D34" s="91"/>
      <c r="E34" s="93"/>
      <c r="F34" s="64">
        <f t="shared" ref="F34:J34" si="1">SUM(F31:F33)</f>
        <v>0</v>
      </c>
      <c r="G34" s="64">
        <f t="shared" si="1"/>
        <v>0</v>
      </c>
      <c r="H34" s="64">
        <f t="shared" si="1"/>
        <v>1</v>
      </c>
      <c r="I34" s="64">
        <f t="shared" si="1"/>
        <v>1</v>
      </c>
      <c r="J34" s="64">
        <f t="shared" si="1"/>
        <v>0</v>
      </c>
      <c r="K34" s="52"/>
      <c r="L34" s="53"/>
      <c r="M34" s="53"/>
      <c r="N34" s="53"/>
      <c r="O34" s="53"/>
      <c r="P34" s="53"/>
      <c r="Q34" s="53"/>
      <c r="R34" s="53"/>
      <c r="S34" s="53"/>
      <c r="T34" s="53"/>
      <c r="U34" s="53"/>
      <c r="V34" s="53"/>
      <c r="W34" s="53"/>
      <c r="X34" s="53"/>
      <c r="Y34" s="53"/>
      <c r="Z34" s="53"/>
      <c r="AA34" s="53"/>
      <c r="AB34" s="53"/>
      <c r="AC34" s="53"/>
      <c r="AD34" s="53"/>
    </row>
    <row r="35" spans="1:30" ht="12.75" customHeight="1">
      <c r="A35" s="312" t="s">
        <v>163</v>
      </c>
      <c r="B35" s="300"/>
      <c r="C35" s="300"/>
      <c r="D35" s="300"/>
      <c r="E35" s="306"/>
      <c r="F35" s="64"/>
      <c r="G35" s="51"/>
      <c r="H35" s="51"/>
      <c r="I35" s="51"/>
      <c r="J35" s="51"/>
      <c r="K35" s="52"/>
      <c r="L35" s="53"/>
      <c r="M35" s="53"/>
      <c r="N35" s="53"/>
      <c r="O35" s="53"/>
      <c r="P35" s="53"/>
      <c r="Q35" s="53"/>
      <c r="R35" s="53"/>
      <c r="S35" s="53"/>
      <c r="T35" s="53"/>
      <c r="U35" s="53"/>
      <c r="V35" s="53"/>
      <c r="W35" s="53"/>
      <c r="X35" s="53"/>
      <c r="Y35" s="53"/>
      <c r="Z35" s="53"/>
      <c r="AA35" s="53"/>
      <c r="AB35" s="53"/>
      <c r="AC35" s="53"/>
      <c r="AD35" s="53"/>
    </row>
    <row r="36" spans="1:30" ht="12.75" customHeight="1" outlineLevel="1">
      <c r="A36" s="71"/>
      <c r="B36" s="72" t="s">
        <v>144</v>
      </c>
      <c r="C36" s="73" t="str">
        <f>IF(F41&lt;&gt;0,"E",IF(G41&lt;&gt;0,"D",IF(H41&lt;&gt;0,"C",IF(I41&lt;&gt;0,"B","A"))))</f>
        <v>C</v>
      </c>
      <c r="D36" s="72" t="s">
        <v>145</v>
      </c>
      <c r="E36" s="74">
        <f>(COUNTIF(C38:C39,"OK")/(COUNTIF(C38:C39,"OK")+COUNTIF(C38:C39,"NOK")+COUNTIF(C38:C39,"Not audited")))</f>
        <v>0.5</v>
      </c>
      <c r="F36" s="75"/>
      <c r="G36" s="76"/>
      <c r="H36" s="76"/>
      <c r="I36" s="76"/>
      <c r="J36" s="76"/>
      <c r="K36" s="94"/>
      <c r="L36" s="77"/>
      <c r="M36" s="77"/>
      <c r="N36" s="77"/>
      <c r="O36" s="77"/>
      <c r="P36" s="77"/>
      <c r="Q36" s="77"/>
      <c r="R36" s="77"/>
      <c r="S36" s="77"/>
      <c r="T36" s="77"/>
      <c r="U36" s="77"/>
      <c r="V36" s="77"/>
      <c r="W36" s="77"/>
      <c r="X36" s="77"/>
      <c r="Y36" s="77"/>
      <c r="Z36" s="77"/>
      <c r="AA36" s="77"/>
      <c r="AB36" s="77"/>
      <c r="AC36" s="77"/>
      <c r="AD36" s="77"/>
    </row>
    <row r="37" spans="1:30" ht="12.75" customHeight="1" outlineLevel="1">
      <c r="A37" s="78"/>
      <c r="B37" s="79"/>
      <c r="C37" s="80"/>
      <c r="D37" s="81" t="s">
        <v>146</v>
      </c>
      <c r="E37" s="82" t="s">
        <v>147</v>
      </c>
      <c r="F37" s="64" t="s">
        <v>148</v>
      </c>
      <c r="G37" s="51" t="s">
        <v>110</v>
      </c>
      <c r="H37" s="51" t="s">
        <v>149</v>
      </c>
      <c r="I37" s="51" t="s">
        <v>150</v>
      </c>
      <c r="J37" s="51"/>
      <c r="K37" s="52"/>
      <c r="L37" s="53"/>
      <c r="M37" s="53"/>
      <c r="N37" s="53"/>
      <c r="O37" s="53"/>
      <c r="P37" s="53"/>
      <c r="Q37" s="53"/>
      <c r="R37" s="53"/>
      <c r="S37" s="53"/>
      <c r="T37" s="53"/>
      <c r="U37" s="53"/>
      <c r="V37" s="53"/>
      <c r="W37" s="53"/>
      <c r="X37" s="53"/>
      <c r="Y37" s="53"/>
      <c r="Z37" s="53"/>
      <c r="AA37" s="53"/>
      <c r="AB37" s="53"/>
      <c r="AC37" s="53"/>
      <c r="AD37" s="53"/>
    </row>
    <row r="38" spans="1:30" ht="177.75" customHeight="1" outlineLevel="1">
      <c r="A38" s="83" t="s">
        <v>110</v>
      </c>
      <c r="B38" s="84" t="s">
        <v>164</v>
      </c>
      <c r="C38" s="85" t="s">
        <v>152</v>
      </c>
      <c r="D38" s="97" t="s">
        <v>165</v>
      </c>
      <c r="E38" s="93"/>
      <c r="F38" s="64"/>
      <c r="G38" s="51">
        <f>IF(C38="NOK",1,0)+IF(C38="Not audited",1,0)</f>
        <v>0</v>
      </c>
      <c r="H38" s="51"/>
      <c r="I38" s="51"/>
      <c r="J38" s="51"/>
      <c r="K38" s="52"/>
      <c r="L38" s="53"/>
      <c r="M38" s="53"/>
      <c r="N38" s="53"/>
      <c r="O38" s="53"/>
      <c r="P38" s="53"/>
      <c r="Q38" s="53"/>
      <c r="R38" s="53"/>
      <c r="S38" s="53"/>
      <c r="T38" s="53"/>
      <c r="U38" s="53"/>
      <c r="V38" s="53"/>
      <c r="W38" s="53"/>
      <c r="X38" s="53"/>
      <c r="Y38" s="53"/>
      <c r="Z38" s="53"/>
      <c r="AA38" s="53"/>
      <c r="AB38" s="53"/>
      <c r="AC38" s="53"/>
      <c r="AD38" s="53"/>
    </row>
    <row r="39" spans="1:30" ht="12.75" customHeight="1" outlineLevel="1">
      <c r="A39" s="87" t="s">
        <v>149</v>
      </c>
      <c r="B39" s="84" t="s">
        <v>166</v>
      </c>
      <c r="C39" s="85" t="s">
        <v>155</v>
      </c>
      <c r="D39" s="86"/>
      <c r="E39" s="93"/>
      <c r="F39" s="64"/>
      <c r="G39" s="51"/>
      <c r="H39" s="51">
        <f>IF(C39="NOK",1,0)+IF(C39="Not audited",1,0)</f>
        <v>1</v>
      </c>
      <c r="I39" s="51"/>
      <c r="J39" s="51"/>
      <c r="K39" s="52"/>
      <c r="L39" s="53"/>
      <c r="M39" s="53"/>
      <c r="N39" s="53"/>
      <c r="O39" s="53"/>
      <c r="P39" s="53"/>
      <c r="Q39" s="53"/>
      <c r="R39" s="53"/>
      <c r="S39" s="53"/>
      <c r="T39" s="53"/>
      <c r="U39" s="53"/>
      <c r="V39" s="53"/>
      <c r="W39" s="53"/>
      <c r="X39" s="53"/>
      <c r="Y39" s="53"/>
      <c r="Z39" s="53"/>
      <c r="AA39" s="53"/>
      <c r="AB39" s="53"/>
      <c r="AC39" s="53"/>
      <c r="AD39" s="53"/>
    </row>
    <row r="40" spans="1:30" ht="12.75" customHeight="1" outlineLevel="1">
      <c r="A40" s="89" t="s">
        <v>150</v>
      </c>
      <c r="B40" s="84" t="s">
        <v>167</v>
      </c>
      <c r="C40" s="85" t="s">
        <v>155</v>
      </c>
      <c r="D40" s="86"/>
      <c r="E40" s="93"/>
      <c r="F40" s="64"/>
      <c r="G40" s="51"/>
      <c r="H40" s="51"/>
      <c r="I40" s="51">
        <f>IF(C40="NOK",1,0)+IF(C40="Not audited",1,0)</f>
        <v>1</v>
      </c>
      <c r="J40" s="51"/>
      <c r="K40" s="52"/>
      <c r="L40" s="53"/>
      <c r="M40" s="53"/>
      <c r="N40" s="53"/>
      <c r="O40" s="53"/>
      <c r="P40" s="53"/>
      <c r="Q40" s="53"/>
      <c r="R40" s="53"/>
      <c r="S40" s="53"/>
      <c r="T40" s="53"/>
      <c r="U40" s="53"/>
      <c r="V40" s="53"/>
      <c r="W40" s="53"/>
      <c r="X40" s="53"/>
      <c r="Y40" s="53"/>
      <c r="Z40" s="53"/>
      <c r="AA40" s="53"/>
      <c r="AB40" s="53"/>
      <c r="AC40" s="53"/>
      <c r="AD40" s="53"/>
    </row>
    <row r="41" spans="1:30" ht="12.75" customHeight="1" outlineLevel="1">
      <c r="A41" s="90"/>
      <c r="B41" s="91"/>
      <c r="C41" s="92"/>
      <c r="D41" s="91"/>
      <c r="E41" s="93"/>
      <c r="F41" s="64">
        <f t="shared" ref="F41:J41" si="2">SUM(F38:F40)</f>
        <v>0</v>
      </c>
      <c r="G41" s="64">
        <f t="shared" si="2"/>
        <v>0</v>
      </c>
      <c r="H41" s="64">
        <f t="shared" si="2"/>
        <v>1</v>
      </c>
      <c r="I41" s="64">
        <f t="shared" si="2"/>
        <v>1</v>
      </c>
      <c r="J41" s="64">
        <f t="shared" si="2"/>
        <v>0</v>
      </c>
      <c r="K41" s="52"/>
      <c r="L41" s="53"/>
      <c r="M41" s="53"/>
      <c r="N41" s="53"/>
      <c r="O41" s="53"/>
      <c r="P41" s="53"/>
      <c r="Q41" s="53"/>
      <c r="R41" s="53"/>
      <c r="S41" s="53"/>
      <c r="T41" s="53"/>
      <c r="U41" s="53"/>
      <c r="V41" s="53"/>
      <c r="W41" s="53"/>
      <c r="X41" s="53"/>
      <c r="Y41" s="53"/>
      <c r="Z41" s="53"/>
      <c r="AA41" s="53"/>
      <c r="AB41" s="53"/>
      <c r="AC41" s="53"/>
      <c r="AD41" s="53"/>
    </row>
    <row r="42" spans="1:30" ht="12.75" customHeight="1">
      <c r="A42" s="312" t="s">
        <v>168</v>
      </c>
      <c r="B42" s="300"/>
      <c r="C42" s="300"/>
      <c r="D42" s="300"/>
      <c r="E42" s="306"/>
      <c r="F42" s="64"/>
      <c r="G42" s="51"/>
      <c r="H42" s="51"/>
      <c r="I42" s="51"/>
      <c r="J42" s="51"/>
      <c r="K42" s="52"/>
      <c r="L42" s="53"/>
      <c r="M42" s="53"/>
      <c r="N42" s="53"/>
      <c r="O42" s="53"/>
      <c r="P42" s="53"/>
      <c r="Q42" s="53"/>
      <c r="R42" s="53"/>
      <c r="S42" s="53"/>
      <c r="T42" s="53"/>
      <c r="U42" s="53"/>
      <c r="V42" s="53"/>
      <c r="W42" s="53"/>
      <c r="X42" s="53"/>
      <c r="Y42" s="53"/>
      <c r="Z42" s="53"/>
      <c r="AA42" s="53"/>
      <c r="AB42" s="53"/>
      <c r="AC42" s="53"/>
      <c r="AD42" s="53"/>
    </row>
    <row r="43" spans="1:30" ht="12.75" customHeight="1" outlineLevel="1">
      <c r="A43" s="71"/>
      <c r="B43" s="72" t="s">
        <v>144</v>
      </c>
      <c r="C43" s="73" t="str">
        <f>IF(F49&lt;&gt;0,"E",IF(G49&lt;&gt;0,"D",IF(H49&lt;&gt;0,"C",IF(I49&lt;&gt;0,"B","A"))))</f>
        <v>C</v>
      </c>
      <c r="D43" s="72" t="s">
        <v>145</v>
      </c>
      <c r="E43" s="74">
        <f>(COUNTIF(C46:C48,"OK")/(COUNTIF(C46:C48,"OK")+COUNTIF(C46:C48,"NOK")+COUNTIF(C46:C48,"Not audited")))</f>
        <v>0.33333333333333331</v>
      </c>
      <c r="F43" s="75"/>
      <c r="G43" s="76"/>
      <c r="H43" s="76"/>
      <c r="I43" s="76"/>
      <c r="J43" s="76"/>
      <c r="K43" s="94"/>
      <c r="L43" s="77"/>
      <c r="M43" s="77"/>
      <c r="N43" s="77"/>
      <c r="O43" s="77"/>
      <c r="P43" s="77"/>
      <c r="Q43" s="77"/>
      <c r="R43" s="77"/>
      <c r="S43" s="77"/>
      <c r="T43" s="77"/>
      <c r="U43" s="77"/>
      <c r="V43" s="77"/>
      <c r="W43" s="77"/>
      <c r="X43" s="77"/>
      <c r="Y43" s="77"/>
      <c r="Z43" s="77"/>
      <c r="AA43" s="77"/>
      <c r="AB43" s="77"/>
      <c r="AC43" s="77"/>
      <c r="AD43" s="77"/>
    </row>
    <row r="44" spans="1:30" ht="54" customHeight="1" outlineLevel="1">
      <c r="A44" s="98" t="s">
        <v>169</v>
      </c>
      <c r="B44" s="99" t="str">
        <f>D13</f>
        <v>Active supplier</v>
      </c>
      <c r="C44" s="80" t="s">
        <v>170</v>
      </c>
      <c r="D44" s="307" t="str">
        <f>IF(B44="Opening Supplier","Chapter must be scored : NOT APPLICABLE. However, ask supplier about his own contract management with his clients &amp; suppliers",IF(B44="Active Supplier","Make sure contractual documents are available and signed by supplier","CHECK SUPPLIER STATUS in the preparation sheet !!"))</f>
        <v>Make sure contractual documents are available and signed by supplier</v>
      </c>
      <c r="E44" s="308"/>
      <c r="F44" s="64"/>
      <c r="G44" s="51"/>
      <c r="H44" s="51"/>
      <c r="I44" s="51"/>
      <c r="J44" s="51"/>
      <c r="K44" s="52"/>
      <c r="L44" s="53"/>
      <c r="M44" s="53"/>
      <c r="N44" s="53"/>
      <c r="O44" s="53"/>
      <c r="P44" s="53"/>
      <c r="Q44" s="53"/>
      <c r="R44" s="53"/>
      <c r="S44" s="53"/>
      <c r="T44" s="53"/>
      <c r="U44" s="53"/>
      <c r="V44" s="53"/>
      <c r="W44" s="53"/>
      <c r="X44" s="53"/>
      <c r="Y44" s="53"/>
      <c r="Z44" s="53"/>
      <c r="AA44" s="53"/>
      <c r="AB44" s="53"/>
      <c r="AC44" s="53"/>
      <c r="AD44" s="53"/>
    </row>
    <row r="45" spans="1:30" ht="12.75" customHeight="1" outlineLevel="1">
      <c r="A45" s="78"/>
      <c r="B45" s="79"/>
      <c r="C45" s="80"/>
      <c r="D45" s="81" t="s">
        <v>146</v>
      </c>
      <c r="E45" s="82" t="s">
        <v>147</v>
      </c>
      <c r="F45" s="64" t="s">
        <v>148</v>
      </c>
      <c r="G45" s="51" t="s">
        <v>110</v>
      </c>
      <c r="H45" s="51" t="s">
        <v>149</v>
      </c>
      <c r="I45" s="51" t="s">
        <v>150</v>
      </c>
      <c r="J45" s="51"/>
      <c r="K45" s="52"/>
      <c r="L45" s="53"/>
      <c r="M45" s="53"/>
      <c r="N45" s="53"/>
      <c r="O45" s="53"/>
      <c r="P45" s="53"/>
      <c r="Q45" s="53"/>
      <c r="R45" s="53"/>
      <c r="S45" s="53"/>
      <c r="T45" s="53"/>
      <c r="U45" s="53"/>
      <c r="V45" s="53"/>
      <c r="W45" s="53"/>
      <c r="X45" s="53"/>
      <c r="Y45" s="53"/>
      <c r="Z45" s="53"/>
      <c r="AA45" s="53"/>
      <c r="AB45" s="53"/>
      <c r="AC45" s="53"/>
      <c r="AD45" s="53"/>
    </row>
    <row r="46" spans="1:30" ht="130.5" customHeight="1" outlineLevel="1">
      <c r="A46" s="83" t="s">
        <v>110</v>
      </c>
      <c r="B46" s="84" t="s">
        <v>171</v>
      </c>
      <c r="C46" s="85" t="s">
        <v>152</v>
      </c>
      <c r="D46" s="86" t="s">
        <v>172</v>
      </c>
      <c r="E46" s="86"/>
      <c r="F46" s="64"/>
      <c r="G46" s="51">
        <f>IF(C46="NOK",1,0)+IF(C46="Not audited",1,0)</f>
        <v>0</v>
      </c>
      <c r="H46" s="51"/>
      <c r="I46" s="51"/>
      <c r="J46" s="51"/>
      <c r="K46" s="52"/>
      <c r="L46" s="53"/>
      <c r="M46" s="53"/>
      <c r="N46" s="53"/>
      <c r="O46" s="53"/>
      <c r="P46" s="53"/>
      <c r="Q46" s="53"/>
      <c r="R46" s="53"/>
      <c r="S46" s="53"/>
      <c r="T46" s="53"/>
      <c r="U46" s="53"/>
      <c r="V46" s="53"/>
      <c r="W46" s="53"/>
      <c r="X46" s="53"/>
      <c r="Y46" s="53"/>
      <c r="Z46" s="53"/>
      <c r="AA46" s="53"/>
      <c r="AB46" s="53"/>
      <c r="AC46" s="53"/>
      <c r="AD46" s="53"/>
    </row>
    <row r="47" spans="1:30" ht="12.75" customHeight="1" outlineLevel="1">
      <c r="A47" s="87" t="s">
        <v>149</v>
      </c>
      <c r="B47" s="84" t="s">
        <v>173</v>
      </c>
      <c r="C47" s="85" t="s">
        <v>155</v>
      </c>
      <c r="D47" s="86"/>
      <c r="E47" s="86"/>
      <c r="F47" s="64"/>
      <c r="G47" s="51"/>
      <c r="H47" s="51">
        <f>IF(C47="NOK",1,0)+IF(C47="Not audited",1,0)</f>
        <v>1</v>
      </c>
      <c r="I47" s="51"/>
      <c r="J47" s="51"/>
      <c r="K47" s="52"/>
      <c r="L47" s="53"/>
      <c r="M47" s="53"/>
      <c r="N47" s="53"/>
      <c r="O47" s="53"/>
      <c r="P47" s="53"/>
      <c r="Q47" s="53"/>
      <c r="R47" s="53"/>
      <c r="S47" s="53"/>
      <c r="T47" s="53"/>
      <c r="U47" s="53"/>
      <c r="V47" s="53"/>
      <c r="W47" s="53"/>
      <c r="X47" s="53"/>
      <c r="Y47" s="53"/>
      <c r="Z47" s="53"/>
      <c r="AA47" s="53"/>
      <c r="AB47" s="53"/>
      <c r="AC47" s="53"/>
      <c r="AD47" s="53"/>
    </row>
    <row r="48" spans="1:30" ht="12.75" customHeight="1" outlineLevel="1">
      <c r="A48" s="89" t="s">
        <v>150</v>
      </c>
      <c r="B48" s="84" t="s">
        <v>174</v>
      </c>
      <c r="C48" s="85" t="s">
        <v>155</v>
      </c>
      <c r="D48" s="91"/>
      <c r="E48" s="93"/>
      <c r="F48" s="64"/>
      <c r="G48" s="51"/>
      <c r="H48" s="51"/>
      <c r="I48" s="51">
        <f>IF(C48="NOK",1,0)+IF(C48="Not audited",1,0)</f>
        <v>1</v>
      </c>
      <c r="J48" s="51"/>
      <c r="K48" s="52"/>
      <c r="L48" s="53"/>
      <c r="M48" s="53"/>
      <c r="N48" s="53"/>
      <c r="O48" s="53"/>
      <c r="P48" s="53"/>
      <c r="Q48" s="53"/>
      <c r="R48" s="53"/>
      <c r="S48" s="53"/>
      <c r="T48" s="53"/>
      <c r="U48" s="53"/>
      <c r="V48" s="53"/>
      <c r="W48" s="53"/>
      <c r="X48" s="53"/>
      <c r="Y48" s="53"/>
      <c r="Z48" s="53"/>
      <c r="AA48" s="53"/>
      <c r="AB48" s="53"/>
      <c r="AC48" s="53"/>
      <c r="AD48" s="53"/>
    </row>
    <row r="49" spans="1:30" ht="12.75" customHeight="1" outlineLevel="1">
      <c r="A49" s="90"/>
      <c r="B49" s="91"/>
      <c r="C49" s="92"/>
      <c r="D49" s="91"/>
      <c r="E49" s="93"/>
      <c r="F49" s="51">
        <f t="shared" ref="F49:J49" si="3">SUM(F46:F48)</f>
        <v>0</v>
      </c>
      <c r="G49" s="51">
        <f t="shared" si="3"/>
        <v>0</v>
      </c>
      <c r="H49" s="51">
        <f t="shared" si="3"/>
        <v>1</v>
      </c>
      <c r="I49" s="51">
        <f t="shared" si="3"/>
        <v>1</v>
      </c>
      <c r="J49" s="51">
        <f t="shared" si="3"/>
        <v>0</v>
      </c>
      <c r="K49" s="52"/>
      <c r="L49" s="53"/>
      <c r="M49" s="53"/>
      <c r="N49" s="53"/>
      <c r="O49" s="53"/>
      <c r="P49" s="53"/>
      <c r="Q49" s="53"/>
      <c r="R49" s="53"/>
      <c r="S49" s="53"/>
      <c r="T49" s="53"/>
      <c r="U49" s="53"/>
      <c r="V49" s="53"/>
      <c r="W49" s="53"/>
      <c r="X49" s="53"/>
      <c r="Y49" s="53"/>
      <c r="Z49" s="53"/>
      <c r="AA49" s="53"/>
      <c r="AB49" s="53"/>
      <c r="AC49" s="53"/>
      <c r="AD49" s="53"/>
    </row>
    <row r="50" spans="1:30" ht="12.75" customHeight="1">
      <c r="A50" s="315" t="s">
        <v>175</v>
      </c>
      <c r="B50" s="300"/>
      <c r="C50" s="300"/>
      <c r="D50" s="300"/>
      <c r="E50" s="306"/>
      <c r="F50" s="64"/>
      <c r="G50" s="51"/>
      <c r="H50" s="51"/>
      <c r="I50" s="51"/>
      <c r="J50" s="51"/>
      <c r="K50" s="52"/>
      <c r="L50" s="53"/>
      <c r="M50" s="53"/>
      <c r="N50" s="53"/>
      <c r="O50" s="53"/>
      <c r="P50" s="53"/>
      <c r="Q50" s="53"/>
      <c r="R50" s="53"/>
      <c r="S50" s="53"/>
      <c r="T50" s="53"/>
      <c r="U50" s="53"/>
      <c r="V50" s="53"/>
      <c r="W50" s="53"/>
      <c r="X50" s="53"/>
      <c r="Y50" s="53"/>
      <c r="Z50" s="53"/>
      <c r="AA50" s="53"/>
      <c r="AB50" s="53"/>
      <c r="AC50" s="53"/>
      <c r="AD50" s="53"/>
    </row>
    <row r="51" spans="1:30" ht="12.75" customHeight="1" outlineLevel="1">
      <c r="A51" s="71"/>
      <c r="B51" s="72" t="s">
        <v>144</v>
      </c>
      <c r="C51" s="73" t="str">
        <f>IF(F57&lt;&gt;0,"E",IF(G57&lt;&gt;0,"D",IF(H57&lt;&gt;0,"C",IF(I57&lt;&gt;0,"B",IF(D52="CHAPTER NOT APPLICABLE","NOT APPLICABLE","A")))))</f>
        <v>A</v>
      </c>
      <c r="D51" s="72" t="s">
        <v>145</v>
      </c>
      <c r="E51" s="74" t="e">
        <f>(COUNTIF(C54:C56,"OK")/(COUNTIF(C54:C56,"OK")+COUNTIF(C54:C56,"NOK")+COUNTIF(C54:C56,"Not audited")))</f>
        <v>#DIV/0!</v>
      </c>
      <c r="F51" s="75"/>
      <c r="G51" s="76"/>
      <c r="H51" s="76"/>
      <c r="I51" s="76"/>
      <c r="J51" s="76"/>
      <c r="K51" s="94"/>
      <c r="L51" s="77"/>
      <c r="M51" s="77"/>
      <c r="N51" s="77"/>
      <c r="O51" s="77"/>
      <c r="P51" s="77"/>
      <c r="Q51" s="77"/>
      <c r="R51" s="77"/>
      <c r="S51" s="77"/>
      <c r="T51" s="77"/>
      <c r="U51" s="77"/>
      <c r="V51" s="77"/>
      <c r="W51" s="77"/>
      <c r="X51" s="77"/>
      <c r="Y51" s="77"/>
      <c r="Z51" s="77"/>
      <c r="AA51" s="77"/>
      <c r="AB51" s="77"/>
      <c r="AC51" s="77"/>
      <c r="AD51" s="77"/>
    </row>
    <row r="52" spans="1:30" ht="54" customHeight="1" outlineLevel="1">
      <c r="A52" s="98" t="s">
        <v>169</v>
      </c>
      <c r="B52" s="100" t="str">
        <f>D12</f>
        <v>KEY ACCOUNT SUPPLIER</v>
      </c>
      <c r="C52" s="80" t="s">
        <v>170</v>
      </c>
      <c r="D52" s="307" t="str">
        <f>IF(B52="not defined yet","SUPPLIER STATUS NEEDS TO BE DEFINED IN THE PREPARATION SHEET ! IF NOT : CHAPTER 1.2.1.NEEDS TO BE EVALUATED",IF(B52="supplier","CHAPTER NOT APPLICABLE", IF(B52="key account supplier","CHAPTER 1.2.1.NOT APPLICABLE",IF(B52="manufacturing partner","CHAPTER 1.2.1 NOT APPLICABLE","CHAPTER 1.2.1 NEEDS TO BE EVALUATED"))))</f>
        <v>CHAPTER 1.2.1.NOT APPLICABLE</v>
      </c>
      <c r="E52" s="308"/>
      <c r="F52" s="64"/>
      <c r="G52" s="51"/>
      <c r="H52" s="51"/>
      <c r="I52" s="51"/>
      <c r="J52" s="51"/>
      <c r="K52" s="52"/>
      <c r="L52" s="53"/>
      <c r="M52" s="53"/>
      <c r="N52" s="53"/>
      <c r="O52" s="53"/>
      <c r="P52" s="53"/>
      <c r="Q52" s="53"/>
      <c r="R52" s="53"/>
      <c r="S52" s="53"/>
      <c r="T52" s="53"/>
      <c r="U52" s="53"/>
      <c r="V52" s="53"/>
      <c r="W52" s="53"/>
      <c r="X52" s="53"/>
      <c r="Y52" s="53"/>
      <c r="Z52" s="53"/>
      <c r="AA52" s="53"/>
      <c r="AB52" s="53"/>
      <c r="AC52" s="53"/>
      <c r="AD52" s="53"/>
    </row>
    <row r="53" spans="1:30" ht="12.75" customHeight="1" outlineLevel="1">
      <c r="A53" s="78"/>
      <c r="B53" s="79"/>
      <c r="C53" s="80"/>
      <c r="D53" s="81" t="s">
        <v>146</v>
      </c>
      <c r="E53" s="82" t="s">
        <v>147</v>
      </c>
      <c r="F53" s="64" t="s">
        <v>148</v>
      </c>
      <c r="G53" s="51" t="s">
        <v>110</v>
      </c>
      <c r="H53" s="51" t="s">
        <v>149</v>
      </c>
      <c r="I53" s="51" t="s">
        <v>150</v>
      </c>
      <c r="J53" s="51"/>
      <c r="K53" s="52"/>
      <c r="L53" s="53"/>
      <c r="M53" s="53"/>
      <c r="N53" s="53"/>
      <c r="O53" s="53"/>
      <c r="P53" s="53"/>
      <c r="Q53" s="53"/>
      <c r="R53" s="53"/>
      <c r="S53" s="53"/>
      <c r="T53" s="53"/>
      <c r="U53" s="53"/>
      <c r="V53" s="53"/>
      <c r="W53" s="53"/>
      <c r="X53" s="53"/>
      <c r="Y53" s="53"/>
      <c r="Z53" s="53"/>
      <c r="AA53" s="53"/>
      <c r="AB53" s="53"/>
      <c r="AC53" s="53"/>
      <c r="AD53" s="53"/>
    </row>
    <row r="54" spans="1:30" ht="12.75" customHeight="1" outlineLevel="1">
      <c r="A54" s="83" t="s">
        <v>110</v>
      </c>
      <c r="B54" s="84" t="s">
        <v>176</v>
      </c>
      <c r="C54" s="101" t="s">
        <v>177</v>
      </c>
      <c r="D54" s="95"/>
      <c r="E54" s="96"/>
      <c r="F54" s="64"/>
      <c r="G54" s="51">
        <f>IF(C54="NOK",1,0)+IF(C54="Not audited",1,0)</f>
        <v>0</v>
      </c>
      <c r="H54" s="51"/>
      <c r="I54" s="51"/>
      <c r="J54" s="51"/>
      <c r="K54" s="52"/>
      <c r="L54" s="88"/>
      <c r="M54" s="53"/>
      <c r="N54" s="53"/>
      <c r="O54" s="53"/>
      <c r="P54" s="53"/>
      <c r="Q54" s="53"/>
      <c r="R54" s="53"/>
      <c r="S54" s="53"/>
      <c r="T54" s="53"/>
      <c r="U54" s="53"/>
      <c r="V54" s="53"/>
      <c r="W54" s="53"/>
      <c r="X54" s="53"/>
      <c r="Y54" s="53"/>
      <c r="Z54" s="53"/>
      <c r="AA54" s="53"/>
      <c r="AB54" s="53"/>
      <c r="AC54" s="53"/>
      <c r="AD54" s="53"/>
    </row>
    <row r="55" spans="1:30" ht="12.75" customHeight="1" outlineLevel="1">
      <c r="A55" s="87" t="s">
        <v>149</v>
      </c>
      <c r="B55" s="84" t="s">
        <v>178</v>
      </c>
      <c r="C55" s="101" t="s">
        <v>177</v>
      </c>
      <c r="D55" s="95"/>
      <c r="E55" s="96"/>
      <c r="F55" s="64"/>
      <c r="G55" s="51"/>
      <c r="H55" s="51">
        <f>IF(C55="NOK",1,0)+IF(C55="Not audited",1,0)</f>
        <v>0</v>
      </c>
      <c r="I55" s="51"/>
      <c r="J55" s="51"/>
      <c r="K55" s="52"/>
      <c r="L55" s="53"/>
      <c r="M55" s="53"/>
      <c r="N55" s="53"/>
      <c r="O55" s="53"/>
      <c r="P55" s="53"/>
      <c r="Q55" s="53"/>
      <c r="R55" s="53"/>
      <c r="S55" s="53"/>
      <c r="T55" s="53"/>
      <c r="U55" s="53"/>
      <c r="V55" s="53"/>
      <c r="W55" s="53"/>
      <c r="X55" s="53"/>
      <c r="Y55" s="53"/>
      <c r="Z55" s="53"/>
      <c r="AA55" s="53"/>
      <c r="AB55" s="53"/>
      <c r="AC55" s="53"/>
      <c r="AD55" s="53"/>
    </row>
    <row r="56" spans="1:30" ht="15.75" customHeight="1" outlineLevel="1">
      <c r="A56" s="89" t="s">
        <v>150</v>
      </c>
      <c r="B56" s="84" t="s">
        <v>179</v>
      </c>
      <c r="C56" s="101" t="s">
        <v>177</v>
      </c>
      <c r="D56" s="86"/>
      <c r="E56" s="93"/>
      <c r="F56" s="64"/>
      <c r="G56" s="51"/>
      <c r="H56" s="51"/>
      <c r="I56" s="51">
        <f>IF(C56="NOK",1,0)+IF(C56="Not audited",1,0)</f>
        <v>0</v>
      </c>
      <c r="J56" s="51"/>
      <c r="K56" s="52"/>
      <c r="L56" s="53"/>
      <c r="M56" s="53"/>
      <c r="N56" s="53"/>
      <c r="O56" s="53"/>
      <c r="P56" s="53"/>
      <c r="Q56" s="53"/>
      <c r="R56" s="53"/>
      <c r="S56" s="53"/>
      <c r="T56" s="53"/>
      <c r="U56" s="53"/>
      <c r="V56" s="53"/>
      <c r="W56" s="53"/>
      <c r="X56" s="53"/>
      <c r="Y56" s="53"/>
      <c r="Z56" s="53"/>
      <c r="AA56" s="53"/>
      <c r="AB56" s="53"/>
      <c r="AC56" s="53"/>
      <c r="AD56" s="53"/>
    </row>
    <row r="57" spans="1:30" ht="12.75" customHeight="1" outlineLevel="1">
      <c r="A57" s="102"/>
      <c r="B57" s="103"/>
      <c r="C57" s="104"/>
      <c r="D57" s="103"/>
      <c r="E57" s="105"/>
      <c r="F57" s="51">
        <f t="shared" ref="F57:J57" si="4">SUM(F54:F56)</f>
        <v>0</v>
      </c>
      <c r="G57" s="51">
        <f t="shared" si="4"/>
        <v>0</v>
      </c>
      <c r="H57" s="51">
        <f t="shared" si="4"/>
        <v>0</v>
      </c>
      <c r="I57" s="51">
        <f t="shared" si="4"/>
        <v>0</v>
      </c>
      <c r="J57" s="51">
        <f t="shared" si="4"/>
        <v>0</v>
      </c>
      <c r="K57" s="52"/>
      <c r="L57" s="53"/>
      <c r="M57" s="53"/>
      <c r="N57" s="53"/>
      <c r="O57" s="53"/>
      <c r="P57" s="53"/>
      <c r="Q57" s="53"/>
      <c r="R57" s="53"/>
      <c r="S57" s="53"/>
      <c r="T57" s="53"/>
      <c r="U57" s="53"/>
      <c r="V57" s="53"/>
      <c r="W57" s="53"/>
      <c r="X57" s="53"/>
      <c r="Y57" s="53"/>
      <c r="Z57" s="53"/>
      <c r="AA57" s="53"/>
      <c r="AB57" s="53"/>
      <c r="AC57" s="53"/>
      <c r="AD57" s="53"/>
    </row>
    <row r="58" spans="1:30" ht="12.75" customHeight="1">
      <c r="A58" s="309" t="s">
        <v>180</v>
      </c>
      <c r="B58" s="310"/>
      <c r="C58" s="310"/>
      <c r="D58" s="310"/>
      <c r="E58" s="311"/>
      <c r="F58" s="64"/>
      <c r="G58" s="51"/>
      <c r="H58" s="51"/>
      <c r="I58" s="51"/>
      <c r="J58" s="51"/>
      <c r="K58" s="52"/>
      <c r="L58" s="53"/>
      <c r="M58" s="53"/>
      <c r="N58" s="53"/>
      <c r="O58" s="53"/>
      <c r="P58" s="53"/>
      <c r="Q58" s="53"/>
      <c r="R58" s="53"/>
      <c r="S58" s="53"/>
      <c r="T58" s="53"/>
      <c r="U58" s="53"/>
      <c r="V58" s="53"/>
      <c r="W58" s="53"/>
      <c r="X58" s="53"/>
      <c r="Y58" s="53"/>
      <c r="Z58" s="53"/>
      <c r="AA58" s="53"/>
      <c r="AB58" s="53"/>
      <c r="AC58" s="53"/>
      <c r="AD58" s="53"/>
    </row>
    <row r="59" spans="1:30" ht="12.75" customHeight="1">
      <c r="A59" s="312" t="s">
        <v>181</v>
      </c>
      <c r="B59" s="300"/>
      <c r="C59" s="300"/>
      <c r="D59" s="300"/>
      <c r="E59" s="306"/>
      <c r="F59" s="64"/>
      <c r="G59" s="51"/>
      <c r="H59" s="51"/>
      <c r="I59" s="51"/>
      <c r="J59" s="51"/>
      <c r="K59" s="52"/>
      <c r="L59" s="53"/>
      <c r="M59" s="53"/>
      <c r="N59" s="53"/>
      <c r="O59" s="53"/>
      <c r="P59" s="53"/>
      <c r="Q59" s="53"/>
      <c r="R59" s="53"/>
      <c r="S59" s="53"/>
      <c r="T59" s="53"/>
      <c r="U59" s="53"/>
      <c r="V59" s="53"/>
      <c r="W59" s="53"/>
      <c r="X59" s="53"/>
      <c r="Y59" s="53"/>
      <c r="Z59" s="53"/>
      <c r="AA59" s="53"/>
      <c r="AB59" s="53"/>
      <c r="AC59" s="53"/>
      <c r="AD59" s="53"/>
    </row>
    <row r="60" spans="1:30" ht="12.75" customHeight="1" outlineLevel="1">
      <c r="A60" s="71"/>
      <c r="B60" s="72" t="s">
        <v>144</v>
      </c>
      <c r="C60" s="73" t="str">
        <f>IF(F65&lt;&gt;0,"E",IF(G65&lt;&gt;0,"D",IF(H65&lt;&gt;0,"C",IF(I65&lt;&gt;0,"B","A"))))</f>
        <v>C</v>
      </c>
      <c r="D60" s="72" t="s">
        <v>145</v>
      </c>
      <c r="E60" s="74">
        <f>(COUNTIF(C62:C64,"OK")/(COUNTIF(C62:CB64,"OK")+COUNTIF(C62:C64,"NOK")+COUNTIF(C62:C64,"Not audited")))</f>
        <v>0.33333333333333331</v>
      </c>
      <c r="F60" s="75"/>
      <c r="G60" s="76"/>
      <c r="H60" s="76"/>
      <c r="I60" s="76"/>
      <c r="J60" s="76"/>
      <c r="K60" s="94"/>
      <c r="L60" s="77"/>
      <c r="M60" s="77"/>
      <c r="N60" s="77"/>
      <c r="O60" s="77"/>
      <c r="P60" s="77"/>
      <c r="Q60" s="77"/>
      <c r="R60" s="77"/>
      <c r="S60" s="77"/>
      <c r="T60" s="77"/>
      <c r="U60" s="77"/>
      <c r="V60" s="77"/>
      <c r="W60" s="77"/>
      <c r="X60" s="77"/>
      <c r="Y60" s="77"/>
      <c r="Z60" s="77"/>
      <c r="AA60" s="77"/>
      <c r="AB60" s="77"/>
      <c r="AC60" s="77"/>
      <c r="AD60" s="77"/>
    </row>
    <row r="61" spans="1:30" ht="12.75" customHeight="1" outlineLevel="1">
      <c r="A61" s="78"/>
      <c r="B61" s="79"/>
      <c r="C61" s="80"/>
      <c r="D61" s="81" t="s">
        <v>146</v>
      </c>
      <c r="E61" s="82" t="s">
        <v>147</v>
      </c>
      <c r="F61" s="64" t="s">
        <v>148</v>
      </c>
      <c r="G61" s="51" t="s">
        <v>110</v>
      </c>
      <c r="H61" s="51" t="s">
        <v>149</v>
      </c>
      <c r="I61" s="51" t="s">
        <v>150</v>
      </c>
      <c r="J61" s="51"/>
      <c r="K61" s="52"/>
      <c r="L61" s="53"/>
      <c r="M61" s="53"/>
      <c r="N61" s="53"/>
      <c r="O61" s="53"/>
      <c r="P61" s="53"/>
      <c r="Q61" s="53"/>
      <c r="R61" s="53"/>
      <c r="S61" s="53"/>
      <c r="T61" s="53"/>
      <c r="U61" s="53"/>
      <c r="V61" s="53"/>
      <c r="W61" s="53"/>
      <c r="X61" s="53"/>
      <c r="Y61" s="53"/>
      <c r="Z61" s="53"/>
      <c r="AA61" s="53"/>
      <c r="AB61" s="53"/>
      <c r="AC61" s="53"/>
      <c r="AD61" s="53"/>
    </row>
    <row r="62" spans="1:30" ht="291.75" customHeight="1" outlineLevel="1">
      <c r="A62" s="83" t="s">
        <v>110</v>
      </c>
      <c r="B62" s="106" t="s">
        <v>182</v>
      </c>
      <c r="C62" s="101" t="s">
        <v>152</v>
      </c>
      <c r="D62" s="107" t="s">
        <v>456</v>
      </c>
      <c r="E62" s="96"/>
      <c r="F62" s="64"/>
      <c r="G62" s="51">
        <f>IF(C62="NOK",1,0)+IF(C62="Not audited",1,0)</f>
        <v>0</v>
      </c>
      <c r="H62" s="51"/>
      <c r="I62" s="51"/>
      <c r="J62" s="51"/>
      <c r="K62" s="52"/>
      <c r="L62" s="53"/>
      <c r="M62" s="53"/>
      <c r="N62" s="53"/>
      <c r="O62" s="53"/>
      <c r="P62" s="53"/>
      <c r="Q62" s="53"/>
      <c r="R62" s="53"/>
      <c r="S62" s="53"/>
      <c r="T62" s="53"/>
      <c r="U62" s="53"/>
      <c r="V62" s="53"/>
      <c r="W62" s="53"/>
      <c r="X62" s="53"/>
      <c r="Y62" s="53"/>
      <c r="Z62" s="53"/>
      <c r="AA62" s="53"/>
      <c r="AB62" s="53"/>
      <c r="AC62" s="53"/>
      <c r="AD62" s="53"/>
    </row>
    <row r="63" spans="1:30" ht="79.5" customHeight="1" outlineLevel="1">
      <c r="A63" s="87" t="s">
        <v>149</v>
      </c>
      <c r="B63" s="84" t="s">
        <v>183</v>
      </c>
      <c r="C63" s="85" t="s">
        <v>155</v>
      </c>
      <c r="D63" s="86"/>
      <c r="E63" s="86"/>
      <c r="F63" s="64"/>
      <c r="G63" s="51"/>
      <c r="H63" s="51">
        <f>IF(C63="NOK",1,0)+IF(C63="Not audited",1,0)</f>
        <v>1</v>
      </c>
      <c r="I63" s="51"/>
      <c r="J63" s="51"/>
      <c r="K63" s="52"/>
      <c r="L63" s="53"/>
      <c r="M63" s="53"/>
      <c r="N63" s="53"/>
      <c r="O63" s="53"/>
      <c r="P63" s="53"/>
      <c r="Q63" s="53"/>
      <c r="R63" s="53"/>
      <c r="S63" s="53"/>
      <c r="T63" s="53"/>
      <c r="U63" s="53"/>
      <c r="V63" s="53"/>
      <c r="W63" s="53"/>
      <c r="X63" s="53"/>
      <c r="Y63" s="53"/>
      <c r="Z63" s="53"/>
      <c r="AA63" s="53"/>
      <c r="AB63" s="53"/>
      <c r="AC63" s="53"/>
      <c r="AD63" s="53"/>
    </row>
    <row r="64" spans="1:30" ht="12.75" customHeight="1" outlineLevel="1">
      <c r="A64" s="89" t="s">
        <v>150</v>
      </c>
      <c r="B64" s="106" t="s">
        <v>184</v>
      </c>
      <c r="C64" s="85" t="s">
        <v>155</v>
      </c>
      <c r="D64" s="86"/>
      <c r="E64" s="93"/>
      <c r="F64" s="64"/>
      <c r="G64" s="51"/>
      <c r="H64" s="51"/>
      <c r="I64" s="51">
        <f>IF(C64="NOK",1,0)+IF(C64="Not audited",1,0)</f>
        <v>1</v>
      </c>
      <c r="J64" s="51"/>
      <c r="K64" s="52"/>
      <c r="L64" s="53"/>
      <c r="M64" s="53"/>
      <c r="N64" s="53"/>
      <c r="O64" s="53"/>
      <c r="P64" s="53"/>
      <c r="Q64" s="53"/>
      <c r="R64" s="53"/>
      <c r="S64" s="53"/>
      <c r="T64" s="53"/>
      <c r="U64" s="53"/>
      <c r="V64" s="53"/>
      <c r="W64" s="53"/>
      <c r="X64" s="53"/>
      <c r="Y64" s="53"/>
      <c r="Z64" s="53"/>
      <c r="AA64" s="53"/>
      <c r="AB64" s="53"/>
      <c r="AC64" s="53"/>
      <c r="AD64" s="53"/>
    </row>
    <row r="65" spans="1:30" ht="12.75" customHeight="1" outlineLevel="1">
      <c r="A65" s="90"/>
      <c r="B65" s="91"/>
      <c r="C65" s="92"/>
      <c r="D65" s="91"/>
      <c r="E65" s="93"/>
      <c r="F65" s="64">
        <f t="shared" ref="F65:J65" si="5">SUM(F62:F64)</f>
        <v>0</v>
      </c>
      <c r="G65" s="51">
        <f t="shared" si="5"/>
        <v>0</v>
      </c>
      <c r="H65" s="51">
        <f t="shared" si="5"/>
        <v>1</v>
      </c>
      <c r="I65" s="51">
        <f t="shared" si="5"/>
        <v>1</v>
      </c>
      <c r="J65" s="51">
        <f t="shared" si="5"/>
        <v>0</v>
      </c>
      <c r="K65" s="52"/>
      <c r="L65" s="53"/>
      <c r="M65" s="53"/>
      <c r="N65" s="53"/>
      <c r="O65" s="53"/>
      <c r="P65" s="53"/>
      <c r="Q65" s="53"/>
      <c r="R65" s="53"/>
      <c r="S65" s="53"/>
      <c r="T65" s="53"/>
      <c r="U65" s="53"/>
      <c r="V65" s="53"/>
      <c r="W65" s="53"/>
      <c r="X65" s="53"/>
      <c r="Y65" s="53"/>
      <c r="Z65" s="53"/>
      <c r="AA65" s="53"/>
      <c r="AB65" s="53"/>
      <c r="AC65" s="53"/>
      <c r="AD65" s="53"/>
    </row>
    <row r="66" spans="1:30" ht="12.75" customHeight="1">
      <c r="A66" s="309" t="s">
        <v>185</v>
      </c>
      <c r="B66" s="310"/>
      <c r="C66" s="310"/>
      <c r="D66" s="310"/>
      <c r="E66" s="311"/>
      <c r="F66" s="64"/>
      <c r="G66" s="51"/>
      <c r="H66" s="51"/>
      <c r="I66" s="51"/>
      <c r="J66" s="51"/>
      <c r="K66" s="52"/>
      <c r="L66" s="53"/>
      <c r="M66" s="53"/>
      <c r="N66" s="53"/>
      <c r="O66" s="53"/>
      <c r="P66" s="53"/>
      <c r="Q66" s="53"/>
      <c r="R66" s="53"/>
      <c r="S66" s="53"/>
      <c r="T66" s="53"/>
      <c r="U66" s="53"/>
      <c r="V66" s="53"/>
      <c r="W66" s="53"/>
      <c r="X66" s="53"/>
      <c r="Y66" s="53"/>
      <c r="Z66" s="53"/>
      <c r="AA66" s="53"/>
      <c r="AB66" s="53"/>
      <c r="AC66" s="53"/>
      <c r="AD66" s="53"/>
    </row>
    <row r="67" spans="1:30" ht="12.75" customHeight="1">
      <c r="A67" s="305" t="s">
        <v>186</v>
      </c>
      <c r="B67" s="300"/>
      <c r="C67" s="300"/>
      <c r="D67" s="300"/>
      <c r="E67" s="306"/>
      <c r="F67" s="64"/>
      <c r="G67" s="51"/>
      <c r="H67" s="51"/>
      <c r="I67" s="51"/>
      <c r="J67" s="51"/>
      <c r="K67" s="52"/>
      <c r="L67" s="53"/>
      <c r="M67" s="53"/>
      <c r="N67" s="53"/>
      <c r="O67" s="53"/>
      <c r="P67" s="53"/>
      <c r="Q67" s="53"/>
      <c r="R67" s="53"/>
      <c r="S67" s="53"/>
      <c r="T67" s="53"/>
      <c r="U67" s="53"/>
      <c r="V67" s="53"/>
      <c r="W67" s="53"/>
      <c r="X67" s="53"/>
      <c r="Y67" s="53"/>
      <c r="Z67" s="53"/>
      <c r="AA67" s="53"/>
      <c r="AB67" s="53"/>
      <c r="AC67" s="53"/>
      <c r="AD67" s="53"/>
    </row>
    <row r="68" spans="1:30" ht="12.75" customHeight="1" outlineLevel="1">
      <c r="A68" s="71"/>
      <c r="B68" s="72" t="s">
        <v>144</v>
      </c>
      <c r="C68" s="73" t="str">
        <f>IF(F73&lt;&gt;0,"E",IF(G73&lt;&gt;0,"D",IF(H73&lt;&gt;0,"C",IF(I73&lt;&gt;0,"B","A"))))</f>
        <v>C</v>
      </c>
      <c r="D68" s="72" t="s">
        <v>145</v>
      </c>
      <c r="E68" s="74">
        <f>(COUNTIF(C70:C72,"OK")/(COUNTIF(C70:C72,"OK")+COUNTIF(C70:C72,"NOK")+COUNTIF(C70:C72,"Not audited")))</f>
        <v>0.33333333333333331</v>
      </c>
      <c r="F68" s="75"/>
      <c r="G68" s="76"/>
      <c r="H68" s="76"/>
      <c r="I68" s="76"/>
      <c r="J68" s="76"/>
      <c r="K68" s="94"/>
      <c r="L68" s="77"/>
      <c r="M68" s="77"/>
      <c r="N68" s="77"/>
      <c r="O68" s="77"/>
      <c r="P68" s="77"/>
      <c r="Q68" s="77"/>
      <c r="R68" s="77"/>
      <c r="S68" s="77"/>
      <c r="T68" s="77"/>
      <c r="U68" s="77"/>
      <c r="V68" s="77"/>
      <c r="W68" s="77"/>
      <c r="X68" s="77"/>
      <c r="Y68" s="77"/>
      <c r="Z68" s="77"/>
      <c r="AA68" s="77"/>
      <c r="AB68" s="77"/>
      <c r="AC68" s="77"/>
      <c r="AD68" s="77"/>
    </row>
    <row r="69" spans="1:30" ht="12.75" customHeight="1" outlineLevel="1">
      <c r="A69" s="78"/>
      <c r="B69" s="79"/>
      <c r="C69" s="80"/>
      <c r="D69" s="81" t="s">
        <v>146</v>
      </c>
      <c r="E69" s="82" t="s">
        <v>147</v>
      </c>
      <c r="F69" s="64" t="s">
        <v>148</v>
      </c>
      <c r="G69" s="51" t="s">
        <v>110</v>
      </c>
      <c r="H69" s="51" t="s">
        <v>149</v>
      </c>
      <c r="I69" s="51" t="s">
        <v>150</v>
      </c>
      <c r="J69" s="51"/>
      <c r="K69" s="52"/>
      <c r="L69" s="53"/>
      <c r="M69" s="53"/>
      <c r="N69" s="53"/>
      <c r="O69" s="53"/>
      <c r="P69" s="53"/>
      <c r="Q69" s="53"/>
      <c r="R69" s="53"/>
      <c r="S69" s="53"/>
      <c r="T69" s="53"/>
      <c r="U69" s="53"/>
      <c r="V69" s="53"/>
      <c r="W69" s="53"/>
      <c r="X69" s="53"/>
      <c r="Y69" s="53"/>
      <c r="Z69" s="53"/>
      <c r="AA69" s="53"/>
      <c r="AB69" s="53"/>
      <c r="AC69" s="53"/>
      <c r="AD69" s="53"/>
    </row>
    <row r="70" spans="1:30" ht="157.5" customHeight="1" outlineLevel="1">
      <c r="A70" s="83" t="s">
        <v>110</v>
      </c>
      <c r="B70" s="84" t="s">
        <v>187</v>
      </c>
      <c r="C70" s="85" t="s">
        <v>152</v>
      </c>
      <c r="D70" s="108" t="s">
        <v>188</v>
      </c>
      <c r="E70" s="86"/>
      <c r="F70" s="64"/>
      <c r="G70" s="51">
        <f>IF(C70="NOK",1,0)+IF(C70="Not audited",1,0)</f>
        <v>0</v>
      </c>
      <c r="H70" s="51"/>
      <c r="I70" s="51"/>
      <c r="J70" s="51"/>
      <c r="K70" s="52"/>
      <c r="L70" s="53"/>
      <c r="M70" s="53"/>
      <c r="N70" s="53"/>
      <c r="O70" s="53"/>
      <c r="P70" s="53"/>
      <c r="Q70" s="53"/>
      <c r="R70" s="53"/>
      <c r="S70" s="53"/>
      <c r="T70" s="53"/>
      <c r="U70" s="53"/>
      <c r="V70" s="53"/>
      <c r="W70" s="53"/>
      <c r="X70" s="53"/>
      <c r="Y70" s="53"/>
      <c r="Z70" s="53"/>
      <c r="AA70" s="53"/>
      <c r="AB70" s="53"/>
      <c r="AC70" s="53"/>
      <c r="AD70" s="53"/>
    </row>
    <row r="71" spans="1:30" ht="15.75" customHeight="1" outlineLevel="1">
      <c r="A71" s="87" t="s">
        <v>149</v>
      </c>
      <c r="B71" s="84" t="s">
        <v>189</v>
      </c>
      <c r="C71" s="85" t="s">
        <v>155</v>
      </c>
      <c r="D71" s="86"/>
      <c r="E71" s="86"/>
      <c r="F71" s="64"/>
      <c r="G71" s="51"/>
      <c r="H71" s="51">
        <f>IF(C71="NOK",1,0)+IF(C71="Not audited",1,0)</f>
        <v>1</v>
      </c>
      <c r="I71" s="51"/>
      <c r="J71" s="51"/>
      <c r="K71" s="52"/>
      <c r="L71" s="53"/>
      <c r="M71" s="53"/>
      <c r="N71" s="53"/>
      <c r="O71" s="53"/>
      <c r="P71" s="53"/>
      <c r="Q71" s="53"/>
      <c r="R71" s="53"/>
      <c r="S71" s="53"/>
      <c r="T71" s="53"/>
      <c r="U71" s="53"/>
      <c r="V71" s="53"/>
      <c r="W71" s="53"/>
      <c r="X71" s="53"/>
      <c r="Y71" s="53"/>
      <c r="Z71" s="53"/>
      <c r="AA71" s="53"/>
      <c r="AB71" s="53"/>
      <c r="AC71" s="53"/>
      <c r="AD71" s="53"/>
    </row>
    <row r="72" spans="1:30" ht="12.75" customHeight="1" outlineLevel="1">
      <c r="A72" s="89" t="s">
        <v>150</v>
      </c>
      <c r="B72" s="84" t="s">
        <v>190</v>
      </c>
      <c r="C72" s="85" t="s">
        <v>155</v>
      </c>
      <c r="D72" s="86"/>
      <c r="E72" s="93"/>
      <c r="F72" s="64"/>
      <c r="G72" s="51"/>
      <c r="H72" s="51"/>
      <c r="I72" s="51">
        <f>IF(C72="NOK",1,0)+IF(C72="Not audited",1,0)</f>
        <v>1</v>
      </c>
      <c r="J72" s="51"/>
      <c r="K72" s="52"/>
      <c r="L72" s="53"/>
      <c r="M72" s="53"/>
      <c r="N72" s="53"/>
      <c r="O72" s="53"/>
      <c r="P72" s="53"/>
      <c r="Q72" s="53"/>
      <c r="R72" s="53"/>
      <c r="S72" s="53"/>
      <c r="T72" s="53"/>
      <c r="U72" s="53"/>
      <c r="V72" s="53"/>
      <c r="W72" s="53"/>
      <c r="X72" s="53"/>
      <c r="Y72" s="53"/>
      <c r="Z72" s="53"/>
      <c r="AA72" s="53"/>
      <c r="AB72" s="53"/>
      <c r="AC72" s="53"/>
      <c r="AD72" s="53"/>
    </row>
    <row r="73" spans="1:30" ht="12.75" customHeight="1" outlineLevel="1">
      <c r="A73" s="90"/>
      <c r="B73" s="91"/>
      <c r="C73" s="92"/>
      <c r="D73" s="91"/>
      <c r="E73" s="93"/>
      <c r="F73" s="51">
        <f t="shared" ref="F73:J73" si="6">SUM(F70:F72)</f>
        <v>0</v>
      </c>
      <c r="G73" s="51">
        <f t="shared" si="6"/>
        <v>0</v>
      </c>
      <c r="H73" s="51">
        <f t="shared" si="6"/>
        <v>1</v>
      </c>
      <c r="I73" s="51">
        <f t="shared" si="6"/>
        <v>1</v>
      </c>
      <c r="J73" s="51">
        <f t="shared" si="6"/>
        <v>0</v>
      </c>
      <c r="K73" s="52"/>
      <c r="L73" s="53"/>
      <c r="M73" s="53"/>
      <c r="N73" s="53"/>
      <c r="O73" s="53"/>
      <c r="P73" s="53"/>
      <c r="Q73" s="53"/>
      <c r="R73" s="53"/>
      <c r="S73" s="53"/>
      <c r="T73" s="53"/>
      <c r="U73" s="53"/>
      <c r="V73" s="53"/>
      <c r="W73" s="53"/>
      <c r="X73" s="53"/>
      <c r="Y73" s="53"/>
      <c r="Z73" s="53"/>
      <c r="AA73" s="53"/>
      <c r="AB73" s="53"/>
      <c r="AC73" s="53"/>
      <c r="AD73" s="53"/>
    </row>
    <row r="74" spans="1:30" ht="12.75" customHeight="1">
      <c r="A74" s="305" t="s">
        <v>191</v>
      </c>
      <c r="B74" s="300"/>
      <c r="C74" s="300"/>
      <c r="D74" s="300"/>
      <c r="E74" s="306"/>
      <c r="F74" s="64"/>
      <c r="G74" s="51"/>
      <c r="H74" s="51"/>
      <c r="I74" s="51"/>
      <c r="J74" s="51"/>
      <c r="K74" s="52"/>
      <c r="L74" s="53"/>
      <c r="M74" s="53"/>
      <c r="N74" s="53"/>
      <c r="O74" s="53"/>
      <c r="P74" s="53"/>
      <c r="Q74" s="53"/>
      <c r="R74" s="53"/>
      <c r="S74" s="53"/>
      <c r="T74" s="53"/>
      <c r="U74" s="53"/>
      <c r="V74" s="53"/>
      <c r="W74" s="53"/>
      <c r="X74" s="53"/>
      <c r="Y74" s="53"/>
      <c r="Z74" s="53"/>
      <c r="AA74" s="53"/>
      <c r="AB74" s="53"/>
      <c r="AC74" s="53"/>
      <c r="AD74" s="53"/>
    </row>
    <row r="75" spans="1:30" ht="12.75" customHeight="1" outlineLevel="1">
      <c r="A75" s="71"/>
      <c r="B75" s="72" t="s">
        <v>144</v>
      </c>
      <c r="C75" s="73" t="str">
        <f>IF(F80&lt;&gt;0,"E",IF(G80&lt;&gt;0,"D",IF(H80&lt;&gt;0,"C",IF(I80&lt;&gt;0,"B","A"))))</f>
        <v>C</v>
      </c>
      <c r="D75" s="72" t="s">
        <v>145</v>
      </c>
      <c r="E75" s="74">
        <f>(COUNTIF(C77:C79,"OK")/(COUNTIF(C77:C79,"OK")+COUNTIF(C77:C79,"NOK")+COUNTIF(C77:C79,"Not audited")))</f>
        <v>0.33333333333333331</v>
      </c>
      <c r="F75" s="75"/>
      <c r="G75" s="76"/>
      <c r="H75" s="76"/>
      <c r="I75" s="76"/>
      <c r="J75" s="76"/>
      <c r="K75" s="94"/>
      <c r="L75" s="77"/>
      <c r="M75" s="77"/>
      <c r="N75" s="77"/>
      <c r="O75" s="77"/>
      <c r="P75" s="77"/>
      <c r="Q75" s="77"/>
      <c r="R75" s="77"/>
      <c r="S75" s="77"/>
      <c r="T75" s="77"/>
      <c r="U75" s="77"/>
      <c r="V75" s="77"/>
      <c r="W75" s="77"/>
      <c r="X75" s="77"/>
      <c r="Y75" s="77"/>
      <c r="Z75" s="77"/>
      <c r="AA75" s="77"/>
      <c r="AB75" s="77"/>
      <c r="AC75" s="77"/>
      <c r="AD75" s="77"/>
    </row>
    <row r="76" spans="1:30" ht="12.75" customHeight="1" outlineLevel="1">
      <c r="A76" s="78"/>
      <c r="B76" s="79"/>
      <c r="C76" s="80"/>
      <c r="D76" s="81" t="s">
        <v>146</v>
      </c>
      <c r="E76" s="82" t="s">
        <v>147</v>
      </c>
      <c r="F76" s="64" t="s">
        <v>148</v>
      </c>
      <c r="G76" s="51" t="s">
        <v>110</v>
      </c>
      <c r="H76" s="51" t="s">
        <v>149</v>
      </c>
      <c r="I76" s="51" t="s">
        <v>150</v>
      </c>
      <c r="J76" s="51"/>
      <c r="K76" s="52"/>
      <c r="L76" s="53"/>
      <c r="M76" s="53"/>
      <c r="N76" s="53"/>
      <c r="O76" s="53"/>
      <c r="P76" s="53"/>
      <c r="Q76" s="53"/>
      <c r="R76" s="53"/>
      <c r="S76" s="53"/>
      <c r="T76" s="53"/>
      <c r="U76" s="53"/>
      <c r="V76" s="53"/>
      <c r="W76" s="53"/>
      <c r="X76" s="53"/>
      <c r="Y76" s="53"/>
      <c r="Z76" s="53"/>
      <c r="AA76" s="53"/>
      <c r="AB76" s="53"/>
      <c r="AC76" s="53"/>
      <c r="AD76" s="53"/>
    </row>
    <row r="77" spans="1:30" ht="150.75" customHeight="1" outlineLevel="1">
      <c r="A77" s="83" t="s">
        <v>110</v>
      </c>
      <c r="B77" s="106" t="s">
        <v>192</v>
      </c>
      <c r="C77" s="85" t="s">
        <v>152</v>
      </c>
      <c r="D77" s="86" t="s">
        <v>193</v>
      </c>
      <c r="E77" s="86"/>
      <c r="F77" s="64"/>
      <c r="G77" s="51">
        <f>IF(C77="NOK",1,0)+IF(C77="Not audited",1,0)</f>
        <v>0</v>
      </c>
      <c r="H77" s="51"/>
      <c r="I77" s="51"/>
      <c r="J77" s="51"/>
      <c r="K77" s="52"/>
      <c r="L77" s="53"/>
      <c r="M77" s="53"/>
      <c r="N77" s="53"/>
      <c r="O77" s="53"/>
      <c r="P77" s="53"/>
      <c r="Q77" s="53"/>
      <c r="R77" s="53"/>
      <c r="S77" s="53"/>
      <c r="T77" s="53"/>
      <c r="U77" s="53"/>
      <c r="V77" s="53"/>
      <c r="W77" s="53"/>
      <c r="X77" s="53"/>
      <c r="Y77" s="53"/>
      <c r="Z77" s="53"/>
      <c r="AA77" s="53"/>
      <c r="AB77" s="53"/>
      <c r="AC77" s="53"/>
      <c r="AD77" s="53"/>
    </row>
    <row r="78" spans="1:30" ht="12.75" customHeight="1" outlineLevel="1">
      <c r="A78" s="87" t="s">
        <v>149</v>
      </c>
      <c r="B78" s="106" t="s">
        <v>194</v>
      </c>
      <c r="C78" s="85" t="s">
        <v>155</v>
      </c>
      <c r="D78" s="86"/>
      <c r="E78" s="86"/>
      <c r="F78" s="64"/>
      <c r="G78" s="51"/>
      <c r="H78" s="51">
        <f>IF(C78="NOK",1,0)+IF(C78="Not audited",1,0)</f>
        <v>1</v>
      </c>
      <c r="I78" s="51"/>
      <c r="J78" s="51"/>
      <c r="K78" s="52"/>
      <c r="L78" s="53"/>
      <c r="M78" s="53"/>
      <c r="N78" s="53"/>
      <c r="O78" s="53"/>
      <c r="P78" s="53"/>
      <c r="Q78" s="53"/>
      <c r="R78" s="53"/>
      <c r="S78" s="53"/>
      <c r="T78" s="53"/>
      <c r="U78" s="53"/>
      <c r="V78" s="53"/>
      <c r="W78" s="53"/>
      <c r="X78" s="53"/>
      <c r="Y78" s="53"/>
      <c r="Z78" s="53"/>
      <c r="AA78" s="53"/>
      <c r="AB78" s="53"/>
      <c r="AC78" s="53"/>
      <c r="AD78" s="53"/>
    </row>
    <row r="79" spans="1:30" ht="12.75" customHeight="1" outlineLevel="1">
      <c r="A79" s="89" t="s">
        <v>150</v>
      </c>
      <c r="B79" s="106" t="s">
        <v>195</v>
      </c>
      <c r="C79" s="85" t="s">
        <v>155</v>
      </c>
      <c r="D79" s="86"/>
      <c r="E79" s="93"/>
      <c r="F79" s="64"/>
      <c r="G79" s="51"/>
      <c r="H79" s="51"/>
      <c r="I79" s="51">
        <f>IF(C79="NOK",1,0)+IF(C79="Not audited",1,0)</f>
        <v>1</v>
      </c>
      <c r="J79" s="51"/>
      <c r="K79" s="52"/>
      <c r="L79" s="53"/>
      <c r="M79" s="53"/>
      <c r="N79" s="53"/>
      <c r="O79" s="53"/>
      <c r="P79" s="53"/>
      <c r="Q79" s="53"/>
      <c r="R79" s="53"/>
      <c r="S79" s="53"/>
      <c r="T79" s="53"/>
      <c r="U79" s="53"/>
      <c r="V79" s="53"/>
      <c r="W79" s="53"/>
      <c r="X79" s="53"/>
      <c r="Y79" s="53"/>
      <c r="Z79" s="53"/>
      <c r="AA79" s="53"/>
      <c r="AB79" s="53"/>
      <c r="AC79" s="53"/>
      <c r="AD79" s="53"/>
    </row>
    <row r="80" spans="1:30" ht="12.75" customHeight="1" outlineLevel="1">
      <c r="A80" s="90"/>
      <c r="B80" s="91"/>
      <c r="C80" s="92"/>
      <c r="D80" s="91"/>
      <c r="E80" s="93"/>
      <c r="F80" s="51">
        <f t="shared" ref="F80:J80" si="7">SUM(F77:F79)</f>
        <v>0</v>
      </c>
      <c r="G80" s="51">
        <f t="shared" si="7"/>
        <v>0</v>
      </c>
      <c r="H80" s="51">
        <f t="shared" si="7"/>
        <v>1</v>
      </c>
      <c r="I80" s="51">
        <f t="shared" si="7"/>
        <v>1</v>
      </c>
      <c r="J80" s="51">
        <f t="shared" si="7"/>
        <v>0</v>
      </c>
      <c r="K80" s="52"/>
      <c r="L80" s="53"/>
      <c r="M80" s="53"/>
      <c r="N80" s="53"/>
      <c r="O80" s="53"/>
      <c r="P80" s="53"/>
      <c r="Q80" s="53"/>
      <c r="R80" s="53"/>
      <c r="S80" s="53"/>
      <c r="T80" s="53"/>
      <c r="U80" s="53"/>
      <c r="V80" s="53"/>
      <c r="W80" s="53"/>
      <c r="X80" s="53"/>
      <c r="Y80" s="53"/>
      <c r="Z80" s="53"/>
      <c r="AA80" s="53"/>
      <c r="AB80" s="53"/>
      <c r="AC80" s="53"/>
      <c r="AD80" s="53"/>
    </row>
    <row r="81" spans="1:30" ht="12.75" customHeight="1">
      <c r="A81" s="305" t="s">
        <v>196</v>
      </c>
      <c r="B81" s="300"/>
      <c r="C81" s="300"/>
      <c r="D81" s="300"/>
      <c r="E81" s="306"/>
      <c r="F81" s="64"/>
      <c r="G81" s="51"/>
      <c r="H81" s="51"/>
      <c r="I81" s="51"/>
      <c r="J81" s="51"/>
      <c r="K81" s="52"/>
      <c r="L81" s="53"/>
      <c r="M81" s="53"/>
      <c r="N81" s="53"/>
      <c r="O81" s="53"/>
      <c r="P81" s="53"/>
      <c r="Q81" s="53"/>
      <c r="R81" s="53"/>
      <c r="S81" s="53"/>
      <c r="T81" s="53"/>
      <c r="U81" s="53"/>
      <c r="V81" s="53"/>
      <c r="W81" s="53"/>
      <c r="X81" s="53"/>
      <c r="Y81" s="53"/>
      <c r="Z81" s="53"/>
      <c r="AA81" s="53"/>
      <c r="AB81" s="53"/>
      <c r="AC81" s="53"/>
      <c r="AD81" s="53"/>
    </row>
    <row r="82" spans="1:30" ht="12.75" customHeight="1" outlineLevel="1">
      <c r="A82" s="71"/>
      <c r="B82" s="72" t="s">
        <v>144</v>
      </c>
      <c r="C82" s="73" t="str">
        <f>IF(F87&lt;&gt;0,"E",IF(G87&lt;&gt;0,"D",IF(H87&lt;&gt;0,"C",IF(I87&lt;&gt;0,"B","A"))))</f>
        <v>C</v>
      </c>
      <c r="D82" s="72" t="s">
        <v>145</v>
      </c>
      <c r="E82" s="74">
        <f>(COUNTIF(C84:C86,"OK")/(COUNTIF(C84:C86,"OK")+COUNTIF(C84:C86,"NOK")+COUNTIF(C84:C86,"Not audited")))</f>
        <v>0.33333333333333331</v>
      </c>
      <c r="F82" s="75"/>
      <c r="G82" s="76"/>
      <c r="H82" s="76"/>
      <c r="I82" s="76"/>
      <c r="J82" s="76"/>
      <c r="K82" s="94"/>
      <c r="L82" s="77"/>
      <c r="M82" s="77"/>
      <c r="N82" s="77"/>
      <c r="O82" s="77"/>
      <c r="P82" s="77"/>
      <c r="Q82" s="77"/>
      <c r="R82" s="77"/>
      <c r="S82" s="77"/>
      <c r="T82" s="77"/>
      <c r="U82" s="77"/>
      <c r="V82" s="77"/>
      <c r="W82" s="77"/>
      <c r="X82" s="77"/>
      <c r="Y82" s="77"/>
      <c r="Z82" s="77"/>
      <c r="AA82" s="77"/>
      <c r="AB82" s="77"/>
      <c r="AC82" s="77"/>
      <c r="AD82" s="77"/>
    </row>
    <row r="83" spans="1:30" ht="12.75" customHeight="1" outlineLevel="1">
      <c r="A83" s="78"/>
      <c r="B83" s="79"/>
      <c r="C83" s="80"/>
      <c r="D83" s="81" t="s">
        <v>146</v>
      </c>
      <c r="E83" s="82" t="s">
        <v>147</v>
      </c>
      <c r="F83" s="64" t="s">
        <v>148</v>
      </c>
      <c r="G83" s="51" t="s">
        <v>110</v>
      </c>
      <c r="H83" s="51" t="s">
        <v>149</v>
      </c>
      <c r="I83" s="51" t="s">
        <v>150</v>
      </c>
      <c r="J83" s="51"/>
      <c r="K83" s="109"/>
      <c r="L83" s="53"/>
      <c r="M83" s="53"/>
      <c r="N83" s="53"/>
      <c r="O83" s="53"/>
      <c r="P83" s="53"/>
      <c r="Q83" s="53"/>
      <c r="R83" s="53"/>
      <c r="S83" s="53"/>
      <c r="T83" s="53"/>
      <c r="U83" s="53"/>
      <c r="V83" s="53"/>
      <c r="W83" s="53"/>
      <c r="X83" s="53"/>
      <c r="Y83" s="53"/>
      <c r="Z83" s="53"/>
      <c r="AA83" s="53"/>
      <c r="AB83" s="53"/>
      <c r="AC83" s="53"/>
      <c r="AD83" s="53"/>
    </row>
    <row r="84" spans="1:30" ht="360.75" outlineLevel="1">
      <c r="A84" s="110" t="s">
        <v>110</v>
      </c>
      <c r="B84" s="111" t="s">
        <v>197</v>
      </c>
      <c r="C84" s="101" t="s">
        <v>152</v>
      </c>
      <c r="D84" s="112" t="s">
        <v>457</v>
      </c>
      <c r="E84" s="86"/>
      <c r="F84" s="64"/>
      <c r="G84" s="51">
        <f>IF(C84="NOK",1,0)+IF(C84="Not audited",1,0)</f>
        <v>0</v>
      </c>
      <c r="H84" s="51"/>
      <c r="I84" s="51"/>
      <c r="J84" s="51"/>
      <c r="K84" s="109"/>
      <c r="L84" s="53"/>
      <c r="M84" s="53"/>
      <c r="N84" s="53"/>
      <c r="O84" s="53"/>
      <c r="P84" s="53"/>
      <c r="Q84" s="53"/>
      <c r="R84" s="53"/>
      <c r="S84" s="53"/>
      <c r="T84" s="53"/>
      <c r="U84" s="53"/>
      <c r="V84" s="53"/>
      <c r="W84" s="53"/>
      <c r="X84" s="53"/>
      <c r="Y84" s="53"/>
      <c r="Z84" s="53"/>
      <c r="AA84" s="53"/>
      <c r="AB84" s="53"/>
      <c r="AC84" s="53"/>
      <c r="AD84" s="53"/>
    </row>
    <row r="85" spans="1:30" ht="12.75" customHeight="1" outlineLevel="1">
      <c r="A85" s="113" t="s">
        <v>149</v>
      </c>
      <c r="B85" s="114" t="s">
        <v>198</v>
      </c>
      <c r="C85" s="101" t="s">
        <v>155</v>
      </c>
      <c r="D85" s="86"/>
      <c r="E85" s="86"/>
      <c r="F85" s="64"/>
      <c r="G85" s="51"/>
      <c r="H85" s="51">
        <f>IF(C85="NOK",1,0)+IF(C85="Not audited",1,0)</f>
        <v>1</v>
      </c>
      <c r="I85" s="51"/>
      <c r="J85" s="51"/>
      <c r="K85" s="109"/>
      <c r="L85" s="53"/>
      <c r="M85" s="53"/>
      <c r="N85" s="53"/>
      <c r="O85" s="53"/>
      <c r="P85" s="53"/>
      <c r="Q85" s="53"/>
      <c r="R85" s="53"/>
      <c r="S85" s="53"/>
      <c r="T85" s="53"/>
      <c r="U85" s="53"/>
      <c r="V85" s="53"/>
      <c r="W85" s="53"/>
      <c r="X85" s="53"/>
      <c r="Y85" s="53"/>
      <c r="Z85" s="53"/>
      <c r="AA85" s="53"/>
      <c r="AB85" s="53"/>
      <c r="AC85" s="53"/>
      <c r="AD85" s="53"/>
    </row>
    <row r="86" spans="1:30" ht="12.75" customHeight="1" outlineLevel="1">
      <c r="A86" s="115" t="s">
        <v>150</v>
      </c>
      <c r="B86" s="114" t="s">
        <v>199</v>
      </c>
      <c r="C86" s="101" t="s">
        <v>155</v>
      </c>
      <c r="D86" s="91"/>
      <c r="E86" s="93"/>
      <c r="F86" s="64"/>
      <c r="G86" s="51"/>
      <c r="H86" s="51"/>
      <c r="I86" s="51">
        <f>IF(C86="NOK",1,0)+IF(C86="Not audited",1,0)</f>
        <v>1</v>
      </c>
      <c r="J86" s="51"/>
      <c r="K86" s="116"/>
      <c r="L86" s="53"/>
      <c r="M86" s="53"/>
      <c r="N86" s="53"/>
      <c r="O86" s="53"/>
      <c r="P86" s="53"/>
      <c r="Q86" s="53"/>
      <c r="R86" s="53"/>
      <c r="S86" s="53"/>
      <c r="T86" s="53"/>
      <c r="U86" s="53"/>
      <c r="V86" s="53"/>
      <c r="W86" s="53"/>
      <c r="X86" s="53"/>
      <c r="Y86" s="53"/>
      <c r="Z86" s="53"/>
      <c r="AA86" s="53"/>
      <c r="AB86" s="53"/>
      <c r="AC86" s="53"/>
      <c r="AD86" s="53"/>
    </row>
    <row r="87" spans="1:30" ht="12.75" customHeight="1" outlineLevel="1">
      <c r="A87" s="90"/>
      <c r="B87" s="91"/>
      <c r="C87" s="92"/>
      <c r="D87" s="91"/>
      <c r="E87" s="93"/>
      <c r="F87" s="51">
        <f t="shared" ref="F87:J87" si="8">SUM(F84:F86)</f>
        <v>0</v>
      </c>
      <c r="G87" s="51">
        <f t="shared" si="8"/>
        <v>0</v>
      </c>
      <c r="H87" s="51">
        <f t="shared" si="8"/>
        <v>1</v>
      </c>
      <c r="I87" s="51">
        <f t="shared" si="8"/>
        <v>1</v>
      </c>
      <c r="J87" s="51">
        <f t="shared" si="8"/>
        <v>0</v>
      </c>
      <c r="K87" s="52"/>
      <c r="L87" s="53"/>
      <c r="M87" s="53"/>
      <c r="N87" s="53"/>
      <c r="O87" s="53"/>
      <c r="P87" s="53"/>
      <c r="Q87" s="53"/>
      <c r="R87" s="53"/>
      <c r="S87" s="53"/>
      <c r="T87" s="53"/>
      <c r="U87" s="53"/>
      <c r="V87" s="53"/>
      <c r="W87" s="53"/>
      <c r="X87" s="53"/>
      <c r="Y87" s="53"/>
      <c r="Z87" s="53"/>
      <c r="AA87" s="53"/>
      <c r="AB87" s="53"/>
      <c r="AC87" s="53"/>
      <c r="AD87" s="53"/>
    </row>
    <row r="88" spans="1:30" ht="12.75" customHeight="1">
      <c r="A88" s="313" t="s">
        <v>200</v>
      </c>
      <c r="B88" s="300"/>
      <c r="C88" s="300"/>
      <c r="D88" s="300"/>
      <c r="E88" s="306"/>
      <c r="F88" s="64"/>
      <c r="G88" s="51"/>
      <c r="H88" s="51"/>
      <c r="I88" s="51"/>
      <c r="J88" s="51"/>
      <c r="K88" s="52"/>
      <c r="L88" s="53"/>
      <c r="M88" s="53"/>
      <c r="N88" s="53"/>
      <c r="O88" s="53"/>
      <c r="P88" s="53"/>
      <c r="Q88" s="53"/>
      <c r="R88" s="53"/>
      <c r="S88" s="53"/>
      <c r="T88" s="53"/>
      <c r="U88" s="53"/>
      <c r="V88" s="53"/>
      <c r="W88" s="53"/>
      <c r="X88" s="53"/>
      <c r="Y88" s="53"/>
      <c r="Z88" s="53"/>
      <c r="AA88" s="53"/>
      <c r="AB88" s="53"/>
      <c r="AC88" s="53"/>
      <c r="AD88" s="53"/>
    </row>
    <row r="89" spans="1:30" ht="12.75" customHeight="1" outlineLevel="1">
      <c r="A89" s="71"/>
      <c r="B89" s="72" t="s">
        <v>144</v>
      </c>
      <c r="C89" s="73" t="str">
        <f>IF(F96&lt;&gt;0,"E",IF(G96&lt;&gt;0,"D",IF(H96&lt;&gt;0,"C",IF(I96&lt;&gt;0,"B","A"))))</f>
        <v>C</v>
      </c>
      <c r="D89" s="72" t="s">
        <v>145</v>
      </c>
      <c r="E89" s="74">
        <f>(COUNTIF(C92:C96,"OK")/(COUNTIF(C92:C96,"OK")+COUNTIF(C92:C96,"NOK")+COUNTIF(C92:C96,"Not audited")))</f>
        <v>0.5</v>
      </c>
      <c r="F89" s="75"/>
      <c r="G89" s="76"/>
      <c r="H89" s="76"/>
      <c r="I89" s="76"/>
      <c r="J89" s="76"/>
      <c r="K89" s="94"/>
      <c r="L89" s="77"/>
      <c r="M89" s="77"/>
      <c r="N89" s="77"/>
      <c r="O89" s="77"/>
      <c r="P89" s="77"/>
      <c r="Q89" s="77"/>
      <c r="R89" s="77"/>
      <c r="S89" s="77"/>
      <c r="T89" s="77"/>
      <c r="U89" s="77"/>
      <c r="V89" s="77"/>
      <c r="W89" s="77"/>
      <c r="X89" s="77"/>
      <c r="Y89" s="77"/>
      <c r="Z89" s="77"/>
      <c r="AA89" s="77"/>
      <c r="AB89" s="77"/>
      <c r="AC89" s="77"/>
      <c r="AD89" s="77"/>
    </row>
    <row r="90" spans="1:30" ht="54" customHeight="1" outlineLevel="1">
      <c r="A90" s="98" t="s">
        <v>169</v>
      </c>
      <c r="B90" s="99" t="str">
        <f>D13</f>
        <v>Active supplier</v>
      </c>
      <c r="C90" s="80" t="s">
        <v>170</v>
      </c>
      <c r="D90" s="307" t="str">
        <f>IF(B90="Opening Supplier","EVALUATION POSSIBLE based on supplier's own control plan, control management &amp; criticity definition OR PUT NOT APPLICABLE.",IF(B90="Active Supplier","Chapter to be evaluated based on Decathlon product's control plan","CHECK SUPPLIER STATUS IN THE PREPARATION SHEET !!"))</f>
        <v>Chapter to be evaluated based on Decathlon product's control plan</v>
      </c>
      <c r="E90" s="308"/>
      <c r="F90" s="64"/>
      <c r="G90" s="51"/>
      <c r="H90" s="51"/>
      <c r="I90" s="51"/>
      <c r="J90" s="51"/>
      <c r="K90" s="52"/>
      <c r="L90" s="53"/>
      <c r="M90" s="53"/>
      <c r="N90" s="53"/>
      <c r="O90" s="53"/>
      <c r="P90" s="53"/>
      <c r="Q90" s="53"/>
      <c r="R90" s="53"/>
      <c r="S90" s="53"/>
      <c r="T90" s="53"/>
      <c r="U90" s="53"/>
      <c r="V90" s="53"/>
      <c r="W90" s="53"/>
      <c r="X90" s="53"/>
      <c r="Y90" s="53"/>
      <c r="Z90" s="53"/>
      <c r="AA90" s="53"/>
      <c r="AB90" s="53"/>
      <c r="AC90" s="53"/>
      <c r="AD90" s="53"/>
    </row>
    <row r="91" spans="1:30" ht="12.75" customHeight="1" outlineLevel="1">
      <c r="A91" s="78"/>
      <c r="B91" s="79"/>
      <c r="C91" s="80"/>
      <c r="D91" s="81" t="s">
        <v>146</v>
      </c>
      <c r="E91" s="82" t="s">
        <v>147</v>
      </c>
      <c r="F91" s="64" t="s">
        <v>148</v>
      </c>
      <c r="G91" s="51" t="s">
        <v>110</v>
      </c>
      <c r="H91" s="51" t="s">
        <v>149</v>
      </c>
      <c r="I91" s="51" t="s">
        <v>150</v>
      </c>
      <c r="J91" s="51"/>
      <c r="K91" s="52"/>
      <c r="L91" s="53"/>
      <c r="M91" s="53"/>
      <c r="N91" s="53"/>
      <c r="O91" s="53"/>
      <c r="P91" s="53"/>
      <c r="Q91" s="53"/>
      <c r="R91" s="53"/>
      <c r="S91" s="53"/>
      <c r="T91" s="53"/>
      <c r="U91" s="53"/>
      <c r="V91" s="53"/>
      <c r="W91" s="53"/>
      <c r="X91" s="53"/>
      <c r="Y91" s="53"/>
      <c r="Z91" s="53"/>
      <c r="AA91" s="53"/>
      <c r="AB91" s="53"/>
      <c r="AC91" s="53"/>
      <c r="AD91" s="53"/>
    </row>
    <row r="92" spans="1:30" ht="15.75" customHeight="1" outlineLevel="1">
      <c r="A92" s="117" t="s">
        <v>148</v>
      </c>
      <c r="B92" s="118" t="s">
        <v>201</v>
      </c>
      <c r="C92" s="85" t="s">
        <v>152</v>
      </c>
      <c r="D92" s="119" t="s">
        <v>202</v>
      </c>
      <c r="E92" s="120"/>
      <c r="F92" s="64">
        <f>IF(C92="NOK",1,0)+IF(C92="Not audited",1,0)</f>
        <v>0</v>
      </c>
      <c r="G92" s="51"/>
      <c r="H92" s="51"/>
      <c r="I92" s="51"/>
      <c r="J92" s="51"/>
      <c r="K92" s="52"/>
      <c r="L92" s="53" t="s">
        <v>203</v>
      </c>
      <c r="M92" s="53"/>
      <c r="N92" s="53"/>
      <c r="O92" s="53"/>
      <c r="P92" s="53"/>
      <c r="Q92" s="53"/>
      <c r="R92" s="53"/>
      <c r="S92" s="53"/>
      <c r="T92" s="53"/>
      <c r="U92" s="53"/>
      <c r="V92" s="53"/>
      <c r="W92" s="53"/>
      <c r="X92" s="53"/>
      <c r="Y92" s="53"/>
      <c r="Z92" s="53"/>
      <c r="AA92" s="53"/>
      <c r="AB92" s="53"/>
      <c r="AC92" s="53"/>
      <c r="AD92" s="53"/>
    </row>
    <row r="93" spans="1:30" ht="303" outlineLevel="1">
      <c r="A93" s="121" t="s">
        <v>110</v>
      </c>
      <c r="B93" s="84" t="s">
        <v>204</v>
      </c>
      <c r="C93" s="101" t="s">
        <v>152</v>
      </c>
      <c r="D93" s="122" t="s">
        <v>205</v>
      </c>
      <c r="E93" s="120"/>
      <c r="F93" s="64"/>
      <c r="G93" s="51">
        <f>IF(C93="NOK",1,0)+IF(C93="Not audited",1,0)</f>
        <v>0</v>
      </c>
      <c r="H93" s="51"/>
      <c r="I93" s="51"/>
      <c r="J93" s="51"/>
      <c r="K93" s="52"/>
      <c r="L93" s="53"/>
      <c r="M93" s="53"/>
      <c r="N93" s="53"/>
      <c r="O93" s="53"/>
      <c r="P93" s="53"/>
      <c r="Q93" s="53"/>
      <c r="R93" s="53"/>
      <c r="S93" s="53"/>
      <c r="T93" s="53"/>
      <c r="U93" s="53"/>
      <c r="V93" s="53"/>
      <c r="W93" s="53"/>
      <c r="X93" s="53"/>
      <c r="Y93" s="53"/>
      <c r="Z93" s="53"/>
      <c r="AA93" s="53"/>
      <c r="AB93" s="53"/>
      <c r="AC93" s="53"/>
      <c r="AD93" s="53"/>
    </row>
    <row r="94" spans="1:30" ht="15.75" customHeight="1" outlineLevel="1">
      <c r="A94" s="123" t="s">
        <v>149</v>
      </c>
      <c r="B94" s="84" t="s">
        <v>206</v>
      </c>
      <c r="C94" s="85" t="s">
        <v>155</v>
      </c>
      <c r="D94" s="119"/>
      <c r="E94" s="124"/>
      <c r="F94" s="64"/>
      <c r="G94" s="51"/>
      <c r="H94" s="51">
        <f>IF(C94="NOK",1,0)+IF(C94="Not audited",1,0)</f>
        <v>1</v>
      </c>
      <c r="I94" s="51"/>
      <c r="J94" s="51"/>
      <c r="K94" s="52"/>
      <c r="L94" s="53"/>
      <c r="M94" s="53"/>
      <c r="N94" s="53"/>
      <c r="O94" s="53"/>
      <c r="P94" s="53"/>
      <c r="Q94" s="53"/>
      <c r="R94" s="53"/>
      <c r="S94" s="53"/>
      <c r="T94" s="53"/>
      <c r="U94" s="53"/>
      <c r="V94" s="53"/>
      <c r="W94" s="53"/>
      <c r="X94" s="53"/>
      <c r="Y94" s="53"/>
      <c r="Z94" s="53"/>
      <c r="AA94" s="53"/>
      <c r="AB94" s="53"/>
      <c r="AC94" s="53"/>
      <c r="AD94" s="53"/>
    </row>
    <row r="95" spans="1:30" ht="15.75" customHeight="1" outlineLevel="1">
      <c r="A95" s="125" t="s">
        <v>150</v>
      </c>
      <c r="B95" s="84" t="s">
        <v>207</v>
      </c>
      <c r="C95" s="85" t="s">
        <v>155</v>
      </c>
      <c r="D95" s="119"/>
      <c r="E95" s="124"/>
      <c r="F95" s="64"/>
      <c r="G95" s="51"/>
      <c r="H95" s="51"/>
      <c r="I95" s="51">
        <f>IF(C95="NOK",1,0)+IF(C95="Not audited",1,0)</f>
        <v>1</v>
      </c>
      <c r="J95" s="51"/>
      <c r="K95" s="52"/>
      <c r="L95" s="53"/>
      <c r="M95" s="53"/>
      <c r="N95" s="53"/>
      <c r="O95" s="53"/>
      <c r="P95" s="53"/>
      <c r="Q95" s="53"/>
      <c r="R95" s="53"/>
      <c r="S95" s="53"/>
      <c r="T95" s="53"/>
      <c r="U95" s="53"/>
      <c r="V95" s="53"/>
      <c r="W95" s="53"/>
      <c r="X95" s="53"/>
      <c r="Y95" s="53"/>
      <c r="Z95" s="53"/>
      <c r="AA95" s="53"/>
      <c r="AB95" s="53"/>
      <c r="AC95" s="53"/>
      <c r="AD95" s="53"/>
    </row>
    <row r="96" spans="1:30" ht="12.75" customHeight="1" outlineLevel="1">
      <c r="A96" s="102"/>
      <c r="B96" s="126"/>
      <c r="C96" s="64"/>
      <c r="D96" s="127"/>
      <c r="E96" s="128"/>
      <c r="F96" s="64">
        <f t="shared" ref="F96:J96" si="9">SUM(F92:F95)</f>
        <v>0</v>
      </c>
      <c r="G96" s="51">
        <f t="shared" si="9"/>
        <v>0</v>
      </c>
      <c r="H96" s="51">
        <f t="shared" si="9"/>
        <v>1</v>
      </c>
      <c r="I96" s="51">
        <f t="shared" si="9"/>
        <v>1</v>
      </c>
      <c r="J96" s="51">
        <f t="shared" si="9"/>
        <v>0</v>
      </c>
      <c r="K96" s="52"/>
      <c r="L96" s="53"/>
      <c r="M96" s="53"/>
      <c r="N96" s="53"/>
      <c r="O96" s="53"/>
      <c r="P96" s="53"/>
      <c r="Q96" s="53"/>
      <c r="R96" s="53"/>
      <c r="S96" s="53"/>
      <c r="T96" s="53"/>
      <c r="U96" s="53"/>
      <c r="V96" s="53"/>
      <c r="W96" s="53"/>
      <c r="X96" s="53"/>
      <c r="Y96" s="53"/>
      <c r="Z96" s="53"/>
      <c r="AA96" s="53"/>
      <c r="AB96" s="53"/>
      <c r="AC96" s="53"/>
      <c r="AD96" s="53"/>
    </row>
    <row r="97" spans="1:30" ht="12.75" customHeight="1">
      <c r="A97" s="312" t="s">
        <v>208</v>
      </c>
      <c r="B97" s="300"/>
      <c r="C97" s="300"/>
      <c r="D97" s="300"/>
      <c r="E97" s="306"/>
      <c r="F97" s="64"/>
      <c r="G97" s="51"/>
      <c r="H97" s="51"/>
      <c r="I97" s="51"/>
      <c r="J97" s="51"/>
      <c r="K97" s="52"/>
      <c r="L97" s="53"/>
      <c r="M97" s="53"/>
      <c r="N97" s="53"/>
      <c r="O97" s="53"/>
      <c r="P97" s="53"/>
      <c r="Q97" s="53"/>
      <c r="R97" s="53"/>
      <c r="S97" s="53"/>
      <c r="T97" s="53"/>
      <c r="U97" s="53"/>
      <c r="V97" s="53"/>
      <c r="W97" s="53"/>
      <c r="X97" s="53"/>
      <c r="Y97" s="53"/>
      <c r="Z97" s="53"/>
      <c r="AA97" s="53"/>
      <c r="AB97" s="53"/>
      <c r="AC97" s="53"/>
      <c r="AD97" s="53"/>
    </row>
    <row r="98" spans="1:30" ht="12.75" customHeight="1" outlineLevel="1">
      <c r="A98" s="71"/>
      <c r="B98" s="72" t="s">
        <v>144</v>
      </c>
      <c r="C98" s="73" t="str">
        <f>IF(F103&lt;&gt;0,"E",IF(G103&lt;&gt;0,"D",IF(H103&lt;&gt;0,"C",IF(I103&lt;&gt;0,"B","A"))))</f>
        <v>B</v>
      </c>
      <c r="D98" s="72" t="s">
        <v>145</v>
      </c>
      <c r="E98" s="74">
        <f>(COUNTIF(C100:C102,"OK")/(COUNTIF(C100:C102,"OK")+COUNTIF(C100:C102,"NOK")+COUNTIF(C100:C102,"Not audited")))</f>
        <v>0.66666666666666663</v>
      </c>
      <c r="F98" s="75"/>
      <c r="G98" s="76"/>
      <c r="H98" s="76"/>
      <c r="I98" s="76"/>
      <c r="J98" s="76"/>
      <c r="K98" s="94"/>
      <c r="L98" s="77"/>
      <c r="M98" s="77"/>
      <c r="N98" s="77"/>
      <c r="O98" s="77"/>
      <c r="P98" s="77"/>
      <c r="Q98" s="77"/>
      <c r="R98" s="77"/>
      <c r="S98" s="77"/>
      <c r="T98" s="77"/>
      <c r="U98" s="77"/>
      <c r="V98" s="77"/>
      <c r="W98" s="77"/>
      <c r="X98" s="77"/>
      <c r="Y98" s="77"/>
      <c r="Z98" s="77"/>
      <c r="AA98" s="77"/>
      <c r="AB98" s="77"/>
      <c r="AC98" s="77"/>
      <c r="AD98" s="77"/>
    </row>
    <row r="99" spans="1:30" ht="12.75" customHeight="1" outlineLevel="1">
      <c r="A99" s="78"/>
      <c r="B99" s="79"/>
      <c r="C99" s="80"/>
      <c r="D99" s="81" t="s">
        <v>146</v>
      </c>
      <c r="E99" s="82" t="s">
        <v>147</v>
      </c>
      <c r="F99" s="64" t="s">
        <v>148</v>
      </c>
      <c r="G99" s="51" t="s">
        <v>110</v>
      </c>
      <c r="H99" s="51" t="s">
        <v>149</v>
      </c>
      <c r="I99" s="51" t="s">
        <v>150</v>
      </c>
      <c r="J99" s="51"/>
      <c r="K99" s="52"/>
      <c r="L99" s="53"/>
      <c r="M99" s="53"/>
      <c r="N99" s="53"/>
      <c r="O99" s="53"/>
      <c r="P99" s="53"/>
      <c r="Q99" s="53"/>
      <c r="R99" s="53"/>
      <c r="S99" s="53"/>
      <c r="T99" s="53"/>
      <c r="U99" s="53"/>
      <c r="V99" s="53"/>
      <c r="W99" s="53"/>
      <c r="X99" s="53"/>
      <c r="Y99" s="53"/>
      <c r="Z99" s="53"/>
      <c r="AA99" s="53"/>
      <c r="AB99" s="53"/>
      <c r="AC99" s="53"/>
      <c r="AD99" s="53"/>
    </row>
    <row r="100" spans="1:30" ht="168" customHeight="1" outlineLevel="1">
      <c r="A100" s="83" t="s">
        <v>110</v>
      </c>
      <c r="B100" s="106" t="s">
        <v>209</v>
      </c>
      <c r="C100" s="85" t="s">
        <v>152</v>
      </c>
      <c r="D100" s="108" t="s">
        <v>210</v>
      </c>
      <c r="E100" s="86"/>
      <c r="F100" s="64"/>
      <c r="G100" s="51">
        <f>IF(C100="NOK",1,0)+IF(C100="Not audited",1,0)</f>
        <v>0</v>
      </c>
      <c r="H100" s="51"/>
      <c r="I100" s="51"/>
      <c r="J100" s="51"/>
      <c r="K100" s="52"/>
      <c r="L100" s="53"/>
      <c r="M100" s="53"/>
      <c r="N100" s="53"/>
      <c r="O100" s="53"/>
      <c r="P100" s="53"/>
      <c r="Q100" s="53"/>
      <c r="R100" s="53"/>
      <c r="S100" s="53"/>
      <c r="T100" s="53"/>
      <c r="U100" s="53"/>
      <c r="V100" s="53"/>
      <c r="W100" s="53"/>
      <c r="X100" s="53"/>
      <c r="Y100" s="53"/>
      <c r="Z100" s="53"/>
      <c r="AA100" s="53"/>
      <c r="AB100" s="53"/>
      <c r="AC100" s="53"/>
      <c r="AD100" s="53"/>
    </row>
    <row r="101" spans="1:30" ht="128.25" customHeight="1" outlineLevel="1">
      <c r="A101" s="87" t="s">
        <v>149</v>
      </c>
      <c r="B101" s="106" t="s">
        <v>211</v>
      </c>
      <c r="C101" s="85" t="s">
        <v>152</v>
      </c>
      <c r="D101" s="86" t="s">
        <v>212</v>
      </c>
      <c r="E101" s="86"/>
      <c r="F101" s="64"/>
      <c r="G101" s="51"/>
      <c r="H101" s="51">
        <f>IF(C101="NOK",1,0)+IF(C101="Not audited",1,0)</f>
        <v>0</v>
      </c>
      <c r="I101" s="51"/>
      <c r="J101" s="51"/>
      <c r="K101" s="52"/>
      <c r="L101" s="53"/>
      <c r="M101" s="53"/>
      <c r="N101" s="53"/>
      <c r="O101" s="53"/>
      <c r="P101" s="53"/>
      <c r="Q101" s="53"/>
      <c r="R101" s="53"/>
      <c r="S101" s="53"/>
      <c r="T101" s="53"/>
      <c r="U101" s="53"/>
      <c r="V101" s="53"/>
      <c r="W101" s="53"/>
      <c r="X101" s="53"/>
      <c r="Y101" s="53"/>
      <c r="Z101" s="53"/>
      <c r="AA101" s="53"/>
      <c r="AB101" s="53"/>
      <c r="AC101" s="53"/>
      <c r="AD101" s="53"/>
    </row>
    <row r="102" spans="1:30" ht="12.75" customHeight="1" outlineLevel="1">
      <c r="A102" s="89" t="s">
        <v>150</v>
      </c>
      <c r="B102" s="129" t="s">
        <v>213</v>
      </c>
      <c r="C102" s="85" t="s">
        <v>155</v>
      </c>
      <c r="D102" s="91"/>
      <c r="E102" s="93"/>
      <c r="F102" s="64"/>
      <c r="G102" s="51"/>
      <c r="H102" s="51"/>
      <c r="I102" s="51">
        <f>IF(C102="NOK",1,0)+IF(C102="Not audited",1,0)</f>
        <v>1</v>
      </c>
      <c r="J102" s="51"/>
      <c r="K102" s="52"/>
      <c r="L102" s="53"/>
      <c r="M102" s="53"/>
      <c r="N102" s="53"/>
      <c r="O102" s="53"/>
      <c r="P102" s="53"/>
      <c r="Q102" s="53"/>
      <c r="R102" s="53"/>
      <c r="S102" s="53"/>
      <c r="T102" s="53"/>
      <c r="U102" s="53"/>
      <c r="V102" s="53"/>
      <c r="W102" s="53"/>
      <c r="X102" s="53"/>
      <c r="Y102" s="53"/>
      <c r="Z102" s="53"/>
      <c r="AA102" s="53"/>
      <c r="AB102" s="53"/>
      <c r="AC102" s="53"/>
      <c r="AD102" s="53"/>
    </row>
    <row r="103" spans="1:30" ht="12.75" customHeight="1" outlineLevel="1">
      <c r="A103" s="90"/>
      <c r="B103" s="91"/>
      <c r="C103" s="92"/>
      <c r="D103" s="91"/>
      <c r="E103" s="93"/>
      <c r="F103" s="64">
        <f t="shared" ref="F103:J103" si="10">SUM(F100:F102)</f>
        <v>0</v>
      </c>
      <c r="G103" s="51">
        <f t="shared" si="10"/>
        <v>0</v>
      </c>
      <c r="H103" s="51">
        <f t="shared" si="10"/>
        <v>0</v>
      </c>
      <c r="I103" s="51">
        <f t="shared" si="10"/>
        <v>1</v>
      </c>
      <c r="J103" s="51">
        <f t="shared" si="10"/>
        <v>0</v>
      </c>
      <c r="K103" s="52"/>
      <c r="L103" s="53"/>
      <c r="M103" s="53"/>
      <c r="N103" s="53"/>
      <c r="O103" s="53"/>
      <c r="P103" s="53"/>
      <c r="Q103" s="53"/>
      <c r="R103" s="53"/>
      <c r="S103" s="53"/>
      <c r="T103" s="53"/>
      <c r="U103" s="53"/>
      <c r="V103" s="53"/>
      <c r="W103" s="53"/>
      <c r="X103" s="53"/>
      <c r="Y103" s="53"/>
      <c r="Z103" s="53"/>
      <c r="AA103" s="53"/>
      <c r="AB103" s="53"/>
      <c r="AC103" s="53"/>
      <c r="AD103" s="53"/>
    </row>
    <row r="104" spans="1:30" ht="15.75" customHeight="1">
      <c r="A104" s="305" t="s">
        <v>214</v>
      </c>
      <c r="B104" s="300"/>
      <c r="C104" s="300"/>
      <c r="D104" s="300"/>
      <c r="E104" s="306"/>
      <c r="F104" s="64"/>
      <c r="G104" s="51"/>
      <c r="H104" s="51"/>
      <c r="I104" s="51"/>
      <c r="J104" s="51"/>
      <c r="K104" s="52"/>
      <c r="L104" s="53"/>
      <c r="M104" s="53"/>
      <c r="N104" s="53"/>
      <c r="O104" s="53"/>
      <c r="P104" s="53"/>
      <c r="Q104" s="53"/>
      <c r="R104" s="53"/>
      <c r="S104" s="53"/>
      <c r="T104" s="53"/>
      <c r="U104" s="53"/>
      <c r="V104" s="53"/>
      <c r="W104" s="53"/>
      <c r="X104" s="53"/>
      <c r="Y104" s="53"/>
      <c r="Z104" s="53"/>
      <c r="AA104" s="53"/>
      <c r="AB104" s="53"/>
      <c r="AC104" s="53"/>
      <c r="AD104" s="53"/>
    </row>
    <row r="105" spans="1:30" ht="12.75" customHeight="1" outlineLevel="1">
      <c r="A105" s="71"/>
      <c r="B105" s="72" t="s">
        <v>144</v>
      </c>
      <c r="C105" s="73" t="str">
        <f>IF(F110&lt;&gt;0,"E",IF(G110&lt;&gt;0,"D",IF(H110&lt;&gt;0,"C",IF(I110&lt;&gt;0,"B","A"))))</f>
        <v>C</v>
      </c>
      <c r="D105" s="72" t="s">
        <v>145</v>
      </c>
      <c r="E105" s="74">
        <f>(COUNTIF(C107:C109,"OK")/(COUNTIF(C107:C109,"OK")+COUNTIF(C107:C109,"NOK")+COUNTIF(C107:C109,"Not audited")))</f>
        <v>0.33333333333333331</v>
      </c>
      <c r="F105" s="75"/>
      <c r="G105" s="76"/>
      <c r="H105" s="76"/>
      <c r="I105" s="76"/>
      <c r="J105" s="76"/>
      <c r="K105" s="94"/>
      <c r="L105" s="77"/>
      <c r="M105" s="77"/>
      <c r="N105" s="77"/>
      <c r="O105" s="77"/>
      <c r="P105" s="77"/>
      <c r="Q105" s="77"/>
      <c r="R105" s="77"/>
      <c r="S105" s="77"/>
      <c r="T105" s="77"/>
      <c r="U105" s="77"/>
      <c r="V105" s="77"/>
      <c r="W105" s="77"/>
      <c r="X105" s="77"/>
      <c r="Y105" s="77"/>
      <c r="Z105" s="77"/>
      <c r="AA105" s="77"/>
      <c r="AB105" s="77"/>
      <c r="AC105" s="77"/>
      <c r="AD105" s="77"/>
    </row>
    <row r="106" spans="1:30" ht="12.75" customHeight="1" outlineLevel="1">
      <c r="A106" s="78"/>
      <c r="B106" s="79"/>
      <c r="C106" s="80"/>
      <c r="D106" s="81" t="s">
        <v>146</v>
      </c>
      <c r="E106" s="82" t="s">
        <v>147</v>
      </c>
      <c r="F106" s="64" t="s">
        <v>148</v>
      </c>
      <c r="G106" s="51" t="s">
        <v>110</v>
      </c>
      <c r="H106" s="51" t="s">
        <v>149</v>
      </c>
      <c r="I106" s="51" t="s">
        <v>150</v>
      </c>
      <c r="J106" s="51"/>
      <c r="K106" s="52"/>
      <c r="L106" s="53"/>
      <c r="M106" s="53"/>
      <c r="N106" s="53"/>
      <c r="O106" s="53"/>
      <c r="P106" s="53"/>
      <c r="Q106" s="53"/>
      <c r="R106" s="53"/>
      <c r="S106" s="53"/>
      <c r="T106" s="53"/>
      <c r="U106" s="53"/>
      <c r="V106" s="53"/>
      <c r="W106" s="53"/>
      <c r="X106" s="53"/>
      <c r="Y106" s="53"/>
      <c r="Z106" s="53"/>
      <c r="AA106" s="53"/>
      <c r="AB106" s="53"/>
      <c r="AC106" s="53"/>
      <c r="AD106" s="53"/>
    </row>
    <row r="107" spans="1:30" ht="250.5" customHeight="1" outlineLevel="1">
      <c r="A107" s="83" t="s">
        <v>110</v>
      </c>
      <c r="B107" s="106" t="s">
        <v>215</v>
      </c>
      <c r="C107" s="101" t="s">
        <v>152</v>
      </c>
      <c r="D107" s="107" t="s">
        <v>216</v>
      </c>
      <c r="E107" s="86"/>
      <c r="F107" s="64"/>
      <c r="G107" s="51">
        <f>IF(C107="NOK",1,0)+IF(C107="Not audited",1,0)</f>
        <v>0</v>
      </c>
      <c r="H107" s="51"/>
      <c r="I107" s="51"/>
      <c r="J107" s="51"/>
      <c r="K107" s="52"/>
      <c r="L107" s="53"/>
      <c r="M107" s="53"/>
      <c r="N107" s="53"/>
      <c r="O107" s="53"/>
      <c r="P107" s="53"/>
      <c r="Q107" s="53"/>
      <c r="R107" s="53"/>
      <c r="S107" s="53"/>
      <c r="T107" s="53"/>
      <c r="U107" s="53"/>
      <c r="V107" s="53"/>
      <c r="W107" s="53"/>
      <c r="X107" s="53"/>
      <c r="Y107" s="53"/>
      <c r="Z107" s="53"/>
      <c r="AA107" s="53"/>
      <c r="AB107" s="53"/>
      <c r="AC107" s="53"/>
      <c r="AD107" s="53"/>
    </row>
    <row r="108" spans="1:30" ht="12.75" customHeight="1" outlineLevel="1">
      <c r="A108" s="87" t="s">
        <v>149</v>
      </c>
      <c r="B108" s="106" t="s">
        <v>217</v>
      </c>
      <c r="C108" s="85" t="s">
        <v>155</v>
      </c>
      <c r="D108" s="86"/>
      <c r="E108" s="86"/>
      <c r="F108" s="64"/>
      <c r="G108" s="51"/>
      <c r="H108" s="51">
        <f>IF(C108="NOK",1,0)+IF(C108="Not audited",1,0)</f>
        <v>1</v>
      </c>
      <c r="I108" s="51"/>
      <c r="J108" s="51"/>
      <c r="K108" s="52"/>
      <c r="L108" s="53"/>
      <c r="M108" s="53"/>
      <c r="N108" s="53"/>
      <c r="O108" s="53"/>
      <c r="P108" s="53"/>
      <c r="Q108" s="53"/>
      <c r="R108" s="53"/>
      <c r="S108" s="53"/>
      <c r="T108" s="53"/>
      <c r="U108" s="53"/>
      <c r="V108" s="53"/>
      <c r="W108" s="53"/>
      <c r="X108" s="53"/>
      <c r="Y108" s="53"/>
      <c r="Z108" s="53"/>
      <c r="AA108" s="53"/>
      <c r="AB108" s="53"/>
      <c r="AC108" s="53"/>
      <c r="AD108" s="53"/>
    </row>
    <row r="109" spans="1:30" ht="12.75" customHeight="1" outlineLevel="1">
      <c r="A109" s="89" t="s">
        <v>150</v>
      </c>
      <c r="B109" s="106" t="s">
        <v>218</v>
      </c>
      <c r="C109" s="85" t="s">
        <v>155</v>
      </c>
      <c r="D109" s="91"/>
      <c r="E109" s="93"/>
      <c r="F109" s="64"/>
      <c r="G109" s="51"/>
      <c r="H109" s="51"/>
      <c r="I109" s="51">
        <f>IF(C109="NOK",1,0)+IF(C109="Not audited",1,0)</f>
        <v>1</v>
      </c>
      <c r="J109" s="51"/>
      <c r="K109" s="52"/>
      <c r="L109" s="53"/>
      <c r="M109" s="53"/>
      <c r="N109" s="53"/>
      <c r="O109" s="53"/>
      <c r="P109" s="53"/>
      <c r="Q109" s="53"/>
      <c r="R109" s="53"/>
      <c r="S109" s="53"/>
      <c r="T109" s="53"/>
      <c r="U109" s="53"/>
      <c r="V109" s="53"/>
      <c r="W109" s="53"/>
      <c r="X109" s="53"/>
      <c r="Y109" s="53"/>
      <c r="Z109" s="53"/>
      <c r="AA109" s="53"/>
      <c r="AB109" s="53"/>
      <c r="AC109" s="53"/>
      <c r="AD109" s="53"/>
    </row>
    <row r="110" spans="1:30" ht="12.75" customHeight="1" outlineLevel="1">
      <c r="A110" s="90"/>
      <c r="B110" s="91"/>
      <c r="C110" s="92"/>
      <c r="D110" s="91"/>
      <c r="E110" s="93"/>
      <c r="F110" s="64">
        <f>SUM(F108:F109)</f>
        <v>0</v>
      </c>
      <c r="G110" s="51">
        <f t="shared" ref="G110:I110" si="11">SUM(G107:G109)</f>
        <v>0</v>
      </c>
      <c r="H110" s="51">
        <f t="shared" si="11"/>
        <v>1</v>
      </c>
      <c r="I110" s="51">
        <f t="shared" si="11"/>
        <v>1</v>
      </c>
      <c r="J110" s="51">
        <f>SUM(J108:J109)</f>
        <v>0</v>
      </c>
      <c r="K110" s="52"/>
      <c r="L110" s="53"/>
      <c r="M110" s="53"/>
      <c r="N110" s="53"/>
      <c r="O110" s="53"/>
      <c r="P110" s="53"/>
      <c r="Q110" s="53"/>
      <c r="R110" s="53"/>
      <c r="S110" s="53"/>
      <c r="T110" s="53"/>
      <c r="U110" s="53"/>
      <c r="V110" s="53"/>
      <c r="W110" s="53"/>
      <c r="X110" s="53"/>
      <c r="Y110" s="53"/>
      <c r="Z110" s="53"/>
      <c r="AA110" s="53"/>
      <c r="AB110" s="53"/>
      <c r="AC110" s="53"/>
      <c r="AD110" s="53"/>
    </row>
    <row r="111" spans="1:30" ht="12.75" customHeight="1">
      <c r="A111" s="305" t="s">
        <v>219</v>
      </c>
      <c r="B111" s="300"/>
      <c r="C111" s="300"/>
      <c r="D111" s="300"/>
      <c r="E111" s="306"/>
      <c r="F111" s="64"/>
      <c r="G111" s="51"/>
      <c r="H111" s="51"/>
      <c r="I111" s="51"/>
      <c r="J111" s="51"/>
      <c r="K111" s="52"/>
      <c r="L111" s="53"/>
      <c r="M111" s="53"/>
      <c r="N111" s="53"/>
      <c r="O111" s="53"/>
      <c r="P111" s="53"/>
      <c r="Q111" s="53"/>
      <c r="R111" s="53"/>
      <c r="S111" s="53"/>
      <c r="T111" s="53"/>
      <c r="U111" s="53"/>
      <c r="V111" s="53"/>
      <c r="W111" s="53"/>
      <c r="X111" s="53"/>
      <c r="Y111" s="53"/>
      <c r="Z111" s="53"/>
      <c r="AA111" s="53"/>
      <c r="AB111" s="53"/>
      <c r="AC111" s="53"/>
      <c r="AD111" s="53"/>
    </row>
    <row r="112" spans="1:30" ht="12.75" customHeight="1" outlineLevel="1">
      <c r="A112" s="71"/>
      <c r="B112" s="72" t="s">
        <v>144</v>
      </c>
      <c r="C112" s="73" t="str">
        <f>IF(F117&lt;&gt;0,"E",IF(G117&lt;&gt;0,"D",IF(H117&lt;&gt;0,"C",IF(I117&lt;&gt;0,"B","A"))))</f>
        <v>C</v>
      </c>
      <c r="D112" s="72" t="s">
        <v>145</v>
      </c>
      <c r="E112" s="74">
        <f>(COUNTIF(C114:C116,"OK")/(COUNTIF(C114:C116,"OK")+COUNTIF(C114:C116,"NOK")+COUNTIF(C114:C116,"Not audited")))</f>
        <v>0.33333333333333331</v>
      </c>
      <c r="F112" s="75"/>
      <c r="G112" s="76"/>
      <c r="H112" s="76"/>
      <c r="I112" s="76"/>
      <c r="J112" s="76"/>
      <c r="K112" s="94"/>
      <c r="L112" s="77"/>
      <c r="M112" s="77"/>
      <c r="N112" s="77"/>
      <c r="O112" s="77"/>
      <c r="P112" s="77"/>
      <c r="Q112" s="77"/>
      <c r="R112" s="77"/>
      <c r="S112" s="77"/>
      <c r="T112" s="77"/>
      <c r="U112" s="77"/>
      <c r="V112" s="77"/>
      <c r="W112" s="77"/>
      <c r="X112" s="77"/>
      <c r="Y112" s="77"/>
      <c r="Z112" s="77"/>
      <c r="AA112" s="77"/>
      <c r="AB112" s="77"/>
      <c r="AC112" s="77"/>
      <c r="AD112" s="77"/>
    </row>
    <row r="113" spans="1:30" ht="12.75" customHeight="1" outlineLevel="1">
      <c r="A113" s="78"/>
      <c r="B113" s="79"/>
      <c r="C113" s="80"/>
      <c r="D113" s="81" t="s">
        <v>146</v>
      </c>
      <c r="E113" s="82" t="s">
        <v>147</v>
      </c>
      <c r="F113" s="64" t="s">
        <v>148</v>
      </c>
      <c r="G113" s="51" t="s">
        <v>110</v>
      </c>
      <c r="H113" s="51" t="s">
        <v>149</v>
      </c>
      <c r="I113" s="51" t="s">
        <v>150</v>
      </c>
      <c r="J113" s="51"/>
      <c r="K113" s="52"/>
      <c r="L113" s="53"/>
      <c r="M113" s="53"/>
      <c r="N113" s="53"/>
      <c r="O113" s="53"/>
      <c r="P113" s="53"/>
      <c r="Q113" s="53"/>
      <c r="R113" s="53"/>
      <c r="S113" s="53"/>
      <c r="T113" s="53"/>
      <c r="U113" s="53"/>
      <c r="V113" s="53"/>
      <c r="W113" s="53"/>
      <c r="X113" s="53"/>
      <c r="Y113" s="53"/>
      <c r="Z113" s="53"/>
      <c r="AA113" s="53"/>
      <c r="AB113" s="53"/>
      <c r="AC113" s="53"/>
      <c r="AD113" s="53"/>
    </row>
    <row r="114" spans="1:30" ht="168" customHeight="1" outlineLevel="1">
      <c r="A114" s="83" t="s">
        <v>110</v>
      </c>
      <c r="B114" s="106" t="s">
        <v>220</v>
      </c>
      <c r="C114" s="85" t="s">
        <v>152</v>
      </c>
      <c r="D114" s="86" t="s">
        <v>221</v>
      </c>
      <c r="E114" s="86"/>
      <c r="F114" s="64"/>
      <c r="G114" s="51">
        <f>IF(C114="NOK",1,0)+IF(C114="Not audited",1,0)</f>
        <v>0</v>
      </c>
      <c r="H114" s="51"/>
      <c r="I114" s="51"/>
      <c r="J114" s="51"/>
      <c r="K114" s="52"/>
      <c r="L114" s="53"/>
      <c r="M114" s="53"/>
      <c r="N114" s="53"/>
      <c r="O114" s="53"/>
      <c r="P114" s="53"/>
      <c r="Q114" s="53"/>
      <c r="R114" s="53"/>
      <c r="S114" s="53"/>
      <c r="T114" s="53"/>
      <c r="U114" s="53"/>
      <c r="V114" s="53"/>
      <c r="W114" s="53"/>
      <c r="X114" s="53"/>
      <c r="Y114" s="53"/>
      <c r="Z114" s="53"/>
      <c r="AA114" s="53"/>
      <c r="AB114" s="53"/>
      <c r="AC114" s="53"/>
      <c r="AD114" s="53"/>
    </row>
    <row r="115" spans="1:30" ht="12.75" customHeight="1" outlineLevel="1">
      <c r="A115" s="87" t="s">
        <v>149</v>
      </c>
      <c r="B115" s="106" t="s">
        <v>222</v>
      </c>
      <c r="C115" s="85" t="s">
        <v>155</v>
      </c>
      <c r="D115" s="86"/>
      <c r="E115" s="86"/>
      <c r="F115" s="64"/>
      <c r="G115" s="51"/>
      <c r="H115" s="51">
        <f>IF(C115="NOK",1,0)+IF(C115="Not audited",1,0)</f>
        <v>1</v>
      </c>
      <c r="I115" s="51"/>
      <c r="J115" s="51"/>
      <c r="K115" s="52"/>
      <c r="L115" s="53"/>
      <c r="M115" s="53"/>
      <c r="N115" s="53"/>
      <c r="O115" s="53"/>
      <c r="P115" s="53"/>
      <c r="Q115" s="53"/>
      <c r="R115" s="53"/>
      <c r="S115" s="53"/>
      <c r="T115" s="53"/>
      <c r="U115" s="53"/>
      <c r="V115" s="53"/>
      <c r="W115" s="53"/>
      <c r="X115" s="53"/>
      <c r="Y115" s="53"/>
      <c r="Z115" s="53"/>
      <c r="AA115" s="53"/>
      <c r="AB115" s="53"/>
      <c r="AC115" s="53"/>
      <c r="AD115" s="53"/>
    </row>
    <row r="116" spans="1:30" ht="12.75" customHeight="1" outlineLevel="1">
      <c r="A116" s="89" t="s">
        <v>150</v>
      </c>
      <c r="B116" s="106" t="s">
        <v>223</v>
      </c>
      <c r="C116" s="85" t="s">
        <v>155</v>
      </c>
      <c r="D116" s="86"/>
      <c r="E116" s="93"/>
      <c r="F116" s="64"/>
      <c r="G116" s="51"/>
      <c r="H116" s="51"/>
      <c r="I116" s="51">
        <f>IF(C116="NOK",1,0)+IF(C116="Not audited",1,0)</f>
        <v>1</v>
      </c>
      <c r="J116" s="51"/>
      <c r="K116" s="52"/>
      <c r="L116" s="53"/>
      <c r="M116" s="53"/>
      <c r="N116" s="53"/>
      <c r="O116" s="53"/>
      <c r="P116" s="53"/>
      <c r="Q116" s="53"/>
      <c r="R116" s="53"/>
      <c r="S116" s="53"/>
      <c r="T116" s="53"/>
      <c r="U116" s="53"/>
      <c r="V116" s="53"/>
      <c r="W116" s="53"/>
      <c r="X116" s="53"/>
      <c r="Y116" s="53"/>
      <c r="Z116" s="53"/>
      <c r="AA116" s="53"/>
      <c r="AB116" s="53"/>
      <c r="AC116" s="53"/>
      <c r="AD116" s="53"/>
    </row>
    <row r="117" spans="1:30" ht="12.75" customHeight="1" outlineLevel="1">
      <c r="A117" s="90"/>
      <c r="B117" s="91"/>
      <c r="C117" s="92"/>
      <c r="D117" s="91"/>
      <c r="E117" s="93"/>
      <c r="F117" s="51">
        <f t="shared" ref="F117:J117" si="12">SUM(F114:F116)</f>
        <v>0</v>
      </c>
      <c r="G117" s="51">
        <f t="shared" si="12"/>
        <v>0</v>
      </c>
      <c r="H117" s="51">
        <f t="shared" si="12"/>
        <v>1</v>
      </c>
      <c r="I117" s="51">
        <f t="shared" si="12"/>
        <v>1</v>
      </c>
      <c r="J117" s="51">
        <f t="shared" si="12"/>
        <v>0</v>
      </c>
      <c r="K117" s="52"/>
      <c r="L117" s="53"/>
      <c r="M117" s="53"/>
      <c r="N117" s="53"/>
      <c r="O117" s="53"/>
      <c r="P117" s="53"/>
      <c r="Q117" s="53"/>
      <c r="R117" s="53"/>
      <c r="S117" s="53"/>
      <c r="T117" s="53"/>
      <c r="U117" s="53"/>
      <c r="V117" s="53"/>
      <c r="W117" s="53"/>
      <c r="X117" s="53"/>
      <c r="Y117" s="53"/>
      <c r="Z117" s="53"/>
      <c r="AA117" s="53"/>
      <c r="AB117" s="53"/>
      <c r="AC117" s="53"/>
      <c r="AD117" s="53"/>
    </row>
    <row r="118" spans="1:30" ht="12.75" customHeight="1">
      <c r="A118" s="305" t="s">
        <v>224</v>
      </c>
      <c r="B118" s="300"/>
      <c r="C118" s="300"/>
      <c r="D118" s="300"/>
      <c r="E118" s="306"/>
      <c r="F118" s="64"/>
      <c r="G118" s="51"/>
      <c r="H118" s="51"/>
      <c r="I118" s="51"/>
      <c r="J118" s="51"/>
      <c r="K118" s="52"/>
      <c r="L118" s="53"/>
      <c r="M118" s="53"/>
      <c r="N118" s="53"/>
      <c r="O118" s="53"/>
      <c r="P118" s="53"/>
      <c r="Q118" s="53"/>
      <c r="R118" s="53"/>
      <c r="S118" s="53"/>
      <c r="T118" s="53"/>
      <c r="U118" s="53"/>
      <c r="V118" s="53"/>
      <c r="W118" s="53"/>
      <c r="X118" s="53"/>
      <c r="Y118" s="53"/>
      <c r="Z118" s="53"/>
      <c r="AA118" s="53"/>
      <c r="AB118" s="53"/>
      <c r="AC118" s="53"/>
      <c r="AD118" s="53"/>
    </row>
    <row r="119" spans="1:30" ht="12.75" customHeight="1" outlineLevel="1">
      <c r="A119" s="71"/>
      <c r="B119" s="72" t="s">
        <v>144</v>
      </c>
      <c r="C119" s="73" t="str">
        <f>IF(F125&lt;&gt;0,"E",IF(G125&lt;&gt;0,"D",IF(H125&lt;&gt;0,"C",IF(I125&lt;&gt;0,"B","A"))))</f>
        <v>A</v>
      </c>
      <c r="D119" s="72" t="s">
        <v>145</v>
      </c>
      <c r="E119" s="74" t="e">
        <f>(COUNTIF(C122:C124,"OK")/(COUNTIF(C122:C124,"OK")+COUNTIF(C122:C124,"NOK")+COUNTIF(C122:C124,"Not audited")))</f>
        <v>#DIV/0!</v>
      </c>
      <c r="F119" s="75"/>
      <c r="G119" s="76"/>
      <c r="H119" s="76"/>
      <c r="I119" s="76"/>
      <c r="J119" s="76"/>
      <c r="K119" s="94"/>
      <c r="L119" s="77"/>
      <c r="M119" s="77"/>
      <c r="N119" s="77"/>
      <c r="O119" s="77"/>
      <c r="P119" s="77"/>
      <c r="Q119" s="77"/>
      <c r="R119" s="77"/>
      <c r="S119" s="77"/>
      <c r="T119" s="77"/>
      <c r="U119" s="77"/>
      <c r="V119" s="77"/>
      <c r="W119" s="77"/>
      <c r="X119" s="77"/>
      <c r="Y119" s="77"/>
      <c r="Z119" s="77"/>
      <c r="AA119" s="77"/>
      <c r="AB119" s="77"/>
      <c r="AC119" s="77"/>
      <c r="AD119" s="77"/>
    </row>
    <row r="120" spans="1:30" ht="61.5" customHeight="1" outlineLevel="1">
      <c r="A120" s="98" t="s">
        <v>169</v>
      </c>
      <c r="B120" s="130" t="s">
        <v>225</v>
      </c>
      <c r="C120" s="80" t="s">
        <v>170</v>
      </c>
      <c r="D120" s="307" t="str">
        <f>IF(D14="YES","CHAPTER MUST BE ASSESSED",IF(D14="NO","TURN QUESTION TO NOT APPLICABLE","NOT DEFINED !! CHECK SITUATION IN PREPARATION SHEET"))</f>
        <v>CHAPTER MUST BE ASSESSED</v>
      </c>
      <c r="E120" s="308"/>
      <c r="F120" s="64"/>
      <c r="G120" s="51"/>
      <c r="H120" s="51"/>
      <c r="I120" s="51"/>
      <c r="J120" s="51"/>
      <c r="K120" s="52"/>
      <c r="L120" s="53"/>
      <c r="M120" s="53"/>
      <c r="N120" s="53"/>
      <c r="O120" s="53"/>
      <c r="P120" s="53"/>
      <c r="Q120" s="53"/>
      <c r="R120" s="53"/>
      <c r="S120" s="53"/>
      <c r="T120" s="53"/>
      <c r="U120" s="53"/>
      <c r="V120" s="53"/>
      <c r="W120" s="53"/>
      <c r="X120" s="53"/>
      <c r="Y120" s="53"/>
      <c r="Z120" s="53"/>
      <c r="AA120" s="53"/>
      <c r="AB120" s="53"/>
      <c r="AC120" s="53"/>
      <c r="AD120" s="53"/>
    </row>
    <row r="121" spans="1:30" ht="12.75" customHeight="1" outlineLevel="1">
      <c r="A121" s="78"/>
      <c r="B121" s="79"/>
      <c r="C121" s="80"/>
      <c r="D121" s="81" t="s">
        <v>146</v>
      </c>
      <c r="E121" s="82" t="s">
        <v>147</v>
      </c>
      <c r="F121" s="64" t="s">
        <v>148</v>
      </c>
      <c r="G121" s="51" t="s">
        <v>110</v>
      </c>
      <c r="H121" s="51" t="s">
        <v>149</v>
      </c>
      <c r="I121" s="51" t="s">
        <v>150</v>
      </c>
      <c r="J121" s="51"/>
      <c r="K121" s="52"/>
      <c r="L121" s="53"/>
      <c r="M121" s="53"/>
      <c r="N121" s="53"/>
      <c r="O121" s="53"/>
      <c r="P121" s="53"/>
      <c r="Q121" s="53"/>
      <c r="R121" s="53"/>
      <c r="S121" s="53"/>
      <c r="T121" s="53"/>
      <c r="U121" s="53"/>
      <c r="V121" s="53"/>
      <c r="W121" s="53"/>
      <c r="X121" s="53"/>
      <c r="Y121" s="53"/>
      <c r="Z121" s="53"/>
      <c r="AA121" s="53"/>
      <c r="AB121" s="53"/>
      <c r="AC121" s="53"/>
      <c r="AD121" s="53"/>
    </row>
    <row r="122" spans="1:30" ht="15.75" customHeight="1" outlineLevel="1">
      <c r="A122" s="83" t="s">
        <v>110</v>
      </c>
      <c r="B122" s="106" t="s">
        <v>226</v>
      </c>
      <c r="C122" s="85" t="s">
        <v>177</v>
      </c>
      <c r="D122" s="86"/>
      <c r="E122" s="86"/>
      <c r="F122" s="64"/>
      <c r="G122" s="51">
        <f>IF(C122="NOK",1,0)+IF(C122="Not audited",1,0)</f>
        <v>0</v>
      </c>
      <c r="H122" s="51"/>
      <c r="I122" s="51"/>
      <c r="J122" s="51"/>
      <c r="K122" s="52"/>
      <c r="L122" s="53"/>
      <c r="M122" s="53"/>
      <c r="N122" s="53"/>
      <c r="O122" s="53"/>
      <c r="P122" s="53"/>
      <c r="Q122" s="53"/>
      <c r="R122" s="53"/>
      <c r="S122" s="53"/>
      <c r="T122" s="53"/>
      <c r="U122" s="53"/>
      <c r="V122" s="53"/>
      <c r="W122" s="53"/>
      <c r="X122" s="53"/>
      <c r="Y122" s="53"/>
      <c r="Z122" s="53"/>
      <c r="AA122" s="53"/>
      <c r="AB122" s="53"/>
      <c r="AC122" s="53"/>
      <c r="AD122" s="53"/>
    </row>
    <row r="123" spans="1:30" ht="12.75" customHeight="1" outlineLevel="1">
      <c r="A123" s="87" t="s">
        <v>149</v>
      </c>
      <c r="B123" s="106" t="s">
        <v>227</v>
      </c>
      <c r="C123" s="101" t="s">
        <v>177</v>
      </c>
      <c r="D123" s="86"/>
      <c r="E123" s="86"/>
      <c r="F123" s="64"/>
      <c r="G123" s="51"/>
      <c r="H123" s="51">
        <f>IF(C123="NOK",1,0)+IF(C123="Not audited",1,0)</f>
        <v>0</v>
      </c>
      <c r="I123" s="51"/>
      <c r="J123" s="51"/>
      <c r="K123" s="52"/>
      <c r="L123" s="53"/>
      <c r="M123" s="53"/>
      <c r="N123" s="53"/>
      <c r="O123" s="53"/>
      <c r="P123" s="53"/>
      <c r="Q123" s="53"/>
      <c r="R123" s="53"/>
      <c r="S123" s="53"/>
      <c r="T123" s="53"/>
      <c r="U123" s="53"/>
      <c r="V123" s="53"/>
      <c r="W123" s="53"/>
      <c r="X123" s="53"/>
      <c r="Y123" s="53"/>
      <c r="Z123" s="53"/>
      <c r="AA123" s="53"/>
      <c r="AB123" s="53"/>
      <c r="AC123" s="53"/>
      <c r="AD123" s="53"/>
    </row>
    <row r="124" spans="1:30" ht="12.75" customHeight="1" outlineLevel="1">
      <c r="A124" s="89" t="s">
        <v>150</v>
      </c>
      <c r="B124" s="106" t="s">
        <v>228</v>
      </c>
      <c r="C124" s="101" t="s">
        <v>177</v>
      </c>
      <c r="D124" s="86"/>
      <c r="E124" s="93"/>
      <c r="F124" s="64"/>
      <c r="G124" s="51"/>
      <c r="H124" s="51"/>
      <c r="I124" s="51">
        <f>IF(C124="NOK",1,0)+IF(C124="Not audited",1,0)</f>
        <v>0</v>
      </c>
      <c r="J124" s="51"/>
      <c r="K124" s="52"/>
      <c r="L124" s="53"/>
      <c r="M124" s="53"/>
      <c r="N124" s="53"/>
      <c r="O124" s="53"/>
      <c r="P124" s="53"/>
      <c r="Q124" s="53"/>
      <c r="R124" s="53"/>
      <c r="S124" s="53"/>
      <c r="T124" s="53"/>
      <c r="U124" s="53"/>
      <c r="V124" s="53"/>
      <c r="W124" s="53"/>
      <c r="X124" s="53"/>
      <c r="Y124" s="53"/>
      <c r="Z124" s="53"/>
      <c r="AA124" s="53"/>
      <c r="AB124" s="53"/>
      <c r="AC124" s="53"/>
      <c r="AD124" s="53"/>
    </row>
    <row r="125" spans="1:30" ht="12.75" customHeight="1" outlineLevel="1">
      <c r="A125" s="90"/>
      <c r="B125" s="91"/>
      <c r="C125" s="92"/>
      <c r="D125" s="91"/>
      <c r="E125" s="93"/>
      <c r="F125" s="51">
        <f t="shared" ref="F125:J125" si="13">SUM(F122:F124)</f>
        <v>0</v>
      </c>
      <c r="G125" s="51">
        <f t="shared" si="13"/>
        <v>0</v>
      </c>
      <c r="H125" s="51">
        <f t="shared" si="13"/>
        <v>0</v>
      </c>
      <c r="I125" s="51">
        <f t="shared" si="13"/>
        <v>0</v>
      </c>
      <c r="J125" s="51">
        <f t="shared" si="13"/>
        <v>0</v>
      </c>
      <c r="K125" s="52"/>
      <c r="L125" s="53"/>
      <c r="M125" s="53"/>
      <c r="N125" s="53"/>
      <c r="O125" s="53"/>
      <c r="P125" s="53"/>
      <c r="Q125" s="53"/>
      <c r="R125" s="53"/>
      <c r="S125" s="53"/>
      <c r="T125" s="53"/>
      <c r="U125" s="53"/>
      <c r="V125" s="53"/>
      <c r="W125" s="53"/>
      <c r="X125" s="53"/>
      <c r="Y125" s="53"/>
      <c r="Z125" s="53"/>
      <c r="AA125" s="53"/>
      <c r="AB125" s="53"/>
      <c r="AC125" s="53"/>
      <c r="AD125" s="53"/>
    </row>
    <row r="126" spans="1:30" ht="12.75" customHeight="1">
      <c r="A126" s="309" t="s">
        <v>229</v>
      </c>
      <c r="B126" s="310"/>
      <c r="C126" s="310"/>
      <c r="D126" s="310"/>
      <c r="E126" s="311"/>
      <c r="F126" s="64"/>
      <c r="G126" s="51"/>
      <c r="H126" s="51"/>
      <c r="I126" s="51"/>
      <c r="J126" s="51"/>
      <c r="K126" s="52"/>
      <c r="L126" s="53"/>
      <c r="M126" s="53"/>
      <c r="N126" s="53"/>
      <c r="O126" s="53"/>
      <c r="P126" s="53"/>
      <c r="Q126" s="53"/>
      <c r="R126" s="53"/>
      <c r="S126" s="53"/>
      <c r="T126" s="53"/>
      <c r="U126" s="53"/>
      <c r="V126" s="53"/>
      <c r="W126" s="53"/>
      <c r="X126" s="53"/>
      <c r="Y126" s="53"/>
      <c r="Z126" s="53"/>
      <c r="AA126" s="53"/>
      <c r="AB126" s="53"/>
      <c r="AC126" s="53"/>
      <c r="AD126" s="53"/>
    </row>
    <row r="127" spans="1:30" ht="12.75" customHeight="1">
      <c r="A127" s="312" t="s">
        <v>230</v>
      </c>
      <c r="B127" s="300"/>
      <c r="C127" s="300"/>
      <c r="D127" s="300"/>
      <c r="E127" s="306"/>
      <c r="F127" s="64"/>
      <c r="G127" s="51"/>
      <c r="H127" s="51"/>
      <c r="I127" s="51"/>
      <c r="J127" s="51"/>
      <c r="K127" s="52"/>
      <c r="L127" s="53"/>
      <c r="M127" s="53"/>
      <c r="N127" s="53"/>
      <c r="O127" s="53"/>
      <c r="P127" s="53"/>
      <c r="Q127" s="53"/>
      <c r="R127" s="53"/>
      <c r="S127" s="53"/>
      <c r="T127" s="53"/>
      <c r="U127" s="53"/>
      <c r="V127" s="53"/>
      <c r="W127" s="53"/>
      <c r="X127" s="53"/>
      <c r="Y127" s="53"/>
      <c r="Z127" s="53"/>
      <c r="AA127" s="53"/>
      <c r="AB127" s="53"/>
      <c r="AC127" s="53"/>
      <c r="AD127" s="53"/>
    </row>
    <row r="128" spans="1:30" ht="12.75" customHeight="1" outlineLevel="1">
      <c r="A128" s="71"/>
      <c r="B128" s="72" t="s">
        <v>144</v>
      </c>
      <c r="C128" s="73" t="str">
        <f>IF(F134&lt;&gt;0,"E",IF(G134&lt;&gt;0,"D",IF(H134&lt;&gt;0,"C",IF(I134&lt;&gt;0,"B","A"))))</f>
        <v>C</v>
      </c>
      <c r="D128" s="72" t="s">
        <v>145</v>
      </c>
      <c r="E128" s="74">
        <f>(COUNTIF(C130:C133,"OK")/(COUNTIF(C130:C133,"OK")+COUNTIF(C130:C133,"NOK")+COUNTIF(C130:C133,"Not audited")))</f>
        <v>0.5</v>
      </c>
      <c r="F128" s="75"/>
      <c r="G128" s="76"/>
      <c r="H128" s="76"/>
      <c r="I128" s="76"/>
      <c r="J128" s="76"/>
      <c r="K128" s="94"/>
      <c r="L128" s="77"/>
      <c r="M128" s="77"/>
      <c r="N128" s="77"/>
      <c r="O128" s="77"/>
      <c r="P128" s="77"/>
      <c r="Q128" s="77"/>
      <c r="R128" s="77"/>
      <c r="S128" s="77"/>
      <c r="T128" s="77"/>
      <c r="U128" s="77"/>
      <c r="V128" s="77"/>
      <c r="W128" s="77"/>
      <c r="X128" s="77"/>
      <c r="Y128" s="77"/>
      <c r="Z128" s="77"/>
      <c r="AA128" s="77"/>
      <c r="AB128" s="77"/>
      <c r="AC128" s="77"/>
      <c r="AD128" s="77"/>
    </row>
    <row r="129" spans="1:30" ht="12.75" customHeight="1" outlineLevel="1">
      <c r="A129" s="78"/>
      <c r="B129" s="79"/>
      <c r="C129" s="80"/>
      <c r="D129" s="81" t="s">
        <v>146</v>
      </c>
      <c r="E129" s="82" t="s">
        <v>147</v>
      </c>
      <c r="F129" s="64" t="s">
        <v>148</v>
      </c>
      <c r="G129" s="51" t="s">
        <v>110</v>
      </c>
      <c r="H129" s="51" t="s">
        <v>149</v>
      </c>
      <c r="I129" s="51" t="s">
        <v>150</v>
      </c>
      <c r="J129" s="51"/>
      <c r="K129" s="52"/>
      <c r="L129" s="53"/>
      <c r="M129" s="53"/>
      <c r="N129" s="53"/>
      <c r="O129" s="53"/>
      <c r="P129" s="53"/>
      <c r="Q129" s="53"/>
      <c r="R129" s="53"/>
      <c r="S129" s="53"/>
      <c r="T129" s="53"/>
      <c r="U129" s="53"/>
      <c r="V129" s="53"/>
      <c r="W129" s="53"/>
      <c r="X129" s="53"/>
      <c r="Y129" s="53"/>
      <c r="Z129" s="53"/>
      <c r="AA129" s="53"/>
      <c r="AB129" s="53"/>
      <c r="AC129" s="53"/>
      <c r="AD129" s="53"/>
    </row>
    <row r="130" spans="1:30" ht="138" customHeight="1" outlineLevel="1">
      <c r="A130" s="131" t="s">
        <v>148</v>
      </c>
      <c r="B130" s="132" t="s">
        <v>231</v>
      </c>
      <c r="C130" s="85" t="s">
        <v>152</v>
      </c>
      <c r="D130" s="86" t="s">
        <v>232</v>
      </c>
      <c r="E130" s="96"/>
      <c r="F130" s="64">
        <f>IF(C130="NOK",1,0)+IF(C130="Not audited",1,0)</f>
        <v>0</v>
      </c>
      <c r="G130" s="51"/>
      <c r="H130" s="51"/>
      <c r="I130" s="51"/>
      <c r="J130" s="51"/>
      <c r="K130" s="52"/>
      <c r="L130" s="53"/>
      <c r="M130" s="53"/>
      <c r="N130" s="53"/>
      <c r="O130" s="53"/>
      <c r="P130" s="53"/>
      <c r="Q130" s="53"/>
      <c r="R130" s="53"/>
      <c r="S130" s="53"/>
      <c r="T130" s="53"/>
      <c r="U130" s="53"/>
      <c r="V130" s="53"/>
      <c r="W130" s="53"/>
      <c r="X130" s="53"/>
      <c r="Y130" s="53"/>
      <c r="Z130" s="53"/>
      <c r="AA130" s="53"/>
      <c r="AB130" s="53"/>
      <c r="AC130" s="53"/>
      <c r="AD130" s="53"/>
    </row>
    <row r="131" spans="1:30" ht="168.75" customHeight="1" outlineLevel="1">
      <c r="A131" s="83" t="s">
        <v>110</v>
      </c>
      <c r="B131" s="106" t="s">
        <v>233</v>
      </c>
      <c r="C131" s="85" t="s">
        <v>152</v>
      </c>
      <c r="D131" s="86" t="s">
        <v>234</v>
      </c>
      <c r="E131" s="96"/>
      <c r="F131" s="64"/>
      <c r="G131" s="51">
        <f>IF(C131="NOK",1,0)+IF(C131="Not audited",1,0)</f>
        <v>0</v>
      </c>
      <c r="H131" s="51"/>
      <c r="I131" s="51"/>
      <c r="J131" s="51"/>
      <c r="K131" s="52"/>
      <c r="L131" s="53"/>
      <c r="M131" s="53"/>
      <c r="N131" s="53"/>
      <c r="O131" s="53"/>
      <c r="P131" s="53"/>
      <c r="Q131" s="53"/>
      <c r="R131" s="53"/>
      <c r="S131" s="53"/>
      <c r="T131" s="53"/>
      <c r="U131" s="53"/>
      <c r="V131" s="53"/>
      <c r="W131" s="53"/>
      <c r="X131" s="53"/>
      <c r="Y131" s="53"/>
      <c r="Z131" s="53"/>
      <c r="AA131" s="53"/>
      <c r="AB131" s="53"/>
      <c r="AC131" s="53"/>
      <c r="AD131" s="53"/>
    </row>
    <row r="132" spans="1:30" ht="12.75" customHeight="1" outlineLevel="1">
      <c r="A132" s="87" t="s">
        <v>149</v>
      </c>
      <c r="B132" s="106" t="s">
        <v>235</v>
      </c>
      <c r="C132" s="85" t="s">
        <v>155</v>
      </c>
      <c r="D132" s="86"/>
      <c r="E132" s="93"/>
      <c r="F132" s="64"/>
      <c r="G132" s="51"/>
      <c r="H132" s="51">
        <f>IF(C132="NOK",1,0)+IF(C132="Not audited",1,0)</f>
        <v>1</v>
      </c>
      <c r="I132" s="51"/>
      <c r="J132" s="51"/>
      <c r="K132" s="52"/>
      <c r="L132" s="53"/>
      <c r="M132" s="53"/>
      <c r="N132" s="53"/>
      <c r="O132" s="53"/>
      <c r="P132" s="53"/>
      <c r="Q132" s="53"/>
      <c r="R132" s="53"/>
      <c r="S132" s="53"/>
      <c r="T132" s="53"/>
      <c r="U132" s="53"/>
      <c r="V132" s="53"/>
      <c r="W132" s="53"/>
      <c r="X132" s="53"/>
      <c r="Y132" s="53"/>
      <c r="Z132" s="53"/>
      <c r="AA132" s="53"/>
      <c r="AB132" s="53"/>
      <c r="AC132" s="53"/>
      <c r="AD132" s="53"/>
    </row>
    <row r="133" spans="1:30" ht="12.75" customHeight="1" outlineLevel="1">
      <c r="A133" s="89" t="s">
        <v>150</v>
      </c>
      <c r="B133" s="106" t="s">
        <v>236</v>
      </c>
      <c r="C133" s="85" t="s">
        <v>155</v>
      </c>
      <c r="D133" s="91"/>
      <c r="E133" s="93"/>
      <c r="F133" s="64"/>
      <c r="G133" s="51"/>
      <c r="H133" s="51"/>
      <c r="I133" s="51">
        <f>IF(C133="NOK",1,0)+IF(C133="Not audited",1,0)</f>
        <v>1</v>
      </c>
      <c r="J133" s="51"/>
      <c r="K133" s="52"/>
      <c r="L133" s="53"/>
      <c r="M133" s="53"/>
      <c r="N133" s="53"/>
      <c r="O133" s="53"/>
      <c r="P133" s="53"/>
      <c r="Q133" s="53"/>
      <c r="R133" s="53"/>
      <c r="S133" s="53"/>
      <c r="T133" s="53"/>
      <c r="U133" s="53"/>
      <c r="V133" s="53"/>
      <c r="W133" s="53"/>
      <c r="X133" s="53"/>
      <c r="Y133" s="53"/>
      <c r="Z133" s="53"/>
      <c r="AA133" s="53"/>
      <c r="AB133" s="53"/>
      <c r="AC133" s="53"/>
      <c r="AD133" s="53"/>
    </row>
    <row r="134" spans="1:30" ht="12.75" customHeight="1" outlineLevel="1">
      <c r="A134" s="90"/>
      <c r="B134" s="91"/>
      <c r="C134" s="92"/>
      <c r="D134" s="91"/>
      <c r="E134" s="93"/>
      <c r="F134" s="64">
        <f t="shared" ref="F134:J134" si="14">SUM(F130:F133)</f>
        <v>0</v>
      </c>
      <c r="G134" s="51">
        <f t="shared" si="14"/>
        <v>0</v>
      </c>
      <c r="H134" s="51">
        <f t="shared" si="14"/>
        <v>1</v>
      </c>
      <c r="I134" s="51">
        <f t="shared" si="14"/>
        <v>1</v>
      </c>
      <c r="J134" s="51">
        <f t="shared" si="14"/>
        <v>0</v>
      </c>
      <c r="K134" s="52"/>
      <c r="L134" s="53"/>
      <c r="M134" s="53"/>
      <c r="N134" s="53"/>
      <c r="O134" s="53"/>
      <c r="P134" s="53"/>
      <c r="Q134" s="53"/>
      <c r="R134" s="53"/>
      <c r="S134" s="53"/>
      <c r="T134" s="53"/>
      <c r="U134" s="53"/>
      <c r="V134" s="53"/>
      <c r="W134" s="53"/>
      <c r="X134" s="53"/>
      <c r="Y134" s="53"/>
      <c r="Z134" s="53"/>
      <c r="AA134" s="53"/>
      <c r="AB134" s="53"/>
      <c r="AC134" s="53"/>
      <c r="AD134" s="53"/>
    </row>
    <row r="135" spans="1:30" ht="12.75" customHeight="1">
      <c r="A135" s="49"/>
      <c r="B135" s="53"/>
      <c r="C135" s="63"/>
      <c r="D135" s="53"/>
      <c r="E135" s="53"/>
      <c r="F135" s="51"/>
      <c r="G135" s="51"/>
      <c r="H135" s="51"/>
      <c r="I135" s="51"/>
      <c r="J135" s="51"/>
      <c r="K135" s="52"/>
      <c r="L135" s="53"/>
      <c r="M135" s="53"/>
      <c r="N135" s="53"/>
      <c r="O135" s="53"/>
      <c r="P135" s="53"/>
      <c r="Q135" s="53"/>
      <c r="R135" s="53"/>
      <c r="S135" s="53"/>
      <c r="T135" s="53"/>
      <c r="U135" s="53"/>
      <c r="V135" s="53"/>
      <c r="W135" s="53"/>
      <c r="X135" s="53"/>
      <c r="Y135" s="53"/>
      <c r="Z135" s="53"/>
      <c r="AA135" s="53"/>
      <c r="AB135" s="53"/>
      <c r="AC135" s="53"/>
      <c r="AD135" s="53"/>
    </row>
    <row r="136" spans="1:30" ht="12.75" customHeight="1">
      <c r="A136" s="49"/>
      <c r="B136" s="53"/>
      <c r="C136" s="63"/>
      <c r="D136" s="53"/>
      <c r="E136" s="53"/>
      <c r="F136" s="51">
        <f t="shared" ref="F136:J136" si="15">F27+F34+F57+F41+F49+F65+F73+F80+F87+F96+F103+F110+F117+F125+F134</f>
        <v>0</v>
      </c>
      <c r="G136" s="51">
        <f t="shared" si="15"/>
        <v>0</v>
      </c>
      <c r="H136" s="51">
        <f t="shared" si="15"/>
        <v>12</v>
      </c>
      <c r="I136" s="51">
        <f t="shared" si="15"/>
        <v>13</v>
      </c>
      <c r="J136" s="51">
        <f t="shared" si="15"/>
        <v>0</v>
      </c>
      <c r="K136" s="52"/>
      <c r="L136" s="53"/>
      <c r="M136" s="53"/>
      <c r="N136" s="53"/>
      <c r="O136" s="53"/>
      <c r="P136" s="53"/>
      <c r="Q136" s="53"/>
      <c r="R136" s="53"/>
      <c r="S136" s="53"/>
      <c r="T136" s="53"/>
      <c r="U136" s="53"/>
      <c r="V136" s="53"/>
      <c r="W136" s="53"/>
      <c r="X136" s="53"/>
      <c r="Y136" s="53"/>
      <c r="Z136" s="53"/>
      <c r="AA136" s="53"/>
      <c r="AB136" s="53"/>
      <c r="AC136" s="53"/>
      <c r="AD136" s="53"/>
    </row>
    <row r="137" spans="1:30" ht="12.75" customHeight="1">
      <c r="A137" s="49"/>
      <c r="B137" s="53"/>
      <c r="C137" s="63"/>
      <c r="D137" s="53"/>
      <c r="E137" s="53"/>
      <c r="F137" s="51"/>
      <c r="G137" s="51"/>
      <c r="H137" s="51"/>
      <c r="I137" s="51"/>
      <c r="J137" s="51"/>
      <c r="K137" s="52"/>
      <c r="L137" s="53"/>
      <c r="M137" s="53"/>
      <c r="N137" s="53"/>
      <c r="O137" s="53"/>
      <c r="P137" s="53"/>
      <c r="Q137" s="53"/>
      <c r="R137" s="53"/>
      <c r="S137" s="53"/>
      <c r="T137" s="53"/>
      <c r="U137" s="53"/>
      <c r="V137" s="53"/>
      <c r="W137" s="53"/>
      <c r="X137" s="53"/>
      <c r="Y137" s="53"/>
      <c r="Z137" s="53"/>
      <c r="AA137" s="53"/>
      <c r="AB137" s="53"/>
      <c r="AC137" s="53"/>
      <c r="AD137" s="53"/>
    </row>
    <row r="138" spans="1:30" ht="12.75" customHeight="1">
      <c r="A138" s="49"/>
      <c r="B138" s="53"/>
      <c r="C138" s="63"/>
      <c r="D138" s="53"/>
      <c r="E138" s="53"/>
      <c r="F138" s="51"/>
      <c r="G138" s="51"/>
      <c r="H138" s="51"/>
      <c r="I138" s="51"/>
      <c r="J138" s="51"/>
      <c r="K138" s="52"/>
      <c r="L138" s="53"/>
      <c r="M138" s="53"/>
      <c r="N138" s="53"/>
      <c r="O138" s="53"/>
      <c r="P138" s="53"/>
      <c r="Q138" s="53"/>
      <c r="R138" s="53"/>
      <c r="S138" s="53"/>
      <c r="T138" s="53"/>
      <c r="U138" s="53"/>
      <c r="V138" s="53"/>
      <c r="W138" s="53"/>
      <c r="X138" s="53"/>
      <c r="Y138" s="53"/>
      <c r="Z138" s="53"/>
      <c r="AA138" s="53"/>
      <c r="AB138" s="53"/>
      <c r="AC138" s="53"/>
      <c r="AD138" s="53"/>
    </row>
    <row r="139" spans="1:30" ht="12.75" customHeight="1">
      <c r="A139" s="49"/>
      <c r="B139" s="53"/>
      <c r="C139" s="63"/>
      <c r="D139" s="53"/>
      <c r="E139" s="53"/>
      <c r="F139" s="51"/>
      <c r="G139" s="51"/>
      <c r="H139" s="51"/>
      <c r="I139" s="51"/>
      <c r="J139" s="51"/>
      <c r="K139" s="52"/>
      <c r="L139" s="53"/>
      <c r="M139" s="53"/>
      <c r="N139" s="53"/>
      <c r="O139" s="53"/>
      <c r="P139" s="53"/>
      <c r="Q139" s="53"/>
      <c r="R139" s="53"/>
      <c r="S139" s="53"/>
      <c r="T139" s="53"/>
      <c r="U139" s="53"/>
      <c r="V139" s="53"/>
      <c r="W139" s="53"/>
      <c r="X139" s="53"/>
      <c r="Y139" s="53"/>
      <c r="Z139" s="53"/>
      <c r="AA139" s="53"/>
      <c r="AB139" s="53"/>
      <c r="AC139" s="53"/>
      <c r="AD139" s="53"/>
    </row>
    <row r="140" spans="1:30" ht="12.75" customHeight="1">
      <c r="A140" s="49"/>
      <c r="B140" s="53"/>
      <c r="C140" s="63"/>
      <c r="D140" s="53"/>
      <c r="E140" s="53"/>
      <c r="F140" s="51"/>
      <c r="G140" s="51"/>
      <c r="H140" s="51"/>
      <c r="I140" s="51"/>
      <c r="J140" s="51"/>
      <c r="K140" s="52"/>
      <c r="L140" s="53"/>
      <c r="M140" s="53"/>
      <c r="N140" s="53"/>
      <c r="O140" s="53"/>
      <c r="P140" s="53"/>
      <c r="Q140" s="53"/>
      <c r="R140" s="53"/>
      <c r="S140" s="53"/>
      <c r="T140" s="53"/>
      <c r="U140" s="53"/>
      <c r="V140" s="53"/>
      <c r="W140" s="53"/>
      <c r="X140" s="53"/>
      <c r="Y140" s="53"/>
      <c r="Z140" s="53"/>
      <c r="AA140" s="53"/>
      <c r="AB140" s="53"/>
      <c r="AC140" s="53"/>
      <c r="AD140" s="53"/>
    </row>
    <row r="141" spans="1:30" ht="12.75" customHeight="1">
      <c r="A141" s="49"/>
      <c r="B141" s="53"/>
      <c r="C141" s="63"/>
      <c r="D141" s="53"/>
      <c r="E141" s="53"/>
      <c r="F141" s="51"/>
      <c r="G141" s="51"/>
      <c r="H141" s="51"/>
      <c r="I141" s="51"/>
      <c r="J141" s="51"/>
      <c r="K141" s="52"/>
      <c r="L141" s="53"/>
      <c r="M141" s="53"/>
      <c r="N141" s="53"/>
      <c r="O141" s="53"/>
      <c r="P141" s="53"/>
      <c r="Q141" s="53"/>
      <c r="R141" s="53"/>
      <c r="S141" s="53"/>
      <c r="T141" s="53"/>
      <c r="U141" s="53"/>
      <c r="V141" s="53"/>
      <c r="W141" s="53"/>
      <c r="X141" s="53"/>
      <c r="Y141" s="53"/>
      <c r="Z141" s="53"/>
      <c r="AA141" s="53"/>
      <c r="AB141" s="53"/>
      <c r="AC141" s="53"/>
      <c r="AD141" s="53"/>
    </row>
    <row r="142" spans="1:30" ht="12.75" customHeight="1">
      <c r="A142" s="49"/>
      <c r="B142" s="53"/>
      <c r="C142" s="63"/>
      <c r="D142" s="53"/>
      <c r="E142" s="53"/>
      <c r="F142" s="51"/>
      <c r="G142" s="51"/>
      <c r="H142" s="51"/>
      <c r="I142" s="51"/>
      <c r="J142" s="51"/>
      <c r="K142" s="52"/>
      <c r="L142" s="53"/>
      <c r="M142" s="53"/>
      <c r="N142" s="53"/>
      <c r="O142" s="53"/>
      <c r="P142" s="53"/>
      <c r="Q142" s="53"/>
      <c r="R142" s="53"/>
      <c r="S142" s="53"/>
      <c r="T142" s="53"/>
      <c r="U142" s="53"/>
      <c r="V142" s="53"/>
      <c r="W142" s="53"/>
      <c r="X142" s="53"/>
      <c r="Y142" s="53"/>
      <c r="Z142" s="53"/>
      <c r="AA142" s="53"/>
      <c r="AB142" s="53"/>
      <c r="AC142" s="53"/>
      <c r="AD142" s="53"/>
    </row>
    <row r="143" spans="1:30" ht="12.75" customHeight="1">
      <c r="A143" s="49"/>
      <c r="B143" s="53"/>
      <c r="C143" s="63"/>
      <c r="D143" s="53"/>
      <c r="E143" s="53"/>
      <c r="F143" s="51"/>
      <c r="G143" s="51"/>
      <c r="H143" s="51"/>
      <c r="I143" s="51"/>
      <c r="J143" s="51"/>
      <c r="K143" s="52"/>
      <c r="L143" s="53"/>
      <c r="M143" s="53"/>
      <c r="N143" s="53"/>
      <c r="O143" s="53"/>
      <c r="P143" s="53"/>
      <c r="Q143" s="53"/>
      <c r="R143" s="53"/>
      <c r="S143" s="53"/>
      <c r="T143" s="53"/>
      <c r="U143" s="53"/>
      <c r="V143" s="53"/>
      <c r="W143" s="53"/>
      <c r="X143" s="53"/>
      <c r="Y143" s="53"/>
      <c r="Z143" s="53"/>
      <c r="AA143" s="53"/>
      <c r="AB143" s="53"/>
      <c r="AC143" s="53"/>
      <c r="AD143" s="53"/>
    </row>
    <row r="144" spans="1:30" ht="12.75" customHeight="1">
      <c r="A144" s="49"/>
      <c r="B144" s="53"/>
      <c r="C144" s="63"/>
      <c r="D144" s="53"/>
      <c r="E144" s="53"/>
      <c r="F144" s="51"/>
      <c r="G144" s="51"/>
      <c r="H144" s="51"/>
      <c r="I144" s="51"/>
      <c r="J144" s="51"/>
      <c r="K144" s="52"/>
      <c r="L144" s="53"/>
      <c r="M144" s="53"/>
      <c r="N144" s="53"/>
      <c r="O144" s="53"/>
      <c r="P144" s="53"/>
      <c r="Q144" s="53"/>
      <c r="R144" s="53"/>
      <c r="S144" s="53"/>
      <c r="T144" s="53"/>
      <c r="U144" s="53"/>
      <c r="V144" s="53"/>
      <c r="W144" s="53"/>
      <c r="X144" s="53"/>
      <c r="Y144" s="53"/>
      <c r="Z144" s="53"/>
      <c r="AA144" s="53"/>
      <c r="AB144" s="53"/>
      <c r="AC144" s="53"/>
      <c r="AD144" s="53"/>
    </row>
    <row r="145" spans="1:30" ht="12.75" customHeight="1">
      <c r="A145" s="49"/>
      <c r="B145" s="53"/>
      <c r="C145" s="63"/>
      <c r="D145" s="53"/>
      <c r="E145" s="53"/>
      <c r="F145" s="51"/>
      <c r="G145" s="51"/>
      <c r="H145" s="51"/>
      <c r="I145" s="51"/>
      <c r="J145" s="51"/>
      <c r="K145" s="52"/>
      <c r="L145" s="53"/>
      <c r="M145" s="53"/>
      <c r="N145" s="53"/>
      <c r="O145" s="53"/>
      <c r="P145" s="53"/>
      <c r="Q145" s="53"/>
      <c r="R145" s="53"/>
      <c r="S145" s="53"/>
      <c r="T145" s="53"/>
      <c r="U145" s="53"/>
      <c r="V145" s="53"/>
      <c r="W145" s="53"/>
      <c r="X145" s="53"/>
      <c r="Y145" s="53"/>
      <c r="Z145" s="53"/>
      <c r="AA145" s="53"/>
      <c r="AB145" s="53"/>
      <c r="AC145" s="53"/>
      <c r="AD145" s="53"/>
    </row>
    <row r="146" spans="1:30" ht="12.75" customHeight="1">
      <c r="A146" s="49"/>
      <c r="B146" s="53"/>
      <c r="C146" s="63"/>
      <c r="D146" s="53"/>
      <c r="E146" s="53"/>
      <c r="F146" s="51"/>
      <c r="G146" s="51"/>
      <c r="H146" s="51"/>
      <c r="I146" s="51"/>
      <c r="J146" s="51"/>
      <c r="K146" s="52"/>
      <c r="L146" s="53"/>
      <c r="M146" s="53"/>
      <c r="N146" s="53"/>
      <c r="O146" s="53"/>
      <c r="P146" s="53"/>
      <c r="Q146" s="53"/>
      <c r="R146" s="53"/>
      <c r="S146" s="53"/>
      <c r="T146" s="53"/>
      <c r="U146" s="53"/>
      <c r="V146" s="53"/>
      <c r="W146" s="53"/>
      <c r="X146" s="53"/>
      <c r="Y146" s="53"/>
      <c r="Z146" s="53"/>
      <c r="AA146" s="53"/>
      <c r="AB146" s="53"/>
      <c r="AC146" s="53"/>
      <c r="AD146" s="53"/>
    </row>
    <row r="147" spans="1:30" ht="12.75" customHeight="1">
      <c r="A147" s="49"/>
      <c r="B147" s="53"/>
      <c r="C147" s="63"/>
      <c r="D147" s="53"/>
      <c r="E147" s="53"/>
      <c r="F147" s="51"/>
      <c r="G147" s="51"/>
      <c r="H147" s="51"/>
      <c r="I147" s="51"/>
      <c r="J147" s="51"/>
      <c r="K147" s="52"/>
      <c r="L147" s="53"/>
      <c r="M147" s="53"/>
      <c r="N147" s="53"/>
      <c r="O147" s="53"/>
      <c r="P147" s="53"/>
      <c r="Q147" s="53"/>
      <c r="R147" s="53"/>
      <c r="S147" s="53"/>
      <c r="T147" s="53"/>
      <c r="U147" s="53"/>
      <c r="V147" s="53"/>
      <c r="W147" s="53"/>
      <c r="X147" s="53"/>
      <c r="Y147" s="53"/>
      <c r="Z147" s="53"/>
      <c r="AA147" s="53"/>
      <c r="AB147" s="53"/>
      <c r="AC147" s="53"/>
      <c r="AD147" s="53"/>
    </row>
    <row r="148" spans="1:30" ht="12.75" customHeight="1">
      <c r="A148" s="49"/>
      <c r="B148" s="53"/>
      <c r="C148" s="63"/>
      <c r="D148" s="53"/>
      <c r="E148" s="53"/>
      <c r="F148" s="51"/>
      <c r="G148" s="51"/>
      <c r="H148" s="51"/>
      <c r="I148" s="51"/>
      <c r="J148" s="51"/>
      <c r="K148" s="52"/>
      <c r="L148" s="53"/>
      <c r="M148" s="53"/>
      <c r="N148" s="53"/>
      <c r="O148" s="53"/>
      <c r="P148" s="53"/>
      <c r="Q148" s="53"/>
      <c r="R148" s="53"/>
      <c r="S148" s="53"/>
      <c r="T148" s="53"/>
      <c r="U148" s="53"/>
      <c r="V148" s="53"/>
      <c r="W148" s="53"/>
      <c r="X148" s="53"/>
      <c r="Y148" s="53"/>
      <c r="Z148" s="53"/>
      <c r="AA148" s="53"/>
      <c r="AB148" s="53"/>
      <c r="AC148" s="53"/>
      <c r="AD148" s="53"/>
    </row>
    <row r="149" spans="1:30" ht="12.75" customHeight="1">
      <c r="A149" s="49"/>
      <c r="B149" s="53"/>
      <c r="C149" s="63"/>
      <c r="D149" s="53"/>
      <c r="E149" s="53"/>
      <c r="F149" s="51"/>
      <c r="G149" s="51"/>
      <c r="H149" s="51"/>
      <c r="I149" s="51"/>
      <c r="J149" s="51"/>
      <c r="K149" s="52"/>
      <c r="L149" s="53"/>
      <c r="M149" s="53"/>
      <c r="N149" s="53"/>
      <c r="O149" s="53"/>
      <c r="P149" s="53"/>
      <c r="Q149" s="53"/>
      <c r="R149" s="53"/>
      <c r="S149" s="53"/>
      <c r="T149" s="53"/>
      <c r="U149" s="53"/>
      <c r="V149" s="53"/>
      <c r="W149" s="53"/>
      <c r="X149" s="53"/>
      <c r="Y149" s="53"/>
      <c r="Z149" s="53"/>
      <c r="AA149" s="53"/>
      <c r="AB149" s="53"/>
      <c r="AC149" s="53"/>
      <c r="AD149" s="53"/>
    </row>
    <row r="150" spans="1:30" ht="12.75" customHeight="1">
      <c r="A150" s="49"/>
      <c r="B150" s="53"/>
      <c r="C150" s="63"/>
      <c r="D150" s="53"/>
      <c r="E150" s="53"/>
      <c r="F150" s="51"/>
      <c r="G150" s="51"/>
      <c r="H150" s="51"/>
      <c r="I150" s="51"/>
      <c r="J150" s="51"/>
      <c r="K150" s="52"/>
      <c r="L150" s="53"/>
      <c r="M150" s="53"/>
      <c r="N150" s="53"/>
      <c r="O150" s="53"/>
      <c r="P150" s="53"/>
      <c r="Q150" s="53"/>
      <c r="R150" s="53"/>
      <c r="S150" s="53"/>
      <c r="T150" s="53"/>
      <c r="U150" s="53"/>
      <c r="V150" s="53"/>
      <c r="W150" s="53"/>
      <c r="X150" s="53"/>
      <c r="Y150" s="53"/>
      <c r="Z150" s="53"/>
      <c r="AA150" s="53"/>
      <c r="AB150" s="53"/>
      <c r="AC150" s="53"/>
      <c r="AD150" s="53"/>
    </row>
    <row r="151" spans="1:30" ht="12.75" customHeight="1">
      <c r="A151" s="49"/>
      <c r="B151" s="53"/>
      <c r="C151" s="63"/>
      <c r="D151" s="53"/>
      <c r="E151" s="53"/>
      <c r="F151" s="51"/>
      <c r="G151" s="51"/>
      <c r="H151" s="51"/>
      <c r="I151" s="51"/>
      <c r="J151" s="51"/>
      <c r="K151" s="52"/>
      <c r="L151" s="53"/>
      <c r="M151" s="53"/>
      <c r="N151" s="53"/>
      <c r="O151" s="53"/>
      <c r="P151" s="53"/>
      <c r="Q151" s="53"/>
      <c r="R151" s="53"/>
      <c r="S151" s="53"/>
      <c r="T151" s="53"/>
      <c r="U151" s="53"/>
      <c r="V151" s="53"/>
      <c r="W151" s="53"/>
      <c r="X151" s="53"/>
      <c r="Y151" s="53"/>
      <c r="Z151" s="53"/>
      <c r="AA151" s="53"/>
      <c r="AB151" s="53"/>
      <c r="AC151" s="53"/>
      <c r="AD151" s="53"/>
    </row>
    <row r="152" spans="1:30" ht="12.75" customHeight="1">
      <c r="A152" s="49"/>
      <c r="B152" s="53"/>
      <c r="C152" s="63"/>
      <c r="D152" s="53"/>
      <c r="E152" s="53"/>
      <c r="F152" s="51"/>
      <c r="G152" s="51"/>
      <c r="H152" s="51"/>
      <c r="I152" s="51"/>
      <c r="J152" s="51"/>
      <c r="K152" s="52"/>
      <c r="L152" s="53"/>
      <c r="M152" s="53"/>
      <c r="N152" s="53"/>
      <c r="O152" s="53"/>
      <c r="P152" s="53"/>
      <c r="Q152" s="53"/>
      <c r="R152" s="53"/>
      <c r="S152" s="53"/>
      <c r="T152" s="53"/>
      <c r="U152" s="53"/>
      <c r="V152" s="53"/>
      <c r="W152" s="53"/>
      <c r="X152" s="53"/>
      <c r="Y152" s="53"/>
      <c r="Z152" s="53"/>
      <c r="AA152" s="53"/>
      <c r="AB152" s="53"/>
      <c r="AC152" s="53"/>
      <c r="AD152" s="53"/>
    </row>
    <row r="153" spans="1:30" ht="12.75" customHeight="1">
      <c r="A153" s="49"/>
      <c r="B153" s="53"/>
      <c r="C153" s="63"/>
      <c r="D153" s="53"/>
      <c r="E153" s="53"/>
      <c r="F153" s="51"/>
      <c r="G153" s="51"/>
      <c r="H153" s="51"/>
      <c r="I153" s="51"/>
      <c r="J153" s="51"/>
      <c r="K153" s="52"/>
      <c r="L153" s="53"/>
      <c r="M153" s="53"/>
      <c r="N153" s="53"/>
      <c r="O153" s="53"/>
      <c r="P153" s="53"/>
      <c r="Q153" s="53"/>
      <c r="R153" s="53"/>
      <c r="S153" s="53"/>
      <c r="T153" s="53"/>
      <c r="U153" s="53"/>
      <c r="V153" s="53"/>
      <c r="W153" s="53"/>
      <c r="X153" s="53"/>
      <c r="Y153" s="53"/>
      <c r="Z153" s="53"/>
      <c r="AA153" s="53"/>
      <c r="AB153" s="53"/>
      <c r="AC153" s="53"/>
      <c r="AD153" s="53"/>
    </row>
    <row r="154" spans="1:30" ht="12.75" customHeight="1">
      <c r="A154" s="49"/>
      <c r="B154" s="53"/>
      <c r="C154" s="63"/>
      <c r="D154" s="53"/>
      <c r="E154" s="53"/>
      <c r="F154" s="51"/>
      <c r="G154" s="51"/>
      <c r="H154" s="51"/>
      <c r="I154" s="51"/>
      <c r="J154" s="51"/>
      <c r="K154" s="52"/>
      <c r="L154" s="53"/>
      <c r="M154" s="53"/>
      <c r="N154" s="53"/>
      <c r="O154" s="53"/>
      <c r="P154" s="53"/>
      <c r="Q154" s="53"/>
      <c r="R154" s="53"/>
      <c r="S154" s="53"/>
      <c r="T154" s="53"/>
      <c r="U154" s="53"/>
      <c r="V154" s="53"/>
      <c r="W154" s="53"/>
      <c r="X154" s="53"/>
      <c r="Y154" s="53"/>
      <c r="Z154" s="53"/>
      <c r="AA154" s="53"/>
      <c r="AB154" s="53"/>
      <c r="AC154" s="53"/>
      <c r="AD154" s="53"/>
    </row>
    <row r="155" spans="1:30" ht="12.75" customHeight="1">
      <c r="A155" s="49"/>
      <c r="B155" s="53"/>
      <c r="C155" s="63"/>
      <c r="D155" s="53"/>
      <c r="E155" s="53"/>
      <c r="F155" s="51"/>
      <c r="G155" s="51"/>
      <c r="H155" s="51"/>
      <c r="I155" s="51"/>
      <c r="J155" s="51"/>
      <c r="K155" s="52"/>
      <c r="L155" s="53"/>
      <c r="M155" s="53"/>
      <c r="N155" s="53"/>
      <c r="O155" s="53"/>
      <c r="P155" s="53"/>
      <c r="Q155" s="53"/>
      <c r="R155" s="53"/>
      <c r="S155" s="53"/>
      <c r="T155" s="53"/>
      <c r="U155" s="53"/>
      <c r="V155" s="53"/>
      <c r="W155" s="53"/>
      <c r="X155" s="53"/>
      <c r="Y155" s="53"/>
      <c r="Z155" s="53"/>
      <c r="AA155" s="53"/>
      <c r="AB155" s="53"/>
      <c r="AC155" s="53"/>
      <c r="AD155" s="53"/>
    </row>
    <row r="156" spans="1:30" ht="12.75" customHeight="1">
      <c r="A156" s="49"/>
      <c r="B156" s="53"/>
      <c r="C156" s="63"/>
      <c r="D156" s="53"/>
      <c r="E156" s="53"/>
      <c r="F156" s="51"/>
      <c r="G156" s="51"/>
      <c r="H156" s="51"/>
      <c r="I156" s="51"/>
      <c r="J156" s="51"/>
      <c r="K156" s="52"/>
      <c r="L156" s="53"/>
      <c r="M156" s="53"/>
      <c r="N156" s="53"/>
      <c r="O156" s="53"/>
      <c r="P156" s="53"/>
      <c r="Q156" s="53"/>
      <c r="R156" s="53"/>
      <c r="S156" s="53"/>
      <c r="T156" s="53"/>
      <c r="U156" s="53"/>
      <c r="V156" s="53"/>
      <c r="W156" s="53"/>
      <c r="X156" s="53"/>
      <c r="Y156" s="53"/>
      <c r="Z156" s="53"/>
      <c r="AA156" s="53"/>
      <c r="AB156" s="53"/>
      <c r="AC156" s="53"/>
      <c r="AD156" s="53"/>
    </row>
    <row r="157" spans="1:30" ht="12.75" customHeight="1">
      <c r="A157" s="49"/>
      <c r="B157" s="53"/>
      <c r="C157" s="63"/>
      <c r="D157" s="53"/>
      <c r="E157" s="53"/>
      <c r="F157" s="51"/>
      <c r="G157" s="51"/>
      <c r="H157" s="51"/>
      <c r="I157" s="51"/>
      <c r="J157" s="51"/>
      <c r="K157" s="52"/>
      <c r="L157" s="53"/>
      <c r="M157" s="53"/>
      <c r="N157" s="53"/>
      <c r="O157" s="53"/>
      <c r="P157" s="53"/>
      <c r="Q157" s="53"/>
      <c r="R157" s="53"/>
      <c r="S157" s="53"/>
      <c r="T157" s="53"/>
      <c r="U157" s="53"/>
      <c r="V157" s="53"/>
      <c r="W157" s="53"/>
      <c r="X157" s="53"/>
      <c r="Y157" s="53"/>
      <c r="Z157" s="53"/>
      <c r="AA157" s="53"/>
      <c r="AB157" s="53"/>
      <c r="AC157" s="53"/>
      <c r="AD157" s="53"/>
    </row>
    <row r="158" spans="1:30" ht="12.75" customHeight="1">
      <c r="A158" s="49"/>
      <c r="B158" s="53"/>
      <c r="C158" s="63"/>
      <c r="D158" s="53"/>
      <c r="E158" s="53"/>
      <c r="F158" s="51"/>
      <c r="G158" s="51"/>
      <c r="H158" s="51"/>
      <c r="I158" s="51"/>
      <c r="J158" s="51"/>
      <c r="K158" s="52"/>
      <c r="L158" s="53"/>
      <c r="M158" s="53"/>
      <c r="N158" s="53"/>
      <c r="O158" s="53"/>
      <c r="P158" s="53"/>
      <c r="Q158" s="53"/>
      <c r="R158" s="53"/>
      <c r="S158" s="53"/>
      <c r="T158" s="53"/>
      <c r="U158" s="53"/>
      <c r="V158" s="53"/>
      <c r="W158" s="53"/>
      <c r="X158" s="53"/>
      <c r="Y158" s="53"/>
      <c r="Z158" s="53"/>
      <c r="AA158" s="53"/>
      <c r="AB158" s="53"/>
      <c r="AC158" s="53"/>
      <c r="AD158" s="53"/>
    </row>
    <row r="159" spans="1:30" ht="12.75" customHeight="1">
      <c r="A159" s="49"/>
      <c r="B159" s="53"/>
      <c r="C159" s="63"/>
      <c r="D159" s="53"/>
      <c r="E159" s="53"/>
      <c r="F159" s="51"/>
      <c r="G159" s="51"/>
      <c r="H159" s="51"/>
      <c r="I159" s="51"/>
      <c r="J159" s="51"/>
      <c r="K159" s="52"/>
      <c r="L159" s="53"/>
      <c r="M159" s="53"/>
      <c r="N159" s="53"/>
      <c r="O159" s="53"/>
      <c r="P159" s="53"/>
      <c r="Q159" s="53"/>
      <c r="R159" s="53"/>
      <c r="S159" s="53"/>
      <c r="T159" s="53"/>
      <c r="U159" s="53"/>
      <c r="V159" s="53"/>
      <c r="W159" s="53"/>
      <c r="X159" s="53"/>
      <c r="Y159" s="53"/>
      <c r="Z159" s="53"/>
      <c r="AA159" s="53"/>
      <c r="AB159" s="53"/>
      <c r="AC159" s="53"/>
      <c r="AD159" s="53"/>
    </row>
    <row r="160" spans="1:30" ht="12.75" customHeight="1">
      <c r="A160" s="49"/>
      <c r="B160" s="53"/>
      <c r="C160" s="63"/>
      <c r="D160" s="53"/>
      <c r="E160" s="53"/>
      <c r="F160" s="51"/>
      <c r="G160" s="51"/>
      <c r="H160" s="51"/>
      <c r="I160" s="51"/>
      <c r="J160" s="51"/>
      <c r="K160" s="52"/>
      <c r="L160" s="53"/>
      <c r="M160" s="53"/>
      <c r="N160" s="53"/>
      <c r="O160" s="53"/>
      <c r="P160" s="53"/>
      <c r="Q160" s="53"/>
      <c r="R160" s="53"/>
      <c r="S160" s="53"/>
      <c r="T160" s="53"/>
      <c r="U160" s="53"/>
      <c r="V160" s="53"/>
      <c r="W160" s="53"/>
      <c r="X160" s="53"/>
      <c r="Y160" s="53"/>
      <c r="Z160" s="53"/>
      <c r="AA160" s="53"/>
      <c r="AB160" s="53"/>
      <c r="AC160" s="53"/>
      <c r="AD160" s="53"/>
    </row>
    <row r="161" spans="1:30" ht="12.75" customHeight="1">
      <c r="A161" s="49"/>
      <c r="B161" s="53"/>
      <c r="C161" s="63"/>
      <c r="D161" s="53"/>
      <c r="E161" s="53"/>
      <c r="F161" s="51"/>
      <c r="G161" s="51"/>
      <c r="H161" s="51"/>
      <c r="I161" s="51"/>
      <c r="J161" s="51"/>
      <c r="K161" s="52"/>
      <c r="L161" s="53"/>
      <c r="M161" s="53"/>
      <c r="N161" s="53"/>
      <c r="O161" s="53"/>
      <c r="P161" s="53"/>
      <c r="Q161" s="53"/>
      <c r="R161" s="53"/>
      <c r="S161" s="53"/>
      <c r="T161" s="53"/>
      <c r="U161" s="53"/>
      <c r="V161" s="53"/>
      <c r="W161" s="53"/>
      <c r="X161" s="53"/>
      <c r="Y161" s="53"/>
      <c r="Z161" s="53"/>
      <c r="AA161" s="53"/>
      <c r="AB161" s="53"/>
      <c r="AC161" s="53"/>
      <c r="AD161" s="53"/>
    </row>
    <row r="162" spans="1:30" ht="12.75" customHeight="1">
      <c r="A162" s="49"/>
      <c r="B162" s="53"/>
      <c r="C162" s="63"/>
      <c r="D162" s="53"/>
      <c r="E162" s="53"/>
      <c r="F162" s="51"/>
      <c r="G162" s="51"/>
      <c r="H162" s="51"/>
      <c r="I162" s="51"/>
      <c r="J162" s="51"/>
      <c r="K162" s="52"/>
      <c r="L162" s="53"/>
      <c r="M162" s="53"/>
      <c r="N162" s="53"/>
      <c r="O162" s="53"/>
      <c r="P162" s="53"/>
      <c r="Q162" s="53"/>
      <c r="R162" s="53"/>
      <c r="S162" s="53"/>
      <c r="T162" s="53"/>
      <c r="U162" s="53"/>
      <c r="V162" s="53"/>
      <c r="W162" s="53"/>
      <c r="X162" s="53"/>
      <c r="Y162" s="53"/>
      <c r="Z162" s="53"/>
      <c r="AA162" s="53"/>
      <c r="AB162" s="53"/>
      <c r="AC162" s="53"/>
      <c r="AD162" s="53"/>
    </row>
    <row r="163" spans="1:30" ht="12.75" customHeight="1">
      <c r="A163" s="49"/>
      <c r="B163" s="53"/>
      <c r="C163" s="63"/>
      <c r="D163" s="53"/>
      <c r="E163" s="53"/>
      <c r="F163" s="51"/>
      <c r="G163" s="51"/>
      <c r="H163" s="51"/>
      <c r="I163" s="51"/>
      <c r="J163" s="51"/>
      <c r="K163" s="52"/>
      <c r="L163" s="53"/>
      <c r="M163" s="53"/>
      <c r="N163" s="53"/>
      <c r="O163" s="53"/>
      <c r="P163" s="53"/>
      <c r="Q163" s="53"/>
      <c r="R163" s="53"/>
      <c r="S163" s="53"/>
      <c r="T163" s="53"/>
      <c r="U163" s="53"/>
      <c r="V163" s="53"/>
      <c r="W163" s="53"/>
      <c r="X163" s="53"/>
      <c r="Y163" s="53"/>
      <c r="Z163" s="53"/>
      <c r="AA163" s="53"/>
      <c r="AB163" s="53"/>
      <c r="AC163" s="53"/>
      <c r="AD163" s="53"/>
    </row>
    <row r="164" spans="1:30" ht="12.75" customHeight="1">
      <c r="A164" s="49"/>
      <c r="B164" s="53"/>
      <c r="C164" s="63"/>
      <c r="D164" s="53"/>
      <c r="E164" s="53"/>
      <c r="F164" s="51"/>
      <c r="G164" s="51"/>
      <c r="H164" s="51"/>
      <c r="I164" s="51"/>
      <c r="J164" s="51"/>
      <c r="K164" s="52"/>
      <c r="L164" s="53"/>
      <c r="M164" s="53"/>
      <c r="N164" s="53"/>
      <c r="O164" s="53"/>
      <c r="P164" s="53"/>
      <c r="Q164" s="53"/>
      <c r="R164" s="53"/>
      <c r="S164" s="53"/>
      <c r="T164" s="53"/>
      <c r="U164" s="53"/>
      <c r="V164" s="53"/>
      <c r="W164" s="53"/>
      <c r="X164" s="53"/>
      <c r="Y164" s="53"/>
      <c r="Z164" s="53"/>
      <c r="AA164" s="53"/>
      <c r="AB164" s="53"/>
      <c r="AC164" s="53"/>
      <c r="AD164" s="53"/>
    </row>
    <row r="165" spans="1:30" ht="12.75" customHeight="1">
      <c r="A165" s="49"/>
      <c r="B165" s="53"/>
      <c r="C165" s="63"/>
      <c r="D165" s="53"/>
      <c r="E165" s="53"/>
      <c r="F165" s="51"/>
      <c r="G165" s="51"/>
      <c r="H165" s="51"/>
      <c r="I165" s="51"/>
      <c r="J165" s="51"/>
      <c r="K165" s="52"/>
      <c r="L165" s="53"/>
      <c r="M165" s="53"/>
      <c r="N165" s="53"/>
      <c r="O165" s="53"/>
      <c r="P165" s="53"/>
      <c r="Q165" s="53"/>
      <c r="R165" s="53"/>
      <c r="S165" s="53"/>
      <c r="T165" s="53"/>
      <c r="U165" s="53"/>
      <c r="V165" s="53"/>
      <c r="W165" s="53"/>
      <c r="X165" s="53"/>
      <c r="Y165" s="53"/>
      <c r="Z165" s="53"/>
      <c r="AA165" s="53"/>
      <c r="AB165" s="53"/>
      <c r="AC165" s="53"/>
      <c r="AD165" s="53"/>
    </row>
    <row r="166" spans="1:30" ht="12.75" customHeight="1">
      <c r="A166" s="49"/>
      <c r="B166" s="53"/>
      <c r="C166" s="63"/>
      <c r="D166" s="53"/>
      <c r="E166" s="53"/>
      <c r="F166" s="51"/>
      <c r="G166" s="51"/>
      <c r="H166" s="51"/>
      <c r="I166" s="51"/>
      <c r="J166" s="51"/>
      <c r="K166" s="52"/>
      <c r="L166" s="53"/>
      <c r="M166" s="53"/>
      <c r="N166" s="53"/>
      <c r="O166" s="53"/>
      <c r="P166" s="53"/>
      <c r="Q166" s="53"/>
      <c r="R166" s="53"/>
      <c r="S166" s="53"/>
      <c r="T166" s="53"/>
      <c r="U166" s="53"/>
      <c r="V166" s="53"/>
      <c r="W166" s="53"/>
      <c r="X166" s="53"/>
      <c r="Y166" s="53"/>
      <c r="Z166" s="53"/>
      <c r="AA166" s="53"/>
      <c r="AB166" s="53"/>
      <c r="AC166" s="53"/>
      <c r="AD166" s="53"/>
    </row>
    <row r="167" spans="1:30" ht="12.75" customHeight="1">
      <c r="A167" s="49"/>
      <c r="B167" s="53"/>
      <c r="C167" s="63"/>
      <c r="D167" s="53"/>
      <c r="E167" s="53"/>
      <c r="F167" s="51"/>
      <c r="G167" s="51"/>
      <c r="H167" s="51"/>
      <c r="I167" s="51"/>
      <c r="J167" s="51"/>
      <c r="K167" s="52"/>
      <c r="L167" s="53"/>
      <c r="M167" s="53"/>
      <c r="N167" s="53"/>
      <c r="O167" s="53"/>
      <c r="P167" s="53"/>
      <c r="Q167" s="53"/>
      <c r="R167" s="53"/>
      <c r="S167" s="53"/>
      <c r="T167" s="53"/>
      <c r="U167" s="53"/>
      <c r="V167" s="53"/>
      <c r="W167" s="53"/>
      <c r="X167" s="53"/>
      <c r="Y167" s="53"/>
      <c r="Z167" s="53"/>
      <c r="AA167" s="53"/>
      <c r="AB167" s="53"/>
      <c r="AC167" s="53"/>
      <c r="AD167" s="53"/>
    </row>
    <row r="168" spans="1:30" ht="12.75" customHeight="1">
      <c r="A168" s="49"/>
      <c r="B168" s="53"/>
      <c r="C168" s="63"/>
      <c r="D168" s="53"/>
      <c r="E168" s="53"/>
      <c r="F168" s="51"/>
      <c r="G168" s="51"/>
      <c r="H168" s="51"/>
      <c r="I168" s="51"/>
      <c r="J168" s="51"/>
      <c r="K168" s="52"/>
      <c r="L168" s="53"/>
      <c r="M168" s="53"/>
      <c r="N168" s="53"/>
      <c r="O168" s="53"/>
      <c r="P168" s="53"/>
      <c r="Q168" s="53"/>
      <c r="R168" s="53"/>
      <c r="S168" s="53"/>
      <c r="T168" s="53"/>
      <c r="U168" s="53"/>
      <c r="V168" s="53"/>
      <c r="W168" s="53"/>
      <c r="X168" s="53"/>
      <c r="Y168" s="53"/>
      <c r="Z168" s="53"/>
      <c r="AA168" s="53"/>
      <c r="AB168" s="53"/>
      <c r="AC168" s="53"/>
      <c r="AD168" s="53"/>
    </row>
    <row r="169" spans="1:30" ht="12.75" customHeight="1">
      <c r="A169" s="49"/>
      <c r="B169" s="53"/>
      <c r="C169" s="63"/>
      <c r="D169" s="53"/>
      <c r="E169" s="53"/>
      <c r="F169" s="133"/>
      <c r="G169" s="133"/>
      <c r="H169" s="133"/>
      <c r="I169" s="133"/>
      <c r="J169" s="133"/>
      <c r="K169" s="52"/>
      <c r="L169" s="53"/>
      <c r="M169" s="53"/>
      <c r="N169" s="53"/>
      <c r="O169" s="53"/>
      <c r="P169" s="53"/>
      <c r="Q169" s="53"/>
      <c r="R169" s="53"/>
      <c r="S169" s="53"/>
      <c r="T169" s="53"/>
      <c r="U169" s="53"/>
      <c r="V169" s="53"/>
      <c r="W169" s="53"/>
      <c r="X169" s="53"/>
      <c r="Y169" s="53"/>
      <c r="Z169" s="53"/>
      <c r="AA169" s="53"/>
      <c r="AB169" s="53"/>
      <c r="AC169" s="53"/>
      <c r="AD169" s="53"/>
    </row>
    <row r="170" spans="1:30" ht="12.75" customHeight="1">
      <c r="A170" s="49"/>
      <c r="B170" s="53"/>
      <c r="C170" s="63"/>
      <c r="D170" s="53"/>
      <c r="E170" s="53"/>
      <c r="F170" s="133"/>
      <c r="G170" s="133"/>
      <c r="H170" s="133"/>
      <c r="I170" s="133"/>
      <c r="J170" s="133"/>
      <c r="K170" s="52"/>
      <c r="L170" s="53"/>
      <c r="M170" s="53"/>
      <c r="N170" s="53"/>
      <c r="O170" s="53"/>
      <c r="P170" s="53"/>
      <c r="Q170" s="53"/>
      <c r="R170" s="53"/>
      <c r="S170" s="53"/>
      <c r="T170" s="53"/>
      <c r="U170" s="53"/>
      <c r="V170" s="53"/>
      <c r="W170" s="53"/>
      <c r="X170" s="53"/>
      <c r="Y170" s="53"/>
      <c r="Z170" s="53"/>
      <c r="AA170" s="53"/>
      <c r="AB170" s="53"/>
      <c r="AC170" s="53"/>
      <c r="AD170" s="53"/>
    </row>
    <row r="171" spans="1:30" ht="12.75" customHeight="1">
      <c r="A171" s="49"/>
      <c r="B171" s="53"/>
      <c r="C171" s="63"/>
      <c r="D171" s="53"/>
      <c r="E171" s="53"/>
      <c r="F171" s="133"/>
      <c r="G171" s="133"/>
      <c r="H171" s="133"/>
      <c r="I171" s="133"/>
      <c r="J171" s="133"/>
      <c r="K171" s="52"/>
      <c r="L171" s="53"/>
      <c r="M171" s="53"/>
      <c r="N171" s="53"/>
      <c r="O171" s="53"/>
      <c r="P171" s="53"/>
      <c r="Q171" s="53"/>
      <c r="R171" s="53"/>
      <c r="S171" s="53"/>
      <c r="T171" s="53"/>
      <c r="U171" s="53"/>
      <c r="V171" s="53"/>
      <c r="W171" s="53"/>
      <c r="X171" s="53"/>
      <c r="Y171" s="53"/>
      <c r="Z171" s="53"/>
      <c r="AA171" s="53"/>
      <c r="AB171" s="53"/>
      <c r="AC171" s="53"/>
      <c r="AD171" s="53"/>
    </row>
    <row r="172" spans="1:30" ht="12.75" customHeight="1">
      <c r="A172" s="49"/>
      <c r="B172" s="53"/>
      <c r="C172" s="63"/>
      <c r="D172" s="53"/>
      <c r="E172" s="53"/>
      <c r="F172" s="133"/>
      <c r="G172" s="133"/>
      <c r="H172" s="133"/>
      <c r="I172" s="133"/>
      <c r="J172" s="133"/>
      <c r="K172" s="52"/>
      <c r="L172" s="53"/>
      <c r="M172" s="53"/>
      <c r="N172" s="53"/>
      <c r="O172" s="53"/>
      <c r="P172" s="53"/>
      <c r="Q172" s="53"/>
      <c r="R172" s="53"/>
      <c r="S172" s="53"/>
      <c r="T172" s="53"/>
      <c r="U172" s="53"/>
      <c r="V172" s="53"/>
      <c r="W172" s="53"/>
      <c r="X172" s="53"/>
      <c r="Y172" s="53"/>
      <c r="Z172" s="53"/>
      <c r="AA172" s="53"/>
      <c r="AB172" s="53"/>
      <c r="AC172" s="53"/>
      <c r="AD172" s="53"/>
    </row>
    <row r="173" spans="1:30" ht="12.75" customHeight="1">
      <c r="A173" s="49"/>
      <c r="B173" s="53"/>
      <c r="C173" s="63"/>
      <c r="D173" s="53"/>
      <c r="E173" s="53"/>
      <c r="F173" s="133"/>
      <c r="G173" s="133"/>
      <c r="H173" s="133"/>
      <c r="I173" s="133"/>
      <c r="J173" s="133"/>
      <c r="K173" s="52"/>
      <c r="L173" s="53"/>
      <c r="M173" s="53"/>
      <c r="N173" s="53"/>
      <c r="O173" s="53"/>
      <c r="P173" s="53"/>
      <c r="Q173" s="53"/>
      <c r="R173" s="53"/>
      <c r="S173" s="53"/>
      <c r="T173" s="53"/>
      <c r="U173" s="53"/>
      <c r="V173" s="53"/>
      <c r="W173" s="53"/>
      <c r="X173" s="53"/>
      <c r="Y173" s="53"/>
      <c r="Z173" s="53"/>
      <c r="AA173" s="53"/>
      <c r="AB173" s="53"/>
      <c r="AC173" s="53"/>
      <c r="AD173" s="53"/>
    </row>
    <row r="174" spans="1:30" ht="12.75" customHeight="1">
      <c r="A174" s="49"/>
      <c r="B174" s="53"/>
      <c r="C174" s="63"/>
      <c r="D174" s="53"/>
      <c r="E174" s="53"/>
      <c r="F174" s="133"/>
      <c r="G174" s="133"/>
      <c r="H174" s="133"/>
      <c r="I174" s="133"/>
      <c r="J174" s="133"/>
      <c r="K174" s="52"/>
      <c r="L174" s="53"/>
      <c r="M174" s="53"/>
      <c r="N174" s="53"/>
      <c r="O174" s="53"/>
      <c r="P174" s="53"/>
      <c r="Q174" s="53"/>
      <c r="R174" s="53"/>
      <c r="S174" s="53"/>
      <c r="T174" s="53"/>
      <c r="U174" s="53"/>
      <c r="V174" s="53"/>
      <c r="W174" s="53"/>
      <c r="X174" s="53"/>
      <c r="Y174" s="53"/>
      <c r="Z174" s="53"/>
      <c r="AA174" s="53"/>
      <c r="AB174" s="53"/>
      <c r="AC174" s="53"/>
      <c r="AD174" s="53"/>
    </row>
    <row r="175" spans="1:30" ht="12.75" customHeight="1">
      <c r="A175" s="49"/>
      <c r="B175" s="53"/>
      <c r="C175" s="63"/>
      <c r="D175" s="53"/>
      <c r="E175" s="53"/>
      <c r="F175" s="133"/>
      <c r="G175" s="133"/>
      <c r="H175" s="133"/>
      <c r="I175" s="133"/>
      <c r="J175" s="133"/>
      <c r="K175" s="52"/>
      <c r="L175" s="53"/>
      <c r="M175" s="53"/>
      <c r="N175" s="53"/>
      <c r="O175" s="53"/>
      <c r="P175" s="53"/>
      <c r="Q175" s="53"/>
      <c r="R175" s="53"/>
      <c r="S175" s="53"/>
      <c r="T175" s="53"/>
      <c r="U175" s="53"/>
      <c r="V175" s="53"/>
      <c r="W175" s="53"/>
      <c r="X175" s="53"/>
      <c r="Y175" s="53"/>
      <c r="Z175" s="53"/>
      <c r="AA175" s="53"/>
      <c r="AB175" s="53"/>
      <c r="AC175" s="53"/>
      <c r="AD175" s="53"/>
    </row>
    <row r="176" spans="1:30" ht="12.75" customHeight="1">
      <c r="A176" s="49"/>
      <c r="B176" s="53"/>
      <c r="C176" s="63"/>
      <c r="D176" s="53"/>
      <c r="E176" s="53"/>
      <c r="F176" s="133"/>
      <c r="G176" s="133"/>
      <c r="H176" s="133"/>
      <c r="I176" s="133"/>
      <c r="J176" s="133"/>
      <c r="K176" s="52"/>
      <c r="L176" s="53"/>
      <c r="M176" s="53"/>
      <c r="N176" s="53"/>
      <c r="O176" s="53"/>
      <c r="P176" s="53"/>
      <c r="Q176" s="53"/>
      <c r="R176" s="53"/>
      <c r="S176" s="53"/>
      <c r="T176" s="53"/>
      <c r="U176" s="53"/>
      <c r="V176" s="53"/>
      <c r="W176" s="53"/>
      <c r="X176" s="53"/>
      <c r="Y176" s="53"/>
      <c r="Z176" s="53"/>
      <c r="AA176" s="53"/>
      <c r="AB176" s="53"/>
      <c r="AC176" s="53"/>
      <c r="AD176" s="53"/>
    </row>
    <row r="177" spans="1:30" ht="12.75" customHeight="1">
      <c r="A177" s="49"/>
      <c r="B177" s="53"/>
      <c r="C177" s="63"/>
      <c r="D177" s="53"/>
      <c r="E177" s="53"/>
      <c r="F177" s="133"/>
      <c r="G177" s="133"/>
      <c r="H177" s="133"/>
      <c r="I177" s="133"/>
      <c r="J177" s="133"/>
      <c r="K177" s="52"/>
      <c r="L177" s="53"/>
      <c r="M177" s="53"/>
      <c r="N177" s="53"/>
      <c r="O177" s="53"/>
      <c r="P177" s="53"/>
      <c r="Q177" s="53"/>
      <c r="R177" s="53"/>
      <c r="S177" s="53"/>
      <c r="T177" s="53"/>
      <c r="U177" s="53"/>
      <c r="V177" s="53"/>
      <c r="W177" s="53"/>
      <c r="X177" s="53"/>
      <c r="Y177" s="53"/>
      <c r="Z177" s="53"/>
      <c r="AA177" s="53"/>
      <c r="AB177" s="53"/>
      <c r="AC177" s="53"/>
      <c r="AD177" s="53"/>
    </row>
    <row r="178" spans="1:30" ht="12.75" customHeight="1">
      <c r="A178" s="49"/>
      <c r="B178" s="53"/>
      <c r="C178" s="63"/>
      <c r="D178" s="53"/>
      <c r="E178" s="53"/>
      <c r="F178" s="133"/>
      <c r="G178" s="133"/>
      <c r="H178" s="133"/>
      <c r="I178" s="133"/>
      <c r="J178" s="133"/>
      <c r="K178" s="52"/>
      <c r="L178" s="53"/>
      <c r="M178" s="53"/>
      <c r="N178" s="53"/>
      <c r="O178" s="53"/>
      <c r="P178" s="53"/>
      <c r="Q178" s="53"/>
      <c r="R178" s="53"/>
      <c r="S178" s="53"/>
      <c r="T178" s="53"/>
      <c r="U178" s="53"/>
      <c r="V178" s="53"/>
      <c r="W178" s="53"/>
      <c r="X178" s="53"/>
      <c r="Y178" s="53"/>
      <c r="Z178" s="53"/>
      <c r="AA178" s="53"/>
      <c r="AB178" s="53"/>
      <c r="AC178" s="53"/>
      <c r="AD178" s="53"/>
    </row>
    <row r="179" spans="1:30" ht="12.75" customHeight="1">
      <c r="A179" s="49"/>
      <c r="B179" s="53"/>
      <c r="C179" s="63"/>
      <c r="D179" s="53"/>
      <c r="E179" s="53"/>
      <c r="F179" s="133"/>
      <c r="G179" s="133"/>
      <c r="H179" s="133"/>
      <c r="I179" s="133"/>
      <c r="J179" s="133"/>
      <c r="K179" s="52"/>
      <c r="L179" s="53"/>
      <c r="M179" s="53"/>
      <c r="N179" s="53"/>
      <c r="O179" s="53"/>
      <c r="P179" s="53"/>
      <c r="Q179" s="53"/>
      <c r="R179" s="53"/>
      <c r="S179" s="53"/>
      <c r="T179" s="53"/>
      <c r="U179" s="53"/>
      <c r="V179" s="53"/>
      <c r="W179" s="53"/>
      <c r="X179" s="53"/>
      <c r="Y179" s="53"/>
      <c r="Z179" s="53"/>
      <c r="AA179" s="53"/>
      <c r="AB179" s="53"/>
      <c r="AC179" s="53"/>
      <c r="AD179" s="53"/>
    </row>
    <row r="180" spans="1:30" ht="12.75" customHeight="1">
      <c r="A180" s="49"/>
      <c r="B180" s="53"/>
      <c r="C180" s="63"/>
      <c r="D180" s="53"/>
      <c r="E180" s="53"/>
      <c r="F180" s="133"/>
      <c r="G180" s="133"/>
      <c r="H180" s="133"/>
      <c r="I180" s="133"/>
      <c r="J180" s="133"/>
      <c r="K180" s="52"/>
      <c r="L180" s="53"/>
      <c r="M180" s="53"/>
      <c r="N180" s="53"/>
      <c r="O180" s="53"/>
      <c r="P180" s="53"/>
      <c r="Q180" s="53"/>
      <c r="R180" s="53"/>
      <c r="S180" s="53"/>
      <c r="T180" s="53"/>
      <c r="U180" s="53"/>
      <c r="V180" s="53"/>
      <c r="W180" s="53"/>
      <c r="X180" s="53"/>
      <c r="Y180" s="53"/>
      <c r="Z180" s="53"/>
      <c r="AA180" s="53"/>
      <c r="AB180" s="53"/>
      <c r="AC180" s="53"/>
      <c r="AD180" s="53"/>
    </row>
    <row r="181" spans="1:30" ht="12.75" customHeight="1">
      <c r="A181" s="49"/>
      <c r="B181" s="53"/>
      <c r="C181" s="63"/>
      <c r="D181" s="53"/>
      <c r="E181" s="53"/>
      <c r="F181" s="133"/>
      <c r="G181" s="133"/>
      <c r="H181" s="133"/>
      <c r="I181" s="133"/>
      <c r="J181" s="133"/>
      <c r="K181" s="52"/>
      <c r="L181" s="53"/>
      <c r="M181" s="53"/>
      <c r="N181" s="53"/>
      <c r="O181" s="53"/>
      <c r="P181" s="53"/>
      <c r="Q181" s="53"/>
      <c r="R181" s="53"/>
      <c r="S181" s="53"/>
      <c r="T181" s="53"/>
      <c r="U181" s="53"/>
      <c r="V181" s="53"/>
      <c r="W181" s="53"/>
      <c r="X181" s="53"/>
      <c r="Y181" s="53"/>
      <c r="Z181" s="53"/>
      <c r="AA181" s="53"/>
      <c r="AB181" s="53"/>
      <c r="AC181" s="53"/>
      <c r="AD181" s="53"/>
    </row>
    <row r="182" spans="1:30" ht="12.75" customHeight="1">
      <c r="A182" s="49"/>
      <c r="B182" s="53"/>
      <c r="C182" s="63"/>
      <c r="D182" s="53"/>
      <c r="E182" s="53"/>
      <c r="F182" s="133"/>
      <c r="G182" s="133"/>
      <c r="H182" s="133"/>
      <c r="I182" s="133"/>
      <c r="J182" s="133"/>
      <c r="K182" s="52"/>
      <c r="L182" s="53"/>
      <c r="M182" s="53"/>
      <c r="N182" s="53"/>
      <c r="O182" s="53"/>
      <c r="P182" s="53"/>
      <c r="Q182" s="53"/>
      <c r="R182" s="53"/>
      <c r="S182" s="53"/>
      <c r="T182" s="53"/>
      <c r="U182" s="53"/>
      <c r="V182" s="53"/>
      <c r="W182" s="53"/>
      <c r="X182" s="53"/>
      <c r="Y182" s="53"/>
      <c r="Z182" s="53"/>
      <c r="AA182" s="53"/>
      <c r="AB182" s="53"/>
      <c r="AC182" s="53"/>
      <c r="AD182" s="53"/>
    </row>
    <row r="183" spans="1:30" ht="12.75" customHeight="1">
      <c r="A183" s="49"/>
      <c r="B183" s="53"/>
      <c r="C183" s="63"/>
      <c r="D183" s="53"/>
      <c r="E183" s="53"/>
      <c r="F183" s="133"/>
      <c r="G183" s="133"/>
      <c r="H183" s="133"/>
      <c r="I183" s="133"/>
      <c r="J183" s="133"/>
      <c r="K183" s="52"/>
      <c r="L183" s="53"/>
      <c r="M183" s="53"/>
      <c r="N183" s="53"/>
      <c r="O183" s="53"/>
      <c r="P183" s="53"/>
      <c r="Q183" s="53"/>
      <c r="R183" s="53"/>
      <c r="S183" s="53"/>
      <c r="T183" s="53"/>
      <c r="U183" s="53"/>
      <c r="V183" s="53"/>
      <c r="W183" s="53"/>
      <c r="X183" s="53"/>
      <c r="Y183" s="53"/>
      <c r="Z183" s="53"/>
      <c r="AA183" s="53"/>
      <c r="AB183" s="53"/>
      <c r="AC183" s="53"/>
      <c r="AD183" s="53"/>
    </row>
    <row r="184" spans="1:30" ht="12.75" customHeight="1">
      <c r="A184" s="49"/>
      <c r="B184" s="53"/>
      <c r="C184" s="63"/>
      <c r="D184" s="53"/>
      <c r="E184" s="53"/>
      <c r="F184" s="133"/>
      <c r="G184" s="133"/>
      <c r="H184" s="133"/>
      <c r="I184" s="133"/>
      <c r="J184" s="133"/>
      <c r="K184" s="52"/>
      <c r="L184" s="53"/>
      <c r="M184" s="53"/>
      <c r="N184" s="53"/>
      <c r="O184" s="53"/>
      <c r="P184" s="53"/>
      <c r="Q184" s="53"/>
      <c r="R184" s="53"/>
      <c r="S184" s="53"/>
      <c r="T184" s="53"/>
      <c r="U184" s="53"/>
      <c r="V184" s="53"/>
      <c r="W184" s="53"/>
      <c r="X184" s="53"/>
      <c r="Y184" s="53"/>
      <c r="Z184" s="53"/>
      <c r="AA184" s="53"/>
      <c r="AB184" s="53"/>
      <c r="AC184" s="53"/>
      <c r="AD184" s="53"/>
    </row>
    <row r="185" spans="1:30" ht="12.75" customHeight="1">
      <c r="A185" s="49"/>
      <c r="B185" s="53"/>
      <c r="C185" s="63"/>
      <c r="D185" s="53"/>
      <c r="E185" s="53"/>
      <c r="F185" s="133"/>
      <c r="G185" s="133"/>
      <c r="H185" s="133"/>
      <c r="I185" s="133"/>
      <c r="J185" s="133"/>
      <c r="K185" s="52"/>
      <c r="L185" s="53"/>
      <c r="M185" s="53"/>
      <c r="N185" s="53"/>
      <c r="O185" s="53"/>
      <c r="P185" s="53"/>
      <c r="Q185" s="53"/>
      <c r="R185" s="53"/>
      <c r="S185" s="53"/>
      <c r="T185" s="53"/>
      <c r="U185" s="53"/>
      <c r="V185" s="53"/>
      <c r="W185" s="53"/>
      <c r="X185" s="53"/>
      <c r="Y185" s="53"/>
      <c r="Z185" s="53"/>
      <c r="AA185" s="53"/>
      <c r="AB185" s="53"/>
      <c r="AC185" s="53"/>
      <c r="AD185" s="53"/>
    </row>
    <row r="186" spans="1:30" ht="12.75" customHeight="1">
      <c r="A186" s="49"/>
      <c r="B186" s="53"/>
      <c r="C186" s="63"/>
      <c r="D186" s="53"/>
      <c r="E186" s="53"/>
      <c r="F186" s="133"/>
      <c r="G186" s="133"/>
      <c r="H186" s="133"/>
      <c r="I186" s="133"/>
      <c r="J186" s="133"/>
      <c r="K186" s="52"/>
      <c r="L186" s="53"/>
      <c r="M186" s="53"/>
      <c r="N186" s="53"/>
      <c r="O186" s="53"/>
      <c r="P186" s="53"/>
      <c r="Q186" s="53"/>
      <c r="R186" s="53"/>
      <c r="S186" s="53"/>
      <c r="T186" s="53"/>
      <c r="U186" s="53"/>
      <c r="V186" s="53"/>
      <c r="W186" s="53"/>
      <c r="X186" s="53"/>
      <c r="Y186" s="53"/>
      <c r="Z186" s="53"/>
      <c r="AA186" s="53"/>
      <c r="AB186" s="53"/>
      <c r="AC186" s="53"/>
      <c r="AD186" s="53"/>
    </row>
    <row r="187" spans="1:30" ht="12.75" customHeight="1">
      <c r="A187" s="49"/>
      <c r="B187" s="53"/>
      <c r="C187" s="63"/>
      <c r="D187" s="53"/>
      <c r="E187" s="53"/>
      <c r="F187" s="133"/>
      <c r="G187" s="133"/>
      <c r="H187" s="133"/>
      <c r="I187" s="133"/>
      <c r="J187" s="133"/>
      <c r="K187" s="52"/>
      <c r="L187" s="53"/>
      <c r="M187" s="53"/>
      <c r="N187" s="53"/>
      <c r="O187" s="53"/>
      <c r="P187" s="53"/>
      <c r="Q187" s="53"/>
      <c r="R187" s="53"/>
      <c r="S187" s="53"/>
      <c r="T187" s="53"/>
      <c r="U187" s="53"/>
      <c r="V187" s="53"/>
      <c r="W187" s="53"/>
      <c r="X187" s="53"/>
      <c r="Y187" s="53"/>
      <c r="Z187" s="53"/>
      <c r="AA187" s="53"/>
      <c r="AB187" s="53"/>
      <c r="AC187" s="53"/>
      <c r="AD187" s="53"/>
    </row>
    <row r="188" spans="1:30" ht="12.75" customHeight="1">
      <c r="A188" s="49"/>
      <c r="B188" s="53"/>
      <c r="C188" s="63"/>
      <c r="D188" s="53"/>
      <c r="E188" s="53"/>
      <c r="F188" s="133"/>
      <c r="G188" s="133"/>
      <c r="H188" s="133"/>
      <c r="I188" s="133"/>
      <c r="J188" s="133"/>
      <c r="K188" s="52"/>
      <c r="L188" s="53"/>
      <c r="M188" s="53"/>
      <c r="N188" s="53"/>
      <c r="O188" s="53"/>
      <c r="P188" s="53"/>
      <c r="Q188" s="53"/>
      <c r="R188" s="53"/>
      <c r="S188" s="53"/>
      <c r="T188" s="53"/>
      <c r="U188" s="53"/>
      <c r="V188" s="53"/>
      <c r="W188" s="53"/>
      <c r="X188" s="53"/>
      <c r="Y188" s="53"/>
      <c r="Z188" s="53"/>
      <c r="AA188" s="53"/>
      <c r="AB188" s="53"/>
      <c r="AC188" s="53"/>
      <c r="AD188" s="53"/>
    </row>
    <row r="189" spans="1:30" ht="12.75" customHeight="1">
      <c r="A189" s="49"/>
      <c r="B189" s="53"/>
      <c r="C189" s="63"/>
      <c r="D189" s="53"/>
      <c r="E189" s="53"/>
      <c r="F189" s="133"/>
      <c r="G189" s="133"/>
      <c r="H189" s="133"/>
      <c r="I189" s="133"/>
      <c r="J189" s="133"/>
      <c r="K189" s="52"/>
      <c r="L189" s="53"/>
      <c r="M189" s="53"/>
      <c r="N189" s="53"/>
      <c r="O189" s="53"/>
      <c r="P189" s="53"/>
      <c r="Q189" s="53"/>
      <c r="R189" s="53"/>
      <c r="S189" s="53"/>
      <c r="T189" s="53"/>
      <c r="U189" s="53"/>
      <c r="V189" s="53"/>
      <c r="W189" s="53"/>
      <c r="X189" s="53"/>
      <c r="Y189" s="53"/>
      <c r="Z189" s="53"/>
      <c r="AA189" s="53"/>
      <c r="AB189" s="53"/>
      <c r="AC189" s="53"/>
      <c r="AD189" s="53"/>
    </row>
    <row r="190" spans="1:30" ht="12.75" customHeight="1">
      <c r="A190" s="49"/>
      <c r="B190" s="53"/>
      <c r="C190" s="63"/>
      <c r="D190" s="53"/>
      <c r="E190" s="53"/>
      <c r="F190" s="133"/>
      <c r="G190" s="133"/>
      <c r="H190" s="133"/>
      <c r="I190" s="133"/>
      <c r="J190" s="133"/>
      <c r="K190" s="52"/>
      <c r="L190" s="53"/>
      <c r="M190" s="53"/>
      <c r="N190" s="53"/>
      <c r="O190" s="53"/>
      <c r="P190" s="53"/>
      <c r="Q190" s="53"/>
      <c r="R190" s="53"/>
      <c r="S190" s="53"/>
      <c r="T190" s="53"/>
      <c r="U190" s="53"/>
      <c r="V190" s="53"/>
      <c r="W190" s="53"/>
      <c r="X190" s="53"/>
      <c r="Y190" s="53"/>
      <c r="Z190" s="53"/>
      <c r="AA190" s="53"/>
      <c r="AB190" s="53"/>
      <c r="AC190" s="53"/>
      <c r="AD190" s="53"/>
    </row>
    <row r="191" spans="1:30" ht="12.75" customHeight="1">
      <c r="A191" s="49"/>
      <c r="B191" s="53"/>
      <c r="C191" s="63"/>
      <c r="D191" s="53"/>
      <c r="E191" s="53"/>
      <c r="F191" s="133"/>
      <c r="G191" s="133"/>
      <c r="H191" s="133"/>
      <c r="I191" s="133"/>
      <c r="J191" s="133"/>
      <c r="K191" s="52"/>
      <c r="L191" s="53"/>
      <c r="M191" s="53"/>
      <c r="N191" s="53"/>
      <c r="O191" s="53"/>
      <c r="P191" s="53"/>
      <c r="Q191" s="53"/>
      <c r="R191" s="53"/>
      <c r="S191" s="53"/>
      <c r="T191" s="53"/>
      <c r="U191" s="53"/>
      <c r="V191" s="53"/>
      <c r="W191" s="53"/>
      <c r="X191" s="53"/>
      <c r="Y191" s="53"/>
      <c r="Z191" s="53"/>
      <c r="AA191" s="53"/>
      <c r="AB191" s="53"/>
      <c r="AC191" s="53"/>
      <c r="AD191" s="53"/>
    </row>
    <row r="192" spans="1:30" ht="12.75" customHeight="1">
      <c r="A192" s="49"/>
      <c r="B192" s="53"/>
      <c r="C192" s="63"/>
      <c r="D192" s="53"/>
      <c r="E192" s="53"/>
      <c r="F192" s="133"/>
      <c r="G192" s="133"/>
      <c r="H192" s="133"/>
      <c r="I192" s="133"/>
      <c r="J192" s="133"/>
      <c r="K192" s="52"/>
      <c r="L192" s="53"/>
      <c r="M192" s="53"/>
      <c r="N192" s="53"/>
      <c r="O192" s="53"/>
      <c r="P192" s="53"/>
      <c r="Q192" s="53"/>
      <c r="R192" s="53"/>
      <c r="S192" s="53"/>
      <c r="T192" s="53"/>
      <c r="U192" s="53"/>
      <c r="V192" s="53"/>
      <c r="W192" s="53"/>
      <c r="X192" s="53"/>
      <c r="Y192" s="53"/>
      <c r="Z192" s="53"/>
      <c r="AA192" s="53"/>
      <c r="AB192" s="53"/>
      <c r="AC192" s="53"/>
      <c r="AD192" s="53"/>
    </row>
    <row r="193" spans="1:30" ht="12.75" customHeight="1">
      <c r="A193" s="49"/>
      <c r="B193" s="53"/>
      <c r="C193" s="63"/>
      <c r="D193" s="53"/>
      <c r="E193" s="53"/>
      <c r="F193" s="133"/>
      <c r="G193" s="133"/>
      <c r="H193" s="133"/>
      <c r="I193" s="133"/>
      <c r="J193" s="133"/>
      <c r="K193" s="52"/>
      <c r="L193" s="53"/>
      <c r="M193" s="53"/>
      <c r="N193" s="53"/>
      <c r="O193" s="53"/>
      <c r="P193" s="53"/>
      <c r="Q193" s="53"/>
      <c r="R193" s="53"/>
      <c r="S193" s="53"/>
      <c r="T193" s="53"/>
      <c r="U193" s="53"/>
      <c r="V193" s="53"/>
      <c r="W193" s="53"/>
      <c r="X193" s="53"/>
      <c r="Y193" s="53"/>
      <c r="Z193" s="53"/>
      <c r="AA193" s="53"/>
      <c r="AB193" s="53"/>
      <c r="AC193" s="53"/>
      <c r="AD193" s="53"/>
    </row>
    <row r="194" spans="1:30" ht="12.75" customHeight="1">
      <c r="A194" s="49"/>
      <c r="B194" s="53"/>
      <c r="C194" s="63"/>
      <c r="D194" s="53"/>
      <c r="E194" s="53"/>
      <c r="F194" s="133"/>
      <c r="G194" s="133"/>
      <c r="H194" s="133"/>
      <c r="I194" s="133"/>
      <c r="J194" s="133"/>
      <c r="K194" s="52"/>
      <c r="L194" s="53"/>
      <c r="M194" s="53"/>
      <c r="N194" s="53"/>
      <c r="O194" s="53"/>
      <c r="P194" s="53"/>
      <c r="Q194" s="53"/>
      <c r="R194" s="53"/>
      <c r="S194" s="53"/>
      <c r="T194" s="53"/>
      <c r="U194" s="53"/>
      <c r="V194" s="53"/>
      <c r="W194" s="53"/>
      <c r="X194" s="53"/>
      <c r="Y194" s="53"/>
      <c r="Z194" s="53"/>
      <c r="AA194" s="53"/>
      <c r="AB194" s="53"/>
      <c r="AC194" s="53"/>
      <c r="AD194" s="53"/>
    </row>
    <row r="195" spans="1:30" ht="12.75" customHeight="1">
      <c r="A195" s="49"/>
      <c r="B195" s="53"/>
      <c r="C195" s="63"/>
      <c r="D195" s="53"/>
      <c r="E195" s="53"/>
      <c r="F195" s="133"/>
      <c r="G195" s="133"/>
      <c r="H195" s="133"/>
      <c r="I195" s="133"/>
      <c r="J195" s="133"/>
      <c r="K195" s="52"/>
      <c r="L195" s="53"/>
      <c r="M195" s="53"/>
      <c r="N195" s="53"/>
      <c r="O195" s="53"/>
      <c r="P195" s="53"/>
      <c r="Q195" s="53"/>
      <c r="R195" s="53"/>
      <c r="S195" s="53"/>
      <c r="T195" s="53"/>
      <c r="U195" s="53"/>
      <c r="V195" s="53"/>
      <c r="W195" s="53"/>
      <c r="X195" s="53"/>
      <c r="Y195" s="53"/>
      <c r="Z195" s="53"/>
      <c r="AA195" s="53"/>
      <c r="AB195" s="53"/>
      <c r="AC195" s="53"/>
      <c r="AD195" s="53"/>
    </row>
    <row r="196" spans="1:30" ht="12.75" customHeight="1">
      <c r="A196" s="49"/>
      <c r="B196" s="53"/>
      <c r="C196" s="63"/>
      <c r="D196" s="53"/>
      <c r="E196" s="53"/>
      <c r="F196" s="133"/>
      <c r="G196" s="133"/>
      <c r="H196" s="133"/>
      <c r="I196" s="133"/>
      <c r="J196" s="133"/>
      <c r="K196" s="52"/>
      <c r="L196" s="53"/>
      <c r="M196" s="53"/>
      <c r="N196" s="53"/>
      <c r="O196" s="53"/>
      <c r="P196" s="53"/>
      <c r="Q196" s="53"/>
      <c r="R196" s="53"/>
      <c r="S196" s="53"/>
      <c r="T196" s="53"/>
      <c r="U196" s="53"/>
      <c r="V196" s="53"/>
      <c r="W196" s="53"/>
      <c r="X196" s="53"/>
      <c r="Y196" s="53"/>
      <c r="Z196" s="53"/>
      <c r="AA196" s="53"/>
      <c r="AB196" s="53"/>
      <c r="AC196" s="53"/>
      <c r="AD196" s="53"/>
    </row>
    <row r="197" spans="1:30" ht="12.75" customHeight="1">
      <c r="A197" s="49"/>
      <c r="B197" s="53"/>
      <c r="C197" s="63"/>
      <c r="D197" s="53"/>
      <c r="E197" s="53"/>
      <c r="F197" s="133"/>
      <c r="G197" s="133"/>
      <c r="H197" s="133"/>
      <c r="I197" s="133"/>
      <c r="J197" s="133"/>
      <c r="K197" s="52"/>
      <c r="L197" s="53"/>
      <c r="M197" s="53"/>
      <c r="N197" s="53"/>
      <c r="O197" s="53"/>
      <c r="P197" s="53"/>
      <c r="Q197" s="53"/>
      <c r="R197" s="53"/>
      <c r="S197" s="53"/>
      <c r="T197" s="53"/>
      <c r="U197" s="53"/>
      <c r="V197" s="53"/>
      <c r="W197" s="53"/>
      <c r="X197" s="53"/>
      <c r="Y197" s="53"/>
      <c r="Z197" s="53"/>
      <c r="AA197" s="53"/>
      <c r="AB197" s="53"/>
      <c r="AC197" s="53"/>
      <c r="AD197" s="53"/>
    </row>
    <row r="198" spans="1:30" ht="12.75" customHeight="1">
      <c r="A198" s="49"/>
      <c r="B198" s="53"/>
      <c r="C198" s="63"/>
      <c r="D198" s="53"/>
      <c r="E198" s="53"/>
      <c r="F198" s="133"/>
      <c r="G198" s="133"/>
      <c r="H198" s="133"/>
      <c r="I198" s="133"/>
      <c r="J198" s="133"/>
      <c r="K198" s="52"/>
      <c r="L198" s="53"/>
      <c r="M198" s="53"/>
      <c r="N198" s="53"/>
      <c r="O198" s="53"/>
      <c r="P198" s="53"/>
      <c r="Q198" s="53"/>
      <c r="R198" s="53"/>
      <c r="S198" s="53"/>
      <c r="T198" s="53"/>
      <c r="U198" s="53"/>
      <c r="V198" s="53"/>
      <c r="W198" s="53"/>
      <c r="X198" s="53"/>
      <c r="Y198" s="53"/>
      <c r="Z198" s="53"/>
      <c r="AA198" s="53"/>
      <c r="AB198" s="53"/>
      <c r="AC198" s="53"/>
      <c r="AD198" s="53"/>
    </row>
    <row r="199" spans="1:30" ht="12.75" customHeight="1">
      <c r="A199" s="49"/>
      <c r="B199" s="53"/>
      <c r="C199" s="63"/>
      <c r="D199" s="53"/>
      <c r="E199" s="53"/>
      <c r="F199" s="133"/>
      <c r="G199" s="133"/>
      <c r="H199" s="133"/>
      <c r="I199" s="133"/>
      <c r="J199" s="133"/>
      <c r="K199" s="52"/>
      <c r="L199" s="53"/>
      <c r="M199" s="53"/>
      <c r="N199" s="53"/>
      <c r="O199" s="53"/>
      <c r="P199" s="53"/>
      <c r="Q199" s="53"/>
      <c r="R199" s="53"/>
      <c r="S199" s="53"/>
      <c r="T199" s="53"/>
      <c r="U199" s="53"/>
      <c r="V199" s="53"/>
      <c r="W199" s="53"/>
      <c r="X199" s="53"/>
      <c r="Y199" s="53"/>
      <c r="Z199" s="53"/>
      <c r="AA199" s="53"/>
      <c r="AB199" s="53"/>
      <c r="AC199" s="53"/>
      <c r="AD199" s="53"/>
    </row>
    <row r="200" spans="1:30" ht="12.75" customHeight="1">
      <c r="A200" s="49"/>
      <c r="B200" s="53"/>
      <c r="C200" s="63"/>
      <c r="D200" s="53"/>
      <c r="E200" s="53"/>
      <c r="F200" s="133"/>
      <c r="G200" s="133"/>
      <c r="H200" s="133"/>
      <c r="I200" s="133"/>
      <c r="J200" s="133"/>
      <c r="K200" s="52"/>
      <c r="L200" s="53"/>
      <c r="M200" s="53"/>
      <c r="N200" s="53"/>
      <c r="O200" s="53"/>
      <c r="P200" s="53"/>
      <c r="Q200" s="53"/>
      <c r="R200" s="53"/>
      <c r="S200" s="53"/>
      <c r="T200" s="53"/>
      <c r="U200" s="53"/>
      <c r="V200" s="53"/>
      <c r="W200" s="53"/>
      <c r="X200" s="53"/>
      <c r="Y200" s="53"/>
      <c r="Z200" s="53"/>
      <c r="AA200" s="53"/>
      <c r="AB200" s="53"/>
      <c r="AC200" s="53"/>
      <c r="AD200" s="53"/>
    </row>
    <row r="201" spans="1:30" ht="12.75" customHeight="1">
      <c r="A201" s="49"/>
      <c r="B201" s="53"/>
      <c r="C201" s="63"/>
      <c r="D201" s="53"/>
      <c r="E201" s="53"/>
      <c r="F201" s="133"/>
      <c r="G201" s="133"/>
      <c r="H201" s="133"/>
      <c r="I201" s="133"/>
      <c r="J201" s="133"/>
      <c r="K201" s="52"/>
      <c r="L201" s="53"/>
      <c r="M201" s="53"/>
      <c r="N201" s="53"/>
      <c r="O201" s="53"/>
      <c r="P201" s="53"/>
      <c r="Q201" s="53"/>
      <c r="R201" s="53"/>
      <c r="S201" s="53"/>
      <c r="T201" s="53"/>
      <c r="U201" s="53"/>
      <c r="V201" s="53"/>
      <c r="W201" s="53"/>
      <c r="X201" s="53"/>
      <c r="Y201" s="53"/>
      <c r="Z201" s="53"/>
      <c r="AA201" s="53"/>
      <c r="AB201" s="53"/>
      <c r="AC201" s="53"/>
      <c r="AD201" s="53"/>
    </row>
    <row r="202" spans="1:30" ht="12.75" customHeight="1">
      <c r="A202" s="49"/>
      <c r="B202" s="53"/>
      <c r="C202" s="63"/>
      <c r="D202" s="53"/>
      <c r="E202" s="53"/>
      <c r="F202" s="133"/>
      <c r="G202" s="133"/>
      <c r="H202" s="133"/>
      <c r="I202" s="133"/>
      <c r="J202" s="133"/>
      <c r="K202" s="52"/>
      <c r="L202" s="53"/>
      <c r="M202" s="53"/>
      <c r="N202" s="53"/>
      <c r="O202" s="53"/>
      <c r="P202" s="53"/>
      <c r="Q202" s="53"/>
      <c r="R202" s="53"/>
      <c r="S202" s="53"/>
      <c r="T202" s="53"/>
      <c r="U202" s="53"/>
      <c r="V202" s="53"/>
      <c r="W202" s="53"/>
      <c r="X202" s="53"/>
      <c r="Y202" s="53"/>
      <c r="Z202" s="53"/>
      <c r="AA202" s="53"/>
      <c r="AB202" s="53"/>
      <c r="AC202" s="53"/>
      <c r="AD202" s="53"/>
    </row>
    <row r="203" spans="1:30" ht="12.75" customHeight="1">
      <c r="A203" s="49"/>
      <c r="B203" s="53"/>
      <c r="C203" s="63"/>
      <c r="D203" s="53"/>
      <c r="E203" s="53"/>
      <c r="F203" s="133"/>
      <c r="G203" s="133"/>
      <c r="H203" s="133"/>
      <c r="I203" s="133"/>
      <c r="J203" s="133"/>
      <c r="K203" s="52"/>
      <c r="L203" s="53"/>
      <c r="M203" s="53"/>
      <c r="N203" s="53"/>
      <c r="O203" s="53"/>
      <c r="P203" s="53"/>
      <c r="Q203" s="53"/>
      <c r="R203" s="53"/>
      <c r="S203" s="53"/>
      <c r="T203" s="53"/>
      <c r="U203" s="53"/>
      <c r="V203" s="53"/>
      <c r="W203" s="53"/>
      <c r="X203" s="53"/>
      <c r="Y203" s="53"/>
      <c r="Z203" s="53"/>
      <c r="AA203" s="53"/>
      <c r="AB203" s="53"/>
      <c r="AC203" s="53"/>
      <c r="AD203" s="53"/>
    </row>
    <row r="204" spans="1:30" ht="12.75" customHeight="1">
      <c r="A204" s="49"/>
      <c r="B204" s="53"/>
      <c r="C204" s="63"/>
      <c r="D204" s="53"/>
      <c r="E204" s="53"/>
      <c r="F204" s="133"/>
      <c r="G204" s="133"/>
      <c r="H204" s="133"/>
      <c r="I204" s="133"/>
      <c r="J204" s="133"/>
      <c r="K204" s="52"/>
      <c r="L204" s="53"/>
      <c r="M204" s="53"/>
      <c r="N204" s="53"/>
      <c r="O204" s="53"/>
      <c r="P204" s="53"/>
      <c r="Q204" s="53"/>
      <c r="R204" s="53"/>
      <c r="S204" s="53"/>
      <c r="T204" s="53"/>
      <c r="U204" s="53"/>
      <c r="V204" s="53"/>
      <c r="W204" s="53"/>
      <c r="X204" s="53"/>
      <c r="Y204" s="53"/>
      <c r="Z204" s="53"/>
      <c r="AA204" s="53"/>
      <c r="AB204" s="53"/>
      <c r="AC204" s="53"/>
      <c r="AD204" s="53"/>
    </row>
    <row r="205" spans="1:30" ht="12.75" customHeight="1">
      <c r="A205" s="49"/>
      <c r="B205" s="53"/>
      <c r="C205" s="63"/>
      <c r="D205" s="53"/>
      <c r="E205" s="53"/>
      <c r="F205" s="133"/>
      <c r="G205" s="133"/>
      <c r="H205" s="133"/>
      <c r="I205" s="133"/>
      <c r="J205" s="133"/>
      <c r="K205" s="52"/>
      <c r="L205" s="53"/>
      <c r="M205" s="53"/>
      <c r="N205" s="53"/>
      <c r="O205" s="53"/>
      <c r="P205" s="53"/>
      <c r="Q205" s="53"/>
      <c r="R205" s="53"/>
      <c r="S205" s="53"/>
      <c r="T205" s="53"/>
      <c r="U205" s="53"/>
      <c r="V205" s="53"/>
      <c r="W205" s="53"/>
      <c r="X205" s="53"/>
      <c r="Y205" s="53"/>
      <c r="Z205" s="53"/>
      <c r="AA205" s="53"/>
      <c r="AB205" s="53"/>
      <c r="AC205" s="53"/>
      <c r="AD205" s="53"/>
    </row>
    <row r="206" spans="1:30" ht="12.75" customHeight="1">
      <c r="A206" s="49"/>
      <c r="B206" s="53"/>
      <c r="C206" s="63"/>
      <c r="D206" s="53"/>
      <c r="E206" s="53"/>
      <c r="F206" s="133"/>
      <c r="G206" s="133"/>
      <c r="H206" s="133"/>
      <c r="I206" s="133"/>
      <c r="J206" s="133"/>
      <c r="K206" s="52"/>
      <c r="L206" s="53"/>
      <c r="M206" s="53"/>
      <c r="N206" s="53"/>
      <c r="O206" s="53"/>
      <c r="P206" s="53"/>
      <c r="Q206" s="53"/>
      <c r="R206" s="53"/>
      <c r="S206" s="53"/>
      <c r="T206" s="53"/>
      <c r="U206" s="53"/>
      <c r="V206" s="53"/>
      <c r="W206" s="53"/>
      <c r="X206" s="53"/>
      <c r="Y206" s="53"/>
      <c r="Z206" s="53"/>
      <c r="AA206" s="53"/>
      <c r="AB206" s="53"/>
      <c r="AC206" s="53"/>
      <c r="AD206" s="53"/>
    </row>
    <row r="207" spans="1:30" ht="12.75" customHeight="1">
      <c r="A207" s="49"/>
      <c r="B207" s="53"/>
      <c r="C207" s="63"/>
      <c r="D207" s="53"/>
      <c r="E207" s="53"/>
      <c r="F207" s="133"/>
      <c r="G207" s="133"/>
      <c r="H207" s="133"/>
      <c r="I207" s="133"/>
      <c r="J207" s="133"/>
      <c r="K207" s="52"/>
      <c r="L207" s="53"/>
      <c r="M207" s="53"/>
      <c r="N207" s="53"/>
      <c r="O207" s="53"/>
      <c r="P207" s="53"/>
      <c r="Q207" s="53"/>
      <c r="R207" s="53"/>
      <c r="S207" s="53"/>
      <c r="T207" s="53"/>
      <c r="U207" s="53"/>
      <c r="V207" s="53"/>
      <c r="W207" s="53"/>
      <c r="X207" s="53"/>
      <c r="Y207" s="53"/>
      <c r="Z207" s="53"/>
      <c r="AA207" s="53"/>
      <c r="AB207" s="53"/>
      <c r="AC207" s="53"/>
      <c r="AD207" s="53"/>
    </row>
    <row r="208" spans="1:30" ht="12.75" customHeight="1">
      <c r="A208" s="49"/>
      <c r="B208" s="53"/>
      <c r="C208" s="63"/>
      <c r="D208" s="53"/>
      <c r="E208" s="53"/>
      <c r="F208" s="133"/>
      <c r="G208" s="133"/>
      <c r="H208" s="133"/>
      <c r="I208" s="133"/>
      <c r="J208" s="133"/>
      <c r="K208" s="52"/>
      <c r="L208" s="53"/>
      <c r="M208" s="53"/>
      <c r="N208" s="53"/>
      <c r="O208" s="53"/>
      <c r="P208" s="53"/>
      <c r="Q208" s="53"/>
      <c r="R208" s="53"/>
      <c r="S208" s="53"/>
      <c r="T208" s="53"/>
      <c r="U208" s="53"/>
      <c r="V208" s="53"/>
      <c r="W208" s="53"/>
      <c r="X208" s="53"/>
      <c r="Y208" s="53"/>
      <c r="Z208" s="53"/>
      <c r="AA208" s="53"/>
      <c r="AB208" s="53"/>
      <c r="AC208" s="53"/>
      <c r="AD208" s="53"/>
    </row>
    <row r="209" spans="1:30" ht="12.75" customHeight="1">
      <c r="A209" s="49"/>
      <c r="B209" s="53"/>
      <c r="C209" s="63"/>
      <c r="D209" s="53"/>
      <c r="E209" s="53"/>
      <c r="F209" s="133"/>
      <c r="G209" s="133"/>
      <c r="H209" s="133"/>
      <c r="I209" s="133"/>
      <c r="J209" s="133"/>
      <c r="K209" s="52"/>
      <c r="L209" s="53"/>
      <c r="M209" s="53"/>
      <c r="N209" s="53"/>
      <c r="O209" s="53"/>
      <c r="P209" s="53"/>
      <c r="Q209" s="53"/>
      <c r="R209" s="53"/>
      <c r="S209" s="53"/>
      <c r="T209" s="53"/>
      <c r="U209" s="53"/>
      <c r="V209" s="53"/>
      <c r="W209" s="53"/>
      <c r="X209" s="53"/>
      <c r="Y209" s="53"/>
      <c r="Z209" s="53"/>
      <c r="AA209" s="53"/>
      <c r="AB209" s="53"/>
      <c r="AC209" s="53"/>
      <c r="AD209" s="53"/>
    </row>
    <row r="210" spans="1:30" ht="12.75" customHeight="1">
      <c r="A210" s="49"/>
      <c r="B210" s="53"/>
      <c r="C210" s="63"/>
      <c r="D210" s="53"/>
      <c r="E210" s="53"/>
      <c r="F210" s="133"/>
      <c r="G210" s="133"/>
      <c r="H210" s="133"/>
      <c r="I210" s="133"/>
      <c r="J210" s="133"/>
      <c r="K210" s="52"/>
      <c r="L210" s="53"/>
      <c r="M210" s="53"/>
      <c r="N210" s="53"/>
      <c r="O210" s="53"/>
      <c r="P210" s="53"/>
      <c r="Q210" s="53"/>
      <c r="R210" s="53"/>
      <c r="S210" s="53"/>
      <c r="T210" s="53"/>
      <c r="U210" s="53"/>
      <c r="V210" s="53"/>
      <c r="W210" s="53"/>
      <c r="X210" s="53"/>
      <c r="Y210" s="53"/>
      <c r="Z210" s="53"/>
      <c r="AA210" s="53"/>
      <c r="AB210" s="53"/>
      <c r="AC210" s="53"/>
      <c r="AD210" s="53"/>
    </row>
    <row r="211" spans="1:30" ht="12.75" customHeight="1">
      <c r="A211" s="49"/>
      <c r="B211" s="53"/>
      <c r="C211" s="63"/>
      <c r="D211" s="53"/>
      <c r="E211" s="53"/>
      <c r="F211" s="133"/>
      <c r="G211" s="133"/>
      <c r="H211" s="133"/>
      <c r="I211" s="133"/>
      <c r="J211" s="133"/>
      <c r="K211" s="52"/>
      <c r="L211" s="53"/>
      <c r="M211" s="53"/>
      <c r="N211" s="53"/>
      <c r="O211" s="53"/>
      <c r="P211" s="53"/>
      <c r="Q211" s="53"/>
      <c r="R211" s="53"/>
      <c r="S211" s="53"/>
      <c r="T211" s="53"/>
      <c r="U211" s="53"/>
      <c r="V211" s="53"/>
      <c r="W211" s="53"/>
      <c r="X211" s="53"/>
      <c r="Y211" s="53"/>
      <c r="Z211" s="53"/>
      <c r="AA211" s="53"/>
      <c r="AB211" s="53"/>
      <c r="AC211" s="53"/>
      <c r="AD211" s="53"/>
    </row>
    <row r="212" spans="1:30" ht="12.75" customHeight="1">
      <c r="A212" s="49"/>
      <c r="B212" s="53"/>
      <c r="C212" s="63"/>
      <c r="D212" s="53"/>
      <c r="E212" s="53"/>
      <c r="F212" s="133"/>
      <c r="G212" s="133"/>
      <c r="H212" s="133"/>
      <c r="I212" s="133"/>
      <c r="J212" s="133"/>
      <c r="K212" s="52"/>
      <c r="L212" s="53"/>
      <c r="M212" s="53"/>
      <c r="N212" s="53"/>
      <c r="O212" s="53"/>
      <c r="P212" s="53"/>
      <c r="Q212" s="53"/>
      <c r="R212" s="53"/>
      <c r="S212" s="53"/>
      <c r="T212" s="53"/>
      <c r="U212" s="53"/>
      <c r="V212" s="53"/>
      <c r="W212" s="53"/>
      <c r="X212" s="53"/>
      <c r="Y212" s="53"/>
      <c r="Z212" s="53"/>
      <c r="AA212" s="53"/>
      <c r="AB212" s="53"/>
      <c r="AC212" s="53"/>
      <c r="AD212" s="53"/>
    </row>
    <row r="213" spans="1:30" ht="12.75" customHeight="1">
      <c r="A213" s="49"/>
      <c r="B213" s="53"/>
      <c r="C213" s="63"/>
      <c r="D213" s="53"/>
      <c r="E213" s="53"/>
      <c r="F213" s="133"/>
      <c r="G213" s="133"/>
      <c r="H213" s="133"/>
      <c r="I213" s="133"/>
      <c r="J213" s="133"/>
      <c r="K213" s="52"/>
      <c r="L213" s="53"/>
      <c r="M213" s="53"/>
      <c r="N213" s="53"/>
      <c r="O213" s="53"/>
      <c r="P213" s="53"/>
      <c r="Q213" s="53"/>
      <c r="R213" s="53"/>
      <c r="S213" s="53"/>
      <c r="T213" s="53"/>
      <c r="U213" s="53"/>
      <c r="V213" s="53"/>
      <c r="W213" s="53"/>
      <c r="X213" s="53"/>
      <c r="Y213" s="53"/>
      <c r="Z213" s="53"/>
      <c r="AA213" s="53"/>
      <c r="AB213" s="53"/>
      <c r="AC213" s="53"/>
      <c r="AD213" s="53"/>
    </row>
    <row r="214" spans="1:30" ht="12.75" customHeight="1">
      <c r="A214" s="49"/>
      <c r="B214" s="53"/>
      <c r="C214" s="63"/>
      <c r="D214" s="53"/>
      <c r="E214" s="53"/>
      <c r="F214" s="133"/>
      <c r="G214" s="133"/>
      <c r="H214" s="133"/>
      <c r="I214" s="133"/>
      <c r="J214" s="133"/>
      <c r="K214" s="52"/>
      <c r="L214" s="53"/>
      <c r="M214" s="53"/>
      <c r="N214" s="53"/>
      <c r="O214" s="53"/>
      <c r="P214" s="53"/>
      <c r="Q214" s="53"/>
      <c r="R214" s="53"/>
      <c r="S214" s="53"/>
      <c r="T214" s="53"/>
      <c r="U214" s="53"/>
      <c r="V214" s="53"/>
      <c r="W214" s="53"/>
      <c r="X214" s="53"/>
      <c r="Y214" s="53"/>
      <c r="Z214" s="53"/>
      <c r="AA214" s="53"/>
      <c r="AB214" s="53"/>
      <c r="AC214" s="53"/>
      <c r="AD214" s="53"/>
    </row>
    <row r="215" spans="1:30" ht="12.75" customHeight="1">
      <c r="A215" s="49"/>
      <c r="B215" s="53"/>
      <c r="C215" s="63"/>
      <c r="D215" s="53"/>
      <c r="E215" s="53"/>
      <c r="F215" s="133"/>
      <c r="G215" s="133"/>
      <c r="H215" s="133"/>
      <c r="I215" s="133"/>
      <c r="J215" s="133"/>
      <c r="K215" s="52"/>
      <c r="L215" s="53"/>
      <c r="M215" s="53"/>
      <c r="N215" s="53"/>
      <c r="O215" s="53"/>
      <c r="P215" s="53"/>
      <c r="Q215" s="53"/>
      <c r="R215" s="53"/>
      <c r="S215" s="53"/>
      <c r="T215" s="53"/>
      <c r="U215" s="53"/>
      <c r="V215" s="53"/>
      <c r="W215" s="53"/>
      <c r="X215" s="53"/>
      <c r="Y215" s="53"/>
      <c r="Z215" s="53"/>
      <c r="AA215" s="53"/>
      <c r="AB215" s="53"/>
      <c r="AC215" s="53"/>
      <c r="AD215" s="53"/>
    </row>
    <row r="216" spans="1:30" ht="12.75" customHeight="1">
      <c r="A216" s="49"/>
      <c r="B216" s="53"/>
      <c r="C216" s="63"/>
      <c r="D216" s="53"/>
      <c r="E216" s="53"/>
      <c r="F216" s="133"/>
      <c r="G216" s="133"/>
      <c r="H216" s="133"/>
      <c r="I216" s="133"/>
      <c r="J216" s="133"/>
      <c r="K216" s="52"/>
      <c r="L216" s="53"/>
      <c r="M216" s="53"/>
      <c r="N216" s="53"/>
      <c r="O216" s="53"/>
      <c r="P216" s="53"/>
      <c r="Q216" s="53"/>
      <c r="R216" s="53"/>
      <c r="S216" s="53"/>
      <c r="T216" s="53"/>
      <c r="U216" s="53"/>
      <c r="V216" s="53"/>
      <c r="W216" s="53"/>
      <c r="X216" s="53"/>
      <c r="Y216" s="53"/>
      <c r="Z216" s="53"/>
      <c r="AA216" s="53"/>
      <c r="AB216" s="53"/>
      <c r="AC216" s="53"/>
      <c r="AD216" s="53"/>
    </row>
    <row r="217" spans="1:30" ht="12.75" customHeight="1">
      <c r="A217" s="49"/>
      <c r="B217" s="53"/>
      <c r="C217" s="63"/>
      <c r="D217" s="53"/>
      <c r="E217" s="53"/>
      <c r="F217" s="133"/>
      <c r="G217" s="133"/>
      <c r="H217" s="133"/>
      <c r="I217" s="133"/>
      <c r="J217" s="133"/>
      <c r="K217" s="52"/>
      <c r="L217" s="53"/>
      <c r="M217" s="53"/>
      <c r="N217" s="53"/>
      <c r="O217" s="53"/>
      <c r="P217" s="53"/>
      <c r="Q217" s="53"/>
      <c r="R217" s="53"/>
      <c r="S217" s="53"/>
      <c r="T217" s="53"/>
      <c r="U217" s="53"/>
      <c r="V217" s="53"/>
      <c r="W217" s="53"/>
      <c r="X217" s="53"/>
      <c r="Y217" s="53"/>
      <c r="Z217" s="53"/>
      <c r="AA217" s="53"/>
      <c r="AB217" s="53"/>
      <c r="AC217" s="53"/>
      <c r="AD217" s="53"/>
    </row>
    <row r="218" spans="1:30" ht="12.75" customHeight="1">
      <c r="A218" s="49"/>
      <c r="B218" s="53"/>
      <c r="C218" s="63"/>
      <c r="D218" s="53"/>
      <c r="E218" s="53"/>
      <c r="F218" s="133"/>
      <c r="G218" s="133"/>
      <c r="H218" s="133"/>
      <c r="I218" s="133"/>
      <c r="J218" s="133"/>
      <c r="K218" s="52"/>
      <c r="L218" s="53"/>
      <c r="M218" s="53"/>
      <c r="N218" s="53"/>
      <c r="O218" s="53"/>
      <c r="P218" s="53"/>
      <c r="Q218" s="53"/>
      <c r="R218" s="53"/>
      <c r="S218" s="53"/>
      <c r="T218" s="53"/>
      <c r="U218" s="53"/>
      <c r="V218" s="53"/>
      <c r="W218" s="53"/>
      <c r="X218" s="53"/>
      <c r="Y218" s="53"/>
      <c r="Z218" s="53"/>
      <c r="AA218" s="53"/>
      <c r="AB218" s="53"/>
      <c r="AC218" s="53"/>
      <c r="AD218" s="53"/>
    </row>
    <row r="219" spans="1:30" ht="12.75" customHeight="1">
      <c r="A219" s="49"/>
      <c r="B219" s="53"/>
      <c r="C219" s="63"/>
      <c r="D219" s="53"/>
      <c r="E219" s="53"/>
      <c r="F219" s="133"/>
      <c r="G219" s="133"/>
      <c r="H219" s="133"/>
      <c r="I219" s="133"/>
      <c r="J219" s="133"/>
      <c r="K219" s="52"/>
      <c r="L219" s="53"/>
      <c r="M219" s="53"/>
      <c r="N219" s="53"/>
      <c r="O219" s="53"/>
      <c r="P219" s="53"/>
      <c r="Q219" s="53"/>
      <c r="R219" s="53"/>
      <c r="S219" s="53"/>
      <c r="T219" s="53"/>
      <c r="U219" s="53"/>
      <c r="V219" s="53"/>
      <c r="W219" s="53"/>
      <c r="X219" s="53"/>
      <c r="Y219" s="53"/>
      <c r="Z219" s="53"/>
      <c r="AA219" s="53"/>
      <c r="AB219" s="53"/>
      <c r="AC219" s="53"/>
      <c r="AD219" s="53"/>
    </row>
    <row r="220" spans="1:30" ht="12.75" customHeight="1">
      <c r="A220" s="49"/>
      <c r="B220" s="53"/>
      <c r="C220" s="63"/>
      <c r="D220" s="53"/>
      <c r="E220" s="53"/>
      <c r="F220" s="133"/>
      <c r="G220" s="133"/>
      <c r="H220" s="133"/>
      <c r="I220" s="133"/>
      <c r="J220" s="133"/>
      <c r="K220" s="52"/>
      <c r="L220" s="53"/>
      <c r="M220" s="53"/>
      <c r="N220" s="53"/>
      <c r="O220" s="53"/>
      <c r="P220" s="53"/>
      <c r="Q220" s="53"/>
      <c r="R220" s="53"/>
      <c r="S220" s="53"/>
      <c r="T220" s="53"/>
      <c r="U220" s="53"/>
      <c r="V220" s="53"/>
      <c r="W220" s="53"/>
      <c r="X220" s="53"/>
      <c r="Y220" s="53"/>
      <c r="Z220" s="53"/>
      <c r="AA220" s="53"/>
      <c r="AB220" s="53"/>
      <c r="AC220" s="53"/>
      <c r="AD220" s="53"/>
    </row>
    <row r="221" spans="1:30" ht="12.75" customHeight="1">
      <c r="A221" s="49"/>
      <c r="B221" s="53"/>
      <c r="C221" s="63"/>
      <c r="D221" s="53"/>
      <c r="E221" s="53"/>
      <c r="F221" s="133"/>
      <c r="G221" s="133"/>
      <c r="H221" s="133"/>
      <c r="I221" s="133"/>
      <c r="J221" s="133"/>
      <c r="K221" s="52"/>
      <c r="L221" s="53"/>
      <c r="M221" s="53"/>
      <c r="N221" s="53"/>
      <c r="O221" s="53"/>
      <c r="P221" s="53"/>
      <c r="Q221" s="53"/>
      <c r="R221" s="53"/>
      <c r="S221" s="53"/>
      <c r="T221" s="53"/>
      <c r="U221" s="53"/>
      <c r="V221" s="53"/>
      <c r="W221" s="53"/>
      <c r="X221" s="53"/>
      <c r="Y221" s="53"/>
      <c r="Z221" s="53"/>
      <c r="AA221" s="53"/>
      <c r="AB221" s="53"/>
      <c r="AC221" s="53"/>
      <c r="AD221" s="53"/>
    </row>
    <row r="222" spans="1:30" ht="12.75" customHeight="1">
      <c r="A222" s="49"/>
      <c r="B222" s="53"/>
      <c r="C222" s="63"/>
      <c r="D222" s="53"/>
      <c r="E222" s="53"/>
      <c r="F222" s="133"/>
      <c r="G222" s="133"/>
      <c r="H222" s="133"/>
      <c r="I222" s="133"/>
      <c r="J222" s="133"/>
      <c r="K222" s="52"/>
      <c r="L222" s="53"/>
      <c r="M222" s="53"/>
      <c r="N222" s="53"/>
      <c r="O222" s="53"/>
      <c r="P222" s="53"/>
      <c r="Q222" s="53"/>
      <c r="R222" s="53"/>
      <c r="S222" s="53"/>
      <c r="T222" s="53"/>
      <c r="U222" s="53"/>
      <c r="V222" s="53"/>
      <c r="W222" s="53"/>
      <c r="X222" s="53"/>
      <c r="Y222" s="53"/>
      <c r="Z222" s="53"/>
      <c r="AA222" s="53"/>
      <c r="AB222" s="53"/>
      <c r="AC222" s="53"/>
      <c r="AD222" s="53"/>
    </row>
    <row r="223" spans="1:30" ht="12.75" customHeight="1">
      <c r="A223" s="49"/>
      <c r="B223" s="53"/>
      <c r="C223" s="63"/>
      <c r="D223" s="53"/>
      <c r="E223" s="53"/>
      <c r="F223" s="133"/>
      <c r="G223" s="133"/>
      <c r="H223" s="133"/>
      <c r="I223" s="133"/>
      <c r="J223" s="133"/>
      <c r="K223" s="52"/>
      <c r="L223" s="53"/>
      <c r="M223" s="53"/>
      <c r="N223" s="53"/>
      <c r="O223" s="53"/>
      <c r="P223" s="53"/>
      <c r="Q223" s="53"/>
      <c r="R223" s="53"/>
      <c r="S223" s="53"/>
      <c r="T223" s="53"/>
      <c r="U223" s="53"/>
      <c r="V223" s="53"/>
      <c r="W223" s="53"/>
      <c r="X223" s="53"/>
      <c r="Y223" s="53"/>
      <c r="Z223" s="53"/>
      <c r="AA223" s="53"/>
      <c r="AB223" s="53"/>
      <c r="AC223" s="53"/>
      <c r="AD223" s="53"/>
    </row>
    <row r="224" spans="1:30" ht="12.75" customHeight="1">
      <c r="A224" s="49"/>
      <c r="B224" s="53"/>
      <c r="C224" s="63"/>
      <c r="D224" s="53"/>
      <c r="E224" s="53"/>
      <c r="F224" s="133"/>
      <c r="G224" s="133"/>
      <c r="H224" s="133"/>
      <c r="I224" s="133"/>
      <c r="J224" s="133"/>
      <c r="K224" s="52"/>
      <c r="L224" s="53"/>
      <c r="M224" s="53"/>
      <c r="N224" s="53"/>
      <c r="O224" s="53"/>
      <c r="P224" s="53"/>
      <c r="Q224" s="53"/>
      <c r="R224" s="53"/>
      <c r="S224" s="53"/>
      <c r="T224" s="53"/>
      <c r="U224" s="53"/>
      <c r="V224" s="53"/>
      <c r="W224" s="53"/>
      <c r="X224" s="53"/>
      <c r="Y224" s="53"/>
      <c r="Z224" s="53"/>
      <c r="AA224" s="53"/>
      <c r="AB224" s="53"/>
      <c r="AC224" s="53"/>
      <c r="AD224" s="53"/>
    </row>
    <row r="225" spans="1:30" ht="12.75" customHeight="1">
      <c r="A225" s="49"/>
      <c r="B225" s="53"/>
      <c r="C225" s="63"/>
      <c r="D225" s="53"/>
      <c r="E225" s="53"/>
      <c r="F225" s="133"/>
      <c r="G225" s="133"/>
      <c r="H225" s="133"/>
      <c r="I225" s="133"/>
      <c r="J225" s="133"/>
      <c r="K225" s="52"/>
      <c r="L225" s="53"/>
      <c r="M225" s="53"/>
      <c r="N225" s="53"/>
      <c r="O225" s="53"/>
      <c r="P225" s="53"/>
      <c r="Q225" s="53"/>
      <c r="R225" s="53"/>
      <c r="S225" s="53"/>
      <c r="T225" s="53"/>
      <c r="U225" s="53"/>
      <c r="V225" s="53"/>
      <c r="W225" s="53"/>
      <c r="X225" s="53"/>
      <c r="Y225" s="53"/>
      <c r="Z225" s="53"/>
      <c r="AA225" s="53"/>
      <c r="AB225" s="53"/>
      <c r="AC225" s="53"/>
      <c r="AD225" s="53"/>
    </row>
    <row r="226" spans="1:30" ht="12.75" customHeight="1">
      <c r="A226" s="49"/>
      <c r="B226" s="53"/>
      <c r="C226" s="63"/>
      <c r="D226" s="53"/>
      <c r="E226" s="53"/>
      <c r="F226" s="133"/>
      <c r="G226" s="133"/>
      <c r="H226" s="133"/>
      <c r="I226" s="133"/>
      <c r="J226" s="133"/>
      <c r="K226" s="52"/>
      <c r="L226" s="53"/>
      <c r="M226" s="53"/>
      <c r="N226" s="53"/>
      <c r="O226" s="53"/>
      <c r="P226" s="53"/>
      <c r="Q226" s="53"/>
      <c r="R226" s="53"/>
      <c r="S226" s="53"/>
      <c r="T226" s="53"/>
      <c r="U226" s="53"/>
      <c r="V226" s="53"/>
      <c r="W226" s="53"/>
      <c r="X226" s="53"/>
      <c r="Y226" s="53"/>
      <c r="Z226" s="53"/>
      <c r="AA226" s="53"/>
      <c r="AB226" s="53"/>
      <c r="AC226" s="53"/>
      <c r="AD226" s="53"/>
    </row>
    <row r="227" spans="1:30" ht="12.75" customHeight="1">
      <c r="A227" s="49"/>
      <c r="B227" s="53"/>
      <c r="C227" s="63"/>
      <c r="D227" s="53"/>
      <c r="E227" s="53"/>
      <c r="F227" s="133"/>
      <c r="G227" s="133"/>
      <c r="H227" s="133"/>
      <c r="I227" s="133"/>
      <c r="J227" s="133"/>
      <c r="K227" s="52"/>
      <c r="L227" s="53"/>
      <c r="M227" s="53"/>
      <c r="N227" s="53"/>
      <c r="O227" s="53"/>
      <c r="P227" s="53"/>
      <c r="Q227" s="53"/>
      <c r="R227" s="53"/>
      <c r="S227" s="53"/>
      <c r="T227" s="53"/>
      <c r="U227" s="53"/>
      <c r="V227" s="53"/>
      <c r="W227" s="53"/>
      <c r="X227" s="53"/>
      <c r="Y227" s="53"/>
      <c r="Z227" s="53"/>
      <c r="AA227" s="53"/>
      <c r="AB227" s="53"/>
      <c r="AC227" s="53"/>
      <c r="AD227" s="53"/>
    </row>
    <row r="228" spans="1:30" ht="12.75" customHeight="1">
      <c r="A228" s="49"/>
      <c r="B228" s="53"/>
      <c r="C228" s="63"/>
      <c r="D228" s="53"/>
      <c r="E228" s="53"/>
      <c r="F228" s="133"/>
      <c r="G228" s="133"/>
      <c r="H228" s="133"/>
      <c r="I228" s="133"/>
      <c r="J228" s="133"/>
      <c r="K228" s="52"/>
      <c r="L228" s="53"/>
      <c r="M228" s="53"/>
      <c r="N228" s="53"/>
      <c r="O228" s="53"/>
      <c r="P228" s="53"/>
      <c r="Q228" s="53"/>
      <c r="R228" s="53"/>
      <c r="S228" s="53"/>
      <c r="T228" s="53"/>
      <c r="U228" s="53"/>
      <c r="V228" s="53"/>
      <c r="W228" s="53"/>
      <c r="X228" s="53"/>
      <c r="Y228" s="53"/>
      <c r="Z228" s="53"/>
      <c r="AA228" s="53"/>
      <c r="AB228" s="53"/>
      <c r="AC228" s="53"/>
      <c r="AD228" s="53"/>
    </row>
    <row r="229" spans="1:30" ht="12.75" customHeight="1">
      <c r="A229" s="49"/>
      <c r="B229" s="53"/>
      <c r="C229" s="63"/>
      <c r="D229" s="53"/>
      <c r="E229" s="53"/>
      <c r="F229" s="133"/>
      <c r="G229" s="133"/>
      <c r="H229" s="133"/>
      <c r="I229" s="133"/>
      <c r="J229" s="133"/>
      <c r="K229" s="52"/>
      <c r="L229" s="53"/>
      <c r="M229" s="53"/>
      <c r="N229" s="53"/>
      <c r="O229" s="53"/>
      <c r="P229" s="53"/>
      <c r="Q229" s="53"/>
      <c r="R229" s="53"/>
      <c r="S229" s="53"/>
      <c r="T229" s="53"/>
      <c r="U229" s="53"/>
      <c r="V229" s="53"/>
      <c r="W229" s="53"/>
      <c r="X229" s="53"/>
      <c r="Y229" s="53"/>
      <c r="Z229" s="53"/>
      <c r="AA229" s="53"/>
      <c r="AB229" s="53"/>
      <c r="AC229" s="53"/>
      <c r="AD229" s="53"/>
    </row>
    <row r="230" spans="1:30" ht="12.75" customHeight="1">
      <c r="A230" s="49"/>
      <c r="B230" s="53"/>
      <c r="C230" s="63"/>
      <c r="D230" s="53"/>
      <c r="E230" s="53"/>
      <c r="F230" s="133"/>
      <c r="G230" s="133"/>
      <c r="H230" s="133"/>
      <c r="I230" s="133"/>
      <c r="J230" s="133"/>
      <c r="K230" s="52"/>
      <c r="L230" s="53"/>
      <c r="M230" s="53"/>
      <c r="N230" s="53"/>
      <c r="O230" s="53"/>
      <c r="P230" s="53"/>
      <c r="Q230" s="53"/>
      <c r="R230" s="53"/>
      <c r="S230" s="53"/>
      <c r="T230" s="53"/>
      <c r="U230" s="53"/>
      <c r="V230" s="53"/>
      <c r="W230" s="53"/>
      <c r="X230" s="53"/>
      <c r="Y230" s="53"/>
      <c r="Z230" s="53"/>
      <c r="AA230" s="53"/>
      <c r="AB230" s="53"/>
      <c r="AC230" s="53"/>
      <c r="AD230" s="53"/>
    </row>
    <row r="231" spans="1:30" ht="12.75" customHeight="1">
      <c r="A231" s="49"/>
      <c r="B231" s="53"/>
      <c r="C231" s="63"/>
      <c r="D231" s="53"/>
      <c r="E231" s="53"/>
      <c r="F231" s="133"/>
      <c r="G231" s="133"/>
      <c r="H231" s="133"/>
      <c r="I231" s="133"/>
      <c r="J231" s="133"/>
      <c r="K231" s="52"/>
      <c r="L231" s="53"/>
      <c r="M231" s="53"/>
      <c r="N231" s="53"/>
      <c r="O231" s="53"/>
      <c r="P231" s="53"/>
      <c r="Q231" s="53"/>
      <c r="R231" s="53"/>
      <c r="S231" s="53"/>
      <c r="T231" s="53"/>
      <c r="U231" s="53"/>
      <c r="V231" s="53"/>
      <c r="W231" s="53"/>
      <c r="X231" s="53"/>
      <c r="Y231" s="53"/>
      <c r="Z231" s="53"/>
      <c r="AA231" s="53"/>
      <c r="AB231" s="53"/>
      <c r="AC231" s="53"/>
      <c r="AD231" s="53"/>
    </row>
    <row r="232" spans="1:30" ht="12.75" customHeight="1">
      <c r="A232" s="49"/>
      <c r="B232" s="53"/>
      <c r="C232" s="63"/>
      <c r="D232" s="53"/>
      <c r="E232" s="53"/>
      <c r="F232" s="133"/>
      <c r="G232" s="133"/>
      <c r="H232" s="133"/>
      <c r="I232" s="133"/>
      <c r="J232" s="133"/>
      <c r="K232" s="52"/>
      <c r="L232" s="53"/>
      <c r="M232" s="53"/>
      <c r="N232" s="53"/>
      <c r="O232" s="53"/>
      <c r="P232" s="53"/>
      <c r="Q232" s="53"/>
      <c r="R232" s="53"/>
      <c r="S232" s="53"/>
      <c r="T232" s="53"/>
      <c r="U232" s="53"/>
      <c r="V232" s="53"/>
      <c r="W232" s="53"/>
      <c r="X232" s="53"/>
      <c r="Y232" s="53"/>
      <c r="Z232" s="53"/>
      <c r="AA232" s="53"/>
      <c r="AB232" s="53"/>
      <c r="AC232" s="53"/>
      <c r="AD232" s="53"/>
    </row>
    <row r="233" spans="1:30" ht="12.75" customHeight="1">
      <c r="A233" s="49"/>
      <c r="B233" s="53"/>
      <c r="C233" s="63"/>
      <c r="D233" s="53"/>
      <c r="E233" s="53"/>
      <c r="F233" s="133"/>
      <c r="G233" s="133"/>
      <c r="H233" s="133"/>
      <c r="I233" s="133"/>
      <c r="J233" s="133"/>
      <c r="K233" s="52"/>
      <c r="L233" s="53"/>
      <c r="M233" s="53"/>
      <c r="N233" s="53"/>
      <c r="O233" s="53"/>
      <c r="P233" s="53"/>
      <c r="Q233" s="53"/>
      <c r="R233" s="53"/>
      <c r="S233" s="53"/>
      <c r="T233" s="53"/>
      <c r="U233" s="53"/>
      <c r="V233" s="53"/>
      <c r="W233" s="53"/>
      <c r="X233" s="53"/>
      <c r="Y233" s="53"/>
      <c r="Z233" s="53"/>
      <c r="AA233" s="53"/>
      <c r="AB233" s="53"/>
      <c r="AC233" s="53"/>
      <c r="AD233" s="53"/>
    </row>
    <row r="234" spans="1:30" ht="12.75" customHeight="1">
      <c r="A234" s="49"/>
      <c r="B234" s="53"/>
      <c r="C234" s="63"/>
      <c r="D234" s="53"/>
      <c r="E234" s="53"/>
      <c r="F234" s="133"/>
      <c r="G234" s="133"/>
      <c r="H234" s="133"/>
      <c r="I234" s="133"/>
      <c r="J234" s="133"/>
      <c r="K234" s="52"/>
      <c r="L234" s="53"/>
      <c r="M234" s="53"/>
      <c r="N234" s="53"/>
      <c r="O234" s="53"/>
      <c r="P234" s="53"/>
      <c r="Q234" s="53"/>
      <c r="R234" s="53"/>
      <c r="S234" s="53"/>
      <c r="T234" s="53"/>
      <c r="U234" s="53"/>
      <c r="V234" s="53"/>
      <c r="W234" s="53"/>
      <c r="X234" s="53"/>
      <c r="Y234" s="53"/>
      <c r="Z234" s="53"/>
      <c r="AA234" s="53"/>
      <c r="AB234" s="53"/>
      <c r="AC234" s="53"/>
      <c r="AD234" s="53"/>
    </row>
    <row r="235" spans="1:30" ht="12.75" customHeight="1">
      <c r="A235" s="49"/>
      <c r="B235" s="53"/>
      <c r="C235" s="63"/>
      <c r="D235" s="53"/>
      <c r="E235" s="53"/>
      <c r="F235" s="133"/>
      <c r="G235" s="133"/>
      <c r="H235" s="133"/>
      <c r="I235" s="133"/>
      <c r="J235" s="133"/>
      <c r="K235" s="52"/>
      <c r="L235" s="53"/>
      <c r="M235" s="53"/>
      <c r="N235" s="53"/>
      <c r="O235" s="53"/>
      <c r="P235" s="53"/>
      <c r="Q235" s="53"/>
      <c r="R235" s="53"/>
      <c r="S235" s="53"/>
      <c r="T235" s="53"/>
      <c r="U235" s="53"/>
      <c r="V235" s="53"/>
      <c r="W235" s="53"/>
      <c r="X235" s="53"/>
      <c r="Y235" s="53"/>
      <c r="Z235" s="53"/>
      <c r="AA235" s="53"/>
      <c r="AB235" s="53"/>
      <c r="AC235" s="53"/>
      <c r="AD235" s="53"/>
    </row>
    <row r="236" spans="1:30" ht="12.75" customHeight="1">
      <c r="A236" s="49"/>
      <c r="B236" s="53"/>
      <c r="C236" s="63"/>
      <c r="D236" s="53"/>
      <c r="E236" s="53"/>
      <c r="F236" s="133"/>
      <c r="G236" s="133"/>
      <c r="H236" s="133"/>
      <c r="I236" s="133"/>
      <c r="J236" s="133"/>
      <c r="K236" s="52"/>
      <c r="L236" s="53"/>
      <c r="M236" s="53"/>
      <c r="N236" s="53"/>
      <c r="O236" s="53"/>
      <c r="P236" s="53"/>
      <c r="Q236" s="53"/>
      <c r="R236" s="53"/>
      <c r="S236" s="53"/>
      <c r="T236" s="53"/>
      <c r="U236" s="53"/>
      <c r="V236" s="53"/>
      <c r="W236" s="53"/>
      <c r="X236" s="53"/>
      <c r="Y236" s="53"/>
      <c r="Z236" s="53"/>
      <c r="AA236" s="53"/>
      <c r="AB236" s="53"/>
      <c r="AC236" s="53"/>
      <c r="AD236" s="53"/>
    </row>
    <row r="237" spans="1:30" ht="12.75" customHeight="1">
      <c r="A237" s="49"/>
      <c r="B237" s="53"/>
      <c r="C237" s="63"/>
      <c r="D237" s="53"/>
      <c r="E237" s="53"/>
      <c r="F237" s="133"/>
      <c r="G237" s="133"/>
      <c r="H237" s="133"/>
      <c r="I237" s="133"/>
      <c r="J237" s="133"/>
      <c r="K237" s="52"/>
      <c r="L237" s="53"/>
      <c r="M237" s="53"/>
      <c r="N237" s="53"/>
      <c r="O237" s="53"/>
      <c r="P237" s="53"/>
      <c r="Q237" s="53"/>
      <c r="R237" s="53"/>
      <c r="S237" s="53"/>
      <c r="T237" s="53"/>
      <c r="U237" s="53"/>
      <c r="V237" s="53"/>
      <c r="W237" s="53"/>
      <c r="X237" s="53"/>
      <c r="Y237" s="53"/>
      <c r="Z237" s="53"/>
      <c r="AA237" s="53"/>
      <c r="AB237" s="53"/>
      <c r="AC237" s="53"/>
      <c r="AD237" s="53"/>
    </row>
    <row r="238" spans="1:30" ht="12.75" customHeight="1">
      <c r="A238" s="49"/>
      <c r="B238" s="53"/>
      <c r="C238" s="63"/>
      <c r="D238" s="53"/>
      <c r="E238" s="53"/>
      <c r="F238" s="133"/>
      <c r="G238" s="133"/>
      <c r="H238" s="133"/>
      <c r="I238" s="133"/>
      <c r="J238" s="133"/>
      <c r="K238" s="52"/>
      <c r="L238" s="53"/>
      <c r="M238" s="53"/>
      <c r="N238" s="53"/>
      <c r="O238" s="53"/>
      <c r="P238" s="53"/>
      <c r="Q238" s="53"/>
      <c r="R238" s="53"/>
      <c r="S238" s="53"/>
      <c r="T238" s="53"/>
      <c r="U238" s="53"/>
      <c r="V238" s="53"/>
      <c r="W238" s="53"/>
      <c r="X238" s="53"/>
      <c r="Y238" s="53"/>
      <c r="Z238" s="53"/>
      <c r="AA238" s="53"/>
      <c r="AB238" s="53"/>
      <c r="AC238" s="53"/>
      <c r="AD238" s="53"/>
    </row>
    <row r="239" spans="1:30" ht="12.75" customHeight="1">
      <c r="A239" s="49"/>
      <c r="B239" s="53"/>
      <c r="C239" s="63"/>
      <c r="D239" s="53"/>
      <c r="E239" s="53"/>
      <c r="F239" s="133"/>
      <c r="G239" s="133"/>
      <c r="H239" s="133"/>
      <c r="I239" s="133"/>
      <c r="J239" s="133"/>
      <c r="K239" s="52"/>
      <c r="L239" s="53"/>
      <c r="M239" s="53"/>
      <c r="N239" s="53"/>
      <c r="O239" s="53"/>
      <c r="P239" s="53"/>
      <c r="Q239" s="53"/>
      <c r="R239" s="53"/>
      <c r="S239" s="53"/>
      <c r="T239" s="53"/>
      <c r="U239" s="53"/>
      <c r="V239" s="53"/>
      <c r="W239" s="53"/>
      <c r="X239" s="53"/>
      <c r="Y239" s="53"/>
      <c r="Z239" s="53"/>
      <c r="AA239" s="53"/>
      <c r="AB239" s="53"/>
      <c r="AC239" s="53"/>
      <c r="AD239" s="53"/>
    </row>
    <row r="240" spans="1:30" ht="12.75" customHeight="1">
      <c r="A240" s="49"/>
      <c r="B240" s="53"/>
      <c r="C240" s="63"/>
      <c r="D240" s="53"/>
      <c r="E240" s="53"/>
      <c r="F240" s="133"/>
      <c r="G240" s="133"/>
      <c r="H240" s="133"/>
      <c r="I240" s="133"/>
      <c r="J240" s="133"/>
      <c r="K240" s="52"/>
      <c r="L240" s="53"/>
      <c r="M240" s="53"/>
      <c r="N240" s="53"/>
      <c r="O240" s="53"/>
      <c r="P240" s="53"/>
      <c r="Q240" s="53"/>
      <c r="R240" s="53"/>
      <c r="S240" s="53"/>
      <c r="T240" s="53"/>
      <c r="U240" s="53"/>
      <c r="V240" s="53"/>
      <c r="W240" s="53"/>
      <c r="X240" s="53"/>
      <c r="Y240" s="53"/>
      <c r="Z240" s="53"/>
      <c r="AA240" s="53"/>
      <c r="AB240" s="53"/>
      <c r="AC240" s="53"/>
      <c r="AD240" s="53"/>
    </row>
    <row r="241" spans="1:30" ht="12.75" customHeight="1">
      <c r="A241" s="49"/>
      <c r="B241" s="53"/>
      <c r="C241" s="63"/>
      <c r="D241" s="53"/>
      <c r="E241" s="53"/>
      <c r="F241" s="133"/>
      <c r="G241" s="133"/>
      <c r="H241" s="133"/>
      <c r="I241" s="133"/>
      <c r="J241" s="133"/>
      <c r="K241" s="52"/>
      <c r="L241" s="53"/>
      <c r="M241" s="53"/>
      <c r="N241" s="53"/>
      <c r="O241" s="53"/>
      <c r="P241" s="53"/>
      <c r="Q241" s="53"/>
      <c r="R241" s="53"/>
      <c r="S241" s="53"/>
      <c r="T241" s="53"/>
      <c r="U241" s="53"/>
      <c r="V241" s="53"/>
      <c r="W241" s="53"/>
      <c r="X241" s="53"/>
      <c r="Y241" s="53"/>
      <c r="Z241" s="53"/>
      <c r="AA241" s="53"/>
      <c r="AB241" s="53"/>
      <c r="AC241" s="53"/>
      <c r="AD241" s="53"/>
    </row>
    <row r="242" spans="1:30" ht="12.75" customHeight="1">
      <c r="A242" s="49"/>
      <c r="B242" s="53"/>
      <c r="C242" s="63"/>
      <c r="D242" s="53"/>
      <c r="E242" s="53"/>
      <c r="F242" s="133"/>
      <c r="G242" s="133"/>
      <c r="H242" s="133"/>
      <c r="I242" s="133"/>
      <c r="J242" s="133"/>
      <c r="K242" s="52"/>
      <c r="L242" s="53"/>
      <c r="M242" s="53"/>
      <c r="N242" s="53"/>
      <c r="O242" s="53"/>
      <c r="P242" s="53"/>
      <c r="Q242" s="53"/>
      <c r="R242" s="53"/>
      <c r="S242" s="53"/>
      <c r="T242" s="53"/>
      <c r="U242" s="53"/>
      <c r="V242" s="53"/>
      <c r="W242" s="53"/>
      <c r="X242" s="53"/>
      <c r="Y242" s="53"/>
      <c r="Z242" s="53"/>
      <c r="AA242" s="53"/>
      <c r="AB242" s="53"/>
      <c r="AC242" s="53"/>
      <c r="AD242" s="53"/>
    </row>
    <row r="243" spans="1:30" ht="12.75" customHeight="1">
      <c r="A243" s="49"/>
      <c r="B243" s="53"/>
      <c r="C243" s="63"/>
      <c r="D243" s="53"/>
      <c r="E243" s="53"/>
      <c r="F243" s="133"/>
      <c r="G243" s="133"/>
      <c r="H243" s="133"/>
      <c r="I243" s="133"/>
      <c r="J243" s="133"/>
      <c r="K243" s="52"/>
      <c r="L243" s="53"/>
      <c r="M243" s="53"/>
      <c r="N243" s="53"/>
      <c r="O243" s="53"/>
      <c r="P243" s="53"/>
      <c r="Q243" s="53"/>
      <c r="R243" s="53"/>
      <c r="S243" s="53"/>
      <c r="T243" s="53"/>
      <c r="U243" s="53"/>
      <c r="V243" s="53"/>
      <c r="W243" s="53"/>
      <c r="X243" s="53"/>
      <c r="Y243" s="53"/>
      <c r="Z243" s="53"/>
      <c r="AA243" s="53"/>
      <c r="AB243" s="53"/>
      <c r="AC243" s="53"/>
      <c r="AD243" s="53"/>
    </row>
    <row r="244" spans="1:30" ht="12.75" customHeight="1">
      <c r="A244" s="49"/>
      <c r="B244" s="53"/>
      <c r="C244" s="63"/>
      <c r="D244" s="53"/>
      <c r="E244" s="53"/>
      <c r="F244" s="133"/>
      <c r="G244" s="133"/>
      <c r="H244" s="133"/>
      <c r="I244" s="133"/>
      <c r="J244" s="133"/>
      <c r="K244" s="52"/>
      <c r="L244" s="53"/>
      <c r="M244" s="53"/>
      <c r="N244" s="53"/>
      <c r="O244" s="53"/>
      <c r="P244" s="53"/>
      <c r="Q244" s="53"/>
      <c r="R244" s="53"/>
      <c r="S244" s="53"/>
      <c r="T244" s="53"/>
      <c r="U244" s="53"/>
      <c r="V244" s="53"/>
      <c r="W244" s="53"/>
      <c r="X244" s="53"/>
      <c r="Y244" s="53"/>
      <c r="Z244" s="53"/>
      <c r="AA244" s="53"/>
      <c r="AB244" s="53"/>
      <c r="AC244" s="53"/>
      <c r="AD244" s="53"/>
    </row>
    <row r="245" spans="1:30" ht="12.75" customHeight="1">
      <c r="A245" s="49"/>
      <c r="B245" s="53"/>
      <c r="C245" s="63"/>
      <c r="D245" s="53"/>
      <c r="E245" s="53"/>
      <c r="F245" s="133"/>
      <c r="G245" s="133"/>
      <c r="H245" s="133"/>
      <c r="I245" s="133"/>
      <c r="J245" s="133"/>
      <c r="K245" s="52"/>
      <c r="L245" s="53"/>
      <c r="M245" s="53"/>
      <c r="N245" s="53"/>
      <c r="O245" s="53"/>
      <c r="P245" s="53"/>
      <c r="Q245" s="53"/>
      <c r="R245" s="53"/>
      <c r="S245" s="53"/>
      <c r="T245" s="53"/>
      <c r="U245" s="53"/>
      <c r="V245" s="53"/>
      <c r="W245" s="53"/>
      <c r="X245" s="53"/>
      <c r="Y245" s="53"/>
      <c r="Z245" s="53"/>
      <c r="AA245" s="53"/>
      <c r="AB245" s="53"/>
      <c r="AC245" s="53"/>
      <c r="AD245" s="53"/>
    </row>
    <row r="246" spans="1:30" ht="12.75" customHeight="1">
      <c r="A246" s="49"/>
      <c r="B246" s="53"/>
      <c r="C246" s="63"/>
      <c r="D246" s="53"/>
      <c r="E246" s="53"/>
      <c r="F246" s="133"/>
      <c r="G246" s="133"/>
      <c r="H246" s="133"/>
      <c r="I246" s="133"/>
      <c r="J246" s="133"/>
      <c r="K246" s="52"/>
      <c r="L246" s="53"/>
      <c r="M246" s="53"/>
      <c r="N246" s="53"/>
      <c r="O246" s="53"/>
      <c r="P246" s="53"/>
      <c r="Q246" s="53"/>
      <c r="R246" s="53"/>
      <c r="S246" s="53"/>
      <c r="T246" s="53"/>
      <c r="U246" s="53"/>
      <c r="V246" s="53"/>
      <c r="W246" s="53"/>
      <c r="X246" s="53"/>
      <c r="Y246" s="53"/>
      <c r="Z246" s="53"/>
      <c r="AA246" s="53"/>
      <c r="AB246" s="53"/>
      <c r="AC246" s="53"/>
      <c r="AD246" s="53"/>
    </row>
    <row r="247" spans="1:30" ht="12.75" customHeight="1">
      <c r="A247" s="49"/>
      <c r="B247" s="53"/>
      <c r="C247" s="63"/>
      <c r="D247" s="53"/>
      <c r="E247" s="53"/>
      <c r="F247" s="133"/>
      <c r="G247" s="133"/>
      <c r="H247" s="133"/>
      <c r="I247" s="133"/>
      <c r="J247" s="133"/>
      <c r="K247" s="52"/>
      <c r="L247" s="53"/>
      <c r="M247" s="53"/>
      <c r="N247" s="53"/>
      <c r="O247" s="53"/>
      <c r="P247" s="53"/>
      <c r="Q247" s="53"/>
      <c r="R247" s="53"/>
      <c r="S247" s="53"/>
      <c r="T247" s="53"/>
      <c r="U247" s="53"/>
      <c r="V247" s="53"/>
      <c r="W247" s="53"/>
      <c r="X247" s="53"/>
      <c r="Y247" s="53"/>
      <c r="Z247" s="53"/>
      <c r="AA247" s="53"/>
      <c r="AB247" s="53"/>
      <c r="AC247" s="53"/>
      <c r="AD247" s="53"/>
    </row>
    <row r="248" spans="1:30" ht="12.75" customHeight="1">
      <c r="A248" s="49"/>
      <c r="B248" s="53"/>
      <c r="C248" s="63"/>
      <c r="D248" s="53"/>
      <c r="E248" s="53"/>
      <c r="F248" s="133"/>
      <c r="G248" s="133"/>
      <c r="H248" s="133"/>
      <c r="I248" s="133"/>
      <c r="J248" s="133"/>
      <c r="K248" s="52"/>
      <c r="L248" s="53"/>
      <c r="M248" s="53"/>
      <c r="N248" s="53"/>
      <c r="O248" s="53"/>
      <c r="P248" s="53"/>
      <c r="Q248" s="53"/>
      <c r="R248" s="53"/>
      <c r="S248" s="53"/>
      <c r="T248" s="53"/>
      <c r="U248" s="53"/>
      <c r="V248" s="53"/>
      <c r="W248" s="53"/>
      <c r="X248" s="53"/>
      <c r="Y248" s="53"/>
      <c r="Z248" s="53"/>
      <c r="AA248" s="53"/>
      <c r="AB248" s="53"/>
      <c r="AC248" s="53"/>
      <c r="AD248" s="53"/>
    </row>
    <row r="249" spans="1:30" ht="12.75" customHeight="1">
      <c r="A249" s="49"/>
      <c r="B249" s="53"/>
      <c r="C249" s="63"/>
      <c r="D249" s="53"/>
      <c r="E249" s="53"/>
      <c r="F249" s="133"/>
      <c r="G249" s="133"/>
      <c r="H249" s="133"/>
      <c r="I249" s="133"/>
      <c r="J249" s="133"/>
      <c r="K249" s="52"/>
      <c r="L249" s="53"/>
      <c r="M249" s="53"/>
      <c r="N249" s="53"/>
      <c r="O249" s="53"/>
      <c r="P249" s="53"/>
      <c r="Q249" s="53"/>
      <c r="R249" s="53"/>
      <c r="S249" s="53"/>
      <c r="T249" s="53"/>
      <c r="U249" s="53"/>
      <c r="V249" s="53"/>
      <c r="W249" s="53"/>
      <c r="X249" s="53"/>
      <c r="Y249" s="53"/>
      <c r="Z249" s="53"/>
      <c r="AA249" s="53"/>
      <c r="AB249" s="53"/>
      <c r="AC249" s="53"/>
      <c r="AD249" s="53"/>
    </row>
    <row r="250" spans="1:30" ht="12.75" customHeight="1">
      <c r="A250" s="49"/>
      <c r="B250" s="53"/>
      <c r="C250" s="63"/>
      <c r="D250" s="53"/>
      <c r="E250" s="53"/>
      <c r="F250" s="133"/>
      <c r="G250" s="133"/>
      <c r="H250" s="133"/>
      <c r="I250" s="133"/>
      <c r="J250" s="133"/>
      <c r="K250" s="52"/>
      <c r="L250" s="53"/>
      <c r="M250" s="53"/>
      <c r="N250" s="53"/>
      <c r="O250" s="53"/>
      <c r="P250" s="53"/>
      <c r="Q250" s="53"/>
      <c r="R250" s="53"/>
      <c r="S250" s="53"/>
      <c r="T250" s="53"/>
      <c r="U250" s="53"/>
      <c r="V250" s="53"/>
      <c r="W250" s="53"/>
      <c r="X250" s="53"/>
      <c r="Y250" s="53"/>
      <c r="Z250" s="53"/>
      <c r="AA250" s="53"/>
      <c r="AB250" s="53"/>
      <c r="AC250" s="53"/>
      <c r="AD250" s="53"/>
    </row>
    <row r="251" spans="1:30" ht="12.75" customHeight="1">
      <c r="A251" s="49"/>
      <c r="B251" s="53"/>
      <c r="C251" s="63"/>
      <c r="D251" s="53"/>
      <c r="E251" s="53"/>
      <c r="F251" s="133"/>
      <c r="G251" s="133"/>
      <c r="H251" s="133"/>
      <c r="I251" s="133"/>
      <c r="J251" s="133"/>
      <c r="K251" s="52"/>
      <c r="L251" s="53"/>
      <c r="M251" s="53"/>
      <c r="N251" s="53"/>
      <c r="O251" s="53"/>
      <c r="P251" s="53"/>
      <c r="Q251" s="53"/>
      <c r="R251" s="53"/>
      <c r="S251" s="53"/>
      <c r="T251" s="53"/>
      <c r="U251" s="53"/>
      <c r="V251" s="53"/>
      <c r="W251" s="53"/>
      <c r="X251" s="53"/>
      <c r="Y251" s="53"/>
      <c r="Z251" s="53"/>
      <c r="AA251" s="53"/>
      <c r="AB251" s="53"/>
      <c r="AC251" s="53"/>
      <c r="AD251" s="53"/>
    </row>
    <row r="252" spans="1:30" ht="12.75" customHeight="1">
      <c r="A252" s="49"/>
      <c r="B252" s="53"/>
      <c r="C252" s="63"/>
      <c r="D252" s="53"/>
      <c r="E252" s="53"/>
      <c r="F252" s="133"/>
      <c r="G252" s="133"/>
      <c r="H252" s="133"/>
      <c r="I252" s="133"/>
      <c r="J252" s="133"/>
      <c r="K252" s="52"/>
      <c r="L252" s="53"/>
      <c r="M252" s="53"/>
      <c r="N252" s="53"/>
      <c r="O252" s="53"/>
      <c r="P252" s="53"/>
      <c r="Q252" s="53"/>
      <c r="R252" s="53"/>
      <c r="S252" s="53"/>
      <c r="T252" s="53"/>
      <c r="U252" s="53"/>
      <c r="V252" s="53"/>
      <c r="W252" s="53"/>
      <c r="X252" s="53"/>
      <c r="Y252" s="53"/>
      <c r="Z252" s="53"/>
      <c r="AA252" s="53"/>
      <c r="AB252" s="53"/>
      <c r="AC252" s="53"/>
      <c r="AD252" s="53"/>
    </row>
    <row r="253" spans="1:30" ht="12.75" customHeight="1">
      <c r="A253" s="49"/>
      <c r="B253" s="53"/>
      <c r="C253" s="63"/>
      <c r="D253" s="53"/>
      <c r="E253" s="53"/>
      <c r="F253" s="133"/>
      <c r="G253" s="133"/>
      <c r="H253" s="133"/>
      <c r="I253" s="133"/>
      <c r="J253" s="133"/>
      <c r="K253" s="52"/>
      <c r="L253" s="53"/>
      <c r="M253" s="53"/>
      <c r="N253" s="53"/>
      <c r="O253" s="53"/>
      <c r="P253" s="53"/>
      <c r="Q253" s="53"/>
      <c r="R253" s="53"/>
      <c r="S253" s="53"/>
      <c r="T253" s="53"/>
      <c r="U253" s="53"/>
      <c r="V253" s="53"/>
      <c r="W253" s="53"/>
      <c r="X253" s="53"/>
      <c r="Y253" s="53"/>
      <c r="Z253" s="53"/>
      <c r="AA253" s="53"/>
      <c r="AB253" s="53"/>
      <c r="AC253" s="53"/>
      <c r="AD253" s="53"/>
    </row>
    <row r="254" spans="1:30" ht="12.75" customHeight="1">
      <c r="A254" s="49"/>
      <c r="B254" s="53"/>
      <c r="C254" s="63"/>
      <c r="D254" s="53"/>
      <c r="E254" s="53"/>
      <c r="F254" s="133"/>
      <c r="G254" s="133"/>
      <c r="H254" s="133"/>
      <c r="I254" s="133"/>
      <c r="J254" s="133"/>
      <c r="K254" s="52"/>
      <c r="L254" s="53"/>
      <c r="M254" s="53"/>
      <c r="N254" s="53"/>
      <c r="O254" s="53"/>
      <c r="P254" s="53"/>
      <c r="Q254" s="53"/>
      <c r="R254" s="53"/>
      <c r="S254" s="53"/>
      <c r="T254" s="53"/>
      <c r="U254" s="53"/>
      <c r="V254" s="53"/>
      <c r="W254" s="53"/>
      <c r="X254" s="53"/>
      <c r="Y254" s="53"/>
      <c r="Z254" s="53"/>
      <c r="AA254" s="53"/>
      <c r="AB254" s="53"/>
      <c r="AC254" s="53"/>
      <c r="AD254" s="53"/>
    </row>
    <row r="255" spans="1:30" ht="12.75" customHeight="1">
      <c r="A255" s="49"/>
      <c r="B255" s="53"/>
      <c r="C255" s="63"/>
      <c r="D255" s="53"/>
      <c r="E255" s="53"/>
      <c r="F255" s="133"/>
      <c r="G255" s="133"/>
      <c r="H255" s="133"/>
      <c r="I255" s="133"/>
      <c r="J255" s="133"/>
      <c r="K255" s="52"/>
      <c r="L255" s="53"/>
      <c r="M255" s="53"/>
      <c r="N255" s="53"/>
      <c r="O255" s="53"/>
      <c r="P255" s="53"/>
      <c r="Q255" s="53"/>
      <c r="R255" s="53"/>
      <c r="S255" s="53"/>
      <c r="T255" s="53"/>
      <c r="U255" s="53"/>
      <c r="V255" s="53"/>
      <c r="W255" s="53"/>
      <c r="X255" s="53"/>
      <c r="Y255" s="53"/>
      <c r="Z255" s="53"/>
      <c r="AA255" s="53"/>
      <c r="AB255" s="53"/>
      <c r="AC255" s="53"/>
      <c r="AD255" s="53"/>
    </row>
    <row r="256" spans="1:30" ht="12.75" customHeight="1">
      <c r="A256" s="49"/>
      <c r="B256" s="53"/>
      <c r="C256" s="63"/>
      <c r="D256" s="53"/>
      <c r="E256" s="53"/>
      <c r="F256" s="133"/>
      <c r="G256" s="133"/>
      <c r="H256" s="133"/>
      <c r="I256" s="133"/>
      <c r="J256" s="133"/>
      <c r="K256" s="52"/>
      <c r="L256" s="53"/>
      <c r="M256" s="53"/>
      <c r="N256" s="53"/>
      <c r="O256" s="53"/>
      <c r="P256" s="53"/>
      <c r="Q256" s="53"/>
      <c r="R256" s="53"/>
      <c r="S256" s="53"/>
      <c r="T256" s="53"/>
      <c r="U256" s="53"/>
      <c r="V256" s="53"/>
      <c r="W256" s="53"/>
      <c r="X256" s="53"/>
      <c r="Y256" s="53"/>
      <c r="Z256" s="53"/>
      <c r="AA256" s="53"/>
      <c r="AB256" s="53"/>
      <c r="AC256" s="53"/>
      <c r="AD256" s="53"/>
    </row>
    <row r="257" spans="1:30" ht="12.75" customHeight="1">
      <c r="A257" s="49"/>
      <c r="B257" s="53"/>
      <c r="C257" s="63"/>
      <c r="D257" s="53"/>
      <c r="E257" s="53"/>
      <c r="F257" s="133"/>
      <c r="G257" s="133"/>
      <c r="H257" s="133"/>
      <c r="I257" s="133"/>
      <c r="J257" s="133"/>
      <c r="K257" s="52"/>
      <c r="L257" s="53"/>
      <c r="M257" s="53"/>
      <c r="N257" s="53"/>
      <c r="O257" s="53"/>
      <c r="P257" s="53"/>
      <c r="Q257" s="53"/>
      <c r="R257" s="53"/>
      <c r="S257" s="53"/>
      <c r="T257" s="53"/>
      <c r="U257" s="53"/>
      <c r="V257" s="53"/>
      <c r="W257" s="53"/>
      <c r="X257" s="53"/>
      <c r="Y257" s="53"/>
      <c r="Z257" s="53"/>
      <c r="AA257" s="53"/>
      <c r="AB257" s="53"/>
      <c r="AC257" s="53"/>
      <c r="AD257" s="53"/>
    </row>
    <row r="258" spans="1:30" ht="12.75" customHeight="1">
      <c r="A258" s="49"/>
      <c r="B258" s="53"/>
      <c r="C258" s="63"/>
      <c r="D258" s="53"/>
      <c r="E258" s="53"/>
      <c r="F258" s="133"/>
      <c r="G258" s="133"/>
      <c r="H258" s="133"/>
      <c r="I258" s="133"/>
      <c r="J258" s="133"/>
      <c r="K258" s="52"/>
      <c r="L258" s="53"/>
      <c r="M258" s="53"/>
      <c r="N258" s="53"/>
      <c r="O258" s="53"/>
      <c r="P258" s="53"/>
      <c r="Q258" s="53"/>
      <c r="R258" s="53"/>
      <c r="S258" s="53"/>
      <c r="T258" s="53"/>
      <c r="U258" s="53"/>
      <c r="V258" s="53"/>
      <c r="W258" s="53"/>
      <c r="X258" s="53"/>
      <c r="Y258" s="53"/>
      <c r="Z258" s="53"/>
      <c r="AA258" s="53"/>
      <c r="AB258" s="53"/>
      <c r="AC258" s="53"/>
      <c r="AD258" s="53"/>
    </row>
    <row r="259" spans="1:30" ht="12.75" customHeight="1">
      <c r="A259" s="49"/>
      <c r="B259" s="53"/>
      <c r="C259" s="63"/>
      <c r="D259" s="53"/>
      <c r="E259" s="53"/>
      <c r="F259" s="133"/>
      <c r="G259" s="133"/>
      <c r="H259" s="133"/>
      <c r="I259" s="133"/>
      <c r="J259" s="133"/>
      <c r="K259" s="52"/>
      <c r="L259" s="53"/>
      <c r="M259" s="53"/>
      <c r="N259" s="53"/>
      <c r="O259" s="53"/>
      <c r="P259" s="53"/>
      <c r="Q259" s="53"/>
      <c r="R259" s="53"/>
      <c r="S259" s="53"/>
      <c r="T259" s="53"/>
      <c r="U259" s="53"/>
      <c r="V259" s="53"/>
      <c r="W259" s="53"/>
      <c r="X259" s="53"/>
      <c r="Y259" s="53"/>
      <c r="Z259" s="53"/>
      <c r="AA259" s="53"/>
      <c r="AB259" s="53"/>
      <c r="AC259" s="53"/>
      <c r="AD259" s="53"/>
    </row>
    <row r="260" spans="1:30" ht="12.75" customHeight="1">
      <c r="A260" s="49"/>
      <c r="B260" s="53"/>
      <c r="C260" s="63"/>
      <c r="D260" s="53"/>
      <c r="E260" s="53"/>
      <c r="F260" s="133"/>
      <c r="G260" s="133"/>
      <c r="H260" s="133"/>
      <c r="I260" s="133"/>
      <c r="J260" s="133"/>
      <c r="K260" s="52"/>
      <c r="L260" s="53"/>
      <c r="M260" s="53"/>
      <c r="N260" s="53"/>
      <c r="O260" s="53"/>
      <c r="P260" s="53"/>
      <c r="Q260" s="53"/>
      <c r="R260" s="53"/>
      <c r="S260" s="53"/>
      <c r="T260" s="53"/>
      <c r="U260" s="53"/>
      <c r="V260" s="53"/>
      <c r="W260" s="53"/>
      <c r="X260" s="53"/>
      <c r="Y260" s="53"/>
      <c r="Z260" s="53"/>
      <c r="AA260" s="53"/>
      <c r="AB260" s="53"/>
      <c r="AC260" s="53"/>
      <c r="AD260" s="53"/>
    </row>
    <row r="261" spans="1:30" ht="12.75" customHeight="1">
      <c r="A261" s="49"/>
      <c r="B261" s="53"/>
      <c r="C261" s="63"/>
      <c r="D261" s="53"/>
      <c r="E261" s="53"/>
      <c r="F261" s="133"/>
      <c r="G261" s="133"/>
      <c r="H261" s="133"/>
      <c r="I261" s="133"/>
      <c r="J261" s="133"/>
      <c r="K261" s="52"/>
      <c r="L261" s="53"/>
      <c r="M261" s="53"/>
      <c r="N261" s="53"/>
      <c r="O261" s="53"/>
      <c r="P261" s="53"/>
      <c r="Q261" s="53"/>
      <c r="R261" s="53"/>
      <c r="S261" s="53"/>
      <c r="T261" s="53"/>
      <c r="U261" s="53"/>
      <c r="V261" s="53"/>
      <c r="W261" s="53"/>
      <c r="X261" s="53"/>
      <c r="Y261" s="53"/>
      <c r="Z261" s="53"/>
      <c r="AA261" s="53"/>
      <c r="AB261" s="53"/>
      <c r="AC261" s="53"/>
      <c r="AD261" s="53"/>
    </row>
    <row r="262" spans="1:30" ht="12.75" customHeight="1">
      <c r="A262" s="49"/>
      <c r="B262" s="53"/>
      <c r="C262" s="63"/>
      <c r="D262" s="53"/>
      <c r="E262" s="53"/>
      <c r="F262" s="133"/>
      <c r="G262" s="133"/>
      <c r="H262" s="133"/>
      <c r="I262" s="133"/>
      <c r="J262" s="133"/>
      <c r="K262" s="52"/>
      <c r="L262" s="53"/>
      <c r="M262" s="53"/>
      <c r="N262" s="53"/>
      <c r="O262" s="53"/>
      <c r="P262" s="53"/>
      <c r="Q262" s="53"/>
      <c r="R262" s="53"/>
      <c r="S262" s="53"/>
      <c r="T262" s="53"/>
      <c r="U262" s="53"/>
      <c r="V262" s="53"/>
      <c r="W262" s="53"/>
      <c r="X262" s="53"/>
      <c r="Y262" s="53"/>
      <c r="Z262" s="53"/>
      <c r="AA262" s="53"/>
      <c r="AB262" s="53"/>
      <c r="AC262" s="53"/>
      <c r="AD262" s="53"/>
    </row>
    <row r="263" spans="1:30" ht="12.75" customHeight="1">
      <c r="A263" s="49"/>
      <c r="B263" s="53"/>
      <c r="C263" s="63"/>
      <c r="D263" s="53"/>
      <c r="E263" s="53"/>
      <c r="F263" s="133"/>
      <c r="G263" s="133"/>
      <c r="H263" s="133"/>
      <c r="I263" s="133"/>
      <c r="J263" s="133"/>
      <c r="K263" s="52"/>
      <c r="L263" s="53"/>
      <c r="M263" s="53"/>
      <c r="N263" s="53"/>
      <c r="O263" s="53"/>
      <c r="P263" s="53"/>
      <c r="Q263" s="53"/>
      <c r="R263" s="53"/>
      <c r="S263" s="53"/>
      <c r="T263" s="53"/>
      <c r="U263" s="53"/>
      <c r="V263" s="53"/>
      <c r="W263" s="53"/>
      <c r="X263" s="53"/>
      <c r="Y263" s="53"/>
      <c r="Z263" s="53"/>
      <c r="AA263" s="53"/>
      <c r="AB263" s="53"/>
      <c r="AC263" s="53"/>
      <c r="AD263" s="53"/>
    </row>
    <row r="264" spans="1:30" ht="12.75" customHeight="1">
      <c r="A264" s="49"/>
      <c r="B264" s="53"/>
      <c r="C264" s="63"/>
      <c r="D264" s="53"/>
      <c r="E264" s="53"/>
      <c r="F264" s="133"/>
      <c r="G264" s="133"/>
      <c r="H264" s="133"/>
      <c r="I264" s="133"/>
      <c r="J264" s="133"/>
      <c r="K264" s="52"/>
      <c r="L264" s="53"/>
      <c r="M264" s="53"/>
      <c r="N264" s="53"/>
      <c r="O264" s="53"/>
      <c r="P264" s="53"/>
      <c r="Q264" s="53"/>
      <c r="R264" s="53"/>
      <c r="S264" s="53"/>
      <c r="T264" s="53"/>
      <c r="U264" s="53"/>
      <c r="V264" s="53"/>
      <c r="W264" s="53"/>
      <c r="X264" s="53"/>
      <c r="Y264" s="53"/>
      <c r="Z264" s="53"/>
      <c r="AA264" s="53"/>
      <c r="AB264" s="53"/>
      <c r="AC264" s="53"/>
      <c r="AD264" s="53"/>
    </row>
    <row r="265" spans="1:30" ht="12.75" customHeight="1">
      <c r="A265" s="49"/>
      <c r="B265" s="53"/>
      <c r="C265" s="63"/>
      <c r="D265" s="53"/>
      <c r="E265" s="53"/>
      <c r="F265" s="133"/>
      <c r="G265" s="133"/>
      <c r="H265" s="133"/>
      <c r="I265" s="133"/>
      <c r="J265" s="133"/>
      <c r="K265" s="52"/>
      <c r="L265" s="53"/>
      <c r="M265" s="53"/>
      <c r="N265" s="53"/>
      <c r="O265" s="53"/>
      <c r="P265" s="53"/>
      <c r="Q265" s="53"/>
      <c r="R265" s="53"/>
      <c r="S265" s="53"/>
      <c r="T265" s="53"/>
      <c r="U265" s="53"/>
      <c r="V265" s="53"/>
      <c r="W265" s="53"/>
      <c r="X265" s="53"/>
      <c r="Y265" s="53"/>
      <c r="Z265" s="53"/>
      <c r="AA265" s="53"/>
      <c r="AB265" s="53"/>
      <c r="AC265" s="53"/>
      <c r="AD265" s="53"/>
    </row>
    <row r="266" spans="1:30" ht="12.75" customHeight="1">
      <c r="A266" s="49"/>
      <c r="B266" s="53"/>
      <c r="C266" s="63"/>
      <c r="D266" s="53"/>
      <c r="E266" s="53"/>
      <c r="F266" s="133"/>
      <c r="G266" s="133"/>
      <c r="H266" s="133"/>
      <c r="I266" s="133"/>
      <c r="J266" s="133"/>
      <c r="K266" s="52"/>
      <c r="L266" s="53"/>
      <c r="M266" s="53"/>
      <c r="N266" s="53"/>
      <c r="O266" s="53"/>
      <c r="P266" s="53"/>
      <c r="Q266" s="53"/>
      <c r="R266" s="53"/>
      <c r="S266" s="53"/>
      <c r="T266" s="53"/>
      <c r="U266" s="53"/>
      <c r="V266" s="53"/>
      <c r="W266" s="53"/>
      <c r="X266" s="53"/>
      <c r="Y266" s="53"/>
      <c r="Z266" s="53"/>
      <c r="AA266" s="53"/>
      <c r="AB266" s="53"/>
      <c r="AC266" s="53"/>
      <c r="AD266" s="53"/>
    </row>
    <row r="267" spans="1:30" ht="12.75" customHeight="1">
      <c r="A267" s="49"/>
      <c r="B267" s="53"/>
      <c r="C267" s="63"/>
      <c r="D267" s="53"/>
      <c r="E267" s="53"/>
      <c r="F267" s="133"/>
      <c r="G267" s="133"/>
      <c r="H267" s="133"/>
      <c r="I267" s="133"/>
      <c r="J267" s="133"/>
      <c r="K267" s="52"/>
      <c r="L267" s="53"/>
      <c r="M267" s="53"/>
      <c r="N267" s="53"/>
      <c r="O267" s="53"/>
      <c r="P267" s="53"/>
      <c r="Q267" s="53"/>
      <c r="R267" s="53"/>
      <c r="S267" s="53"/>
      <c r="T267" s="53"/>
      <c r="U267" s="53"/>
      <c r="V267" s="53"/>
      <c r="W267" s="53"/>
      <c r="X267" s="53"/>
      <c r="Y267" s="53"/>
      <c r="Z267" s="53"/>
      <c r="AA267" s="53"/>
      <c r="AB267" s="53"/>
      <c r="AC267" s="53"/>
      <c r="AD267" s="53"/>
    </row>
    <row r="268" spans="1:30" ht="12.75" customHeight="1">
      <c r="A268" s="49"/>
      <c r="B268" s="53"/>
      <c r="C268" s="63"/>
      <c r="D268" s="53"/>
      <c r="E268" s="53"/>
      <c r="F268" s="133"/>
      <c r="G268" s="133"/>
      <c r="H268" s="133"/>
      <c r="I268" s="133"/>
      <c r="J268" s="133"/>
      <c r="K268" s="52"/>
      <c r="L268" s="53"/>
      <c r="M268" s="53"/>
      <c r="N268" s="53"/>
      <c r="O268" s="53"/>
      <c r="P268" s="53"/>
      <c r="Q268" s="53"/>
      <c r="R268" s="53"/>
      <c r="S268" s="53"/>
      <c r="T268" s="53"/>
      <c r="U268" s="53"/>
      <c r="V268" s="53"/>
      <c r="W268" s="53"/>
      <c r="X268" s="53"/>
      <c r="Y268" s="53"/>
      <c r="Z268" s="53"/>
      <c r="AA268" s="53"/>
      <c r="AB268" s="53"/>
      <c r="AC268" s="53"/>
      <c r="AD268" s="53"/>
    </row>
    <row r="269" spans="1:30" ht="12.75" customHeight="1">
      <c r="A269" s="49"/>
      <c r="B269" s="53"/>
      <c r="C269" s="63"/>
      <c r="D269" s="53"/>
      <c r="E269" s="53"/>
      <c r="F269" s="133"/>
      <c r="G269" s="133"/>
      <c r="H269" s="133"/>
      <c r="I269" s="133"/>
      <c r="J269" s="133"/>
      <c r="K269" s="52"/>
      <c r="L269" s="53"/>
      <c r="M269" s="53"/>
      <c r="N269" s="53"/>
      <c r="O269" s="53"/>
      <c r="P269" s="53"/>
      <c r="Q269" s="53"/>
      <c r="R269" s="53"/>
      <c r="S269" s="53"/>
      <c r="T269" s="53"/>
      <c r="U269" s="53"/>
      <c r="V269" s="53"/>
      <c r="W269" s="53"/>
      <c r="X269" s="53"/>
      <c r="Y269" s="53"/>
      <c r="Z269" s="53"/>
      <c r="AA269" s="53"/>
      <c r="AB269" s="53"/>
      <c r="AC269" s="53"/>
      <c r="AD269" s="53"/>
    </row>
    <row r="270" spans="1:30" ht="12.75" customHeight="1">
      <c r="A270" s="49"/>
      <c r="B270" s="53"/>
      <c r="C270" s="63"/>
      <c r="D270" s="53"/>
      <c r="E270" s="53"/>
      <c r="F270" s="133"/>
      <c r="G270" s="133"/>
      <c r="H270" s="133"/>
      <c r="I270" s="133"/>
      <c r="J270" s="133"/>
      <c r="K270" s="52"/>
      <c r="L270" s="53"/>
      <c r="M270" s="53"/>
      <c r="N270" s="53"/>
      <c r="O270" s="53"/>
      <c r="P270" s="53"/>
      <c r="Q270" s="53"/>
      <c r="R270" s="53"/>
      <c r="S270" s="53"/>
      <c r="T270" s="53"/>
      <c r="U270" s="53"/>
      <c r="V270" s="53"/>
      <c r="W270" s="53"/>
      <c r="X270" s="53"/>
      <c r="Y270" s="53"/>
      <c r="Z270" s="53"/>
      <c r="AA270" s="53"/>
      <c r="AB270" s="53"/>
      <c r="AC270" s="53"/>
      <c r="AD270" s="53"/>
    </row>
    <row r="271" spans="1:30" ht="12.75" customHeight="1">
      <c r="A271" s="49"/>
      <c r="B271" s="53"/>
      <c r="C271" s="63"/>
      <c r="D271" s="53"/>
      <c r="E271" s="53"/>
      <c r="F271" s="133"/>
      <c r="G271" s="133"/>
      <c r="H271" s="133"/>
      <c r="I271" s="133"/>
      <c r="J271" s="133"/>
      <c r="K271" s="52"/>
      <c r="L271" s="53"/>
      <c r="M271" s="53"/>
      <c r="N271" s="53"/>
      <c r="O271" s="53"/>
      <c r="P271" s="53"/>
      <c r="Q271" s="53"/>
      <c r="R271" s="53"/>
      <c r="S271" s="53"/>
      <c r="T271" s="53"/>
      <c r="U271" s="53"/>
      <c r="V271" s="53"/>
      <c r="W271" s="53"/>
      <c r="X271" s="53"/>
      <c r="Y271" s="53"/>
      <c r="Z271" s="53"/>
      <c r="AA271" s="53"/>
      <c r="AB271" s="53"/>
      <c r="AC271" s="53"/>
      <c r="AD271" s="53"/>
    </row>
    <row r="272" spans="1:30" ht="12.75" customHeight="1">
      <c r="A272" s="49"/>
      <c r="B272" s="53"/>
      <c r="C272" s="63"/>
      <c r="D272" s="53"/>
      <c r="E272" s="53"/>
      <c r="F272" s="133"/>
      <c r="G272" s="133"/>
      <c r="H272" s="133"/>
      <c r="I272" s="133"/>
      <c r="J272" s="133"/>
      <c r="K272" s="52"/>
      <c r="L272" s="53"/>
      <c r="M272" s="53"/>
      <c r="N272" s="53"/>
      <c r="O272" s="53"/>
      <c r="P272" s="53"/>
      <c r="Q272" s="53"/>
      <c r="R272" s="53"/>
      <c r="S272" s="53"/>
      <c r="T272" s="53"/>
      <c r="U272" s="53"/>
      <c r="V272" s="53"/>
      <c r="W272" s="53"/>
      <c r="X272" s="53"/>
      <c r="Y272" s="53"/>
      <c r="Z272" s="53"/>
      <c r="AA272" s="53"/>
      <c r="AB272" s="53"/>
      <c r="AC272" s="53"/>
      <c r="AD272" s="53"/>
    </row>
    <row r="273" spans="1:30" ht="12.75" customHeight="1">
      <c r="A273" s="49"/>
      <c r="B273" s="53"/>
      <c r="C273" s="63"/>
      <c r="D273" s="53"/>
      <c r="E273" s="53"/>
      <c r="F273" s="133"/>
      <c r="G273" s="133"/>
      <c r="H273" s="133"/>
      <c r="I273" s="133"/>
      <c r="J273" s="133"/>
      <c r="K273" s="52"/>
      <c r="L273" s="53"/>
      <c r="M273" s="53"/>
      <c r="N273" s="53"/>
      <c r="O273" s="53"/>
      <c r="P273" s="53"/>
      <c r="Q273" s="53"/>
      <c r="R273" s="53"/>
      <c r="S273" s="53"/>
      <c r="T273" s="53"/>
      <c r="U273" s="53"/>
      <c r="V273" s="53"/>
      <c r="W273" s="53"/>
      <c r="X273" s="53"/>
      <c r="Y273" s="53"/>
      <c r="Z273" s="53"/>
      <c r="AA273" s="53"/>
      <c r="AB273" s="53"/>
      <c r="AC273" s="53"/>
      <c r="AD273" s="53"/>
    </row>
    <row r="274" spans="1:30" ht="12.75" customHeight="1">
      <c r="A274" s="49"/>
      <c r="B274" s="53"/>
      <c r="C274" s="63"/>
      <c r="D274" s="53"/>
      <c r="E274" s="53"/>
      <c r="F274" s="133"/>
      <c r="G274" s="133"/>
      <c r="H274" s="133"/>
      <c r="I274" s="133"/>
      <c r="J274" s="133"/>
      <c r="K274" s="52"/>
      <c r="L274" s="53"/>
      <c r="M274" s="53"/>
      <c r="N274" s="53"/>
      <c r="O274" s="53"/>
      <c r="P274" s="53"/>
      <c r="Q274" s="53"/>
      <c r="R274" s="53"/>
      <c r="S274" s="53"/>
      <c r="T274" s="53"/>
      <c r="U274" s="53"/>
      <c r="V274" s="53"/>
      <c r="W274" s="53"/>
      <c r="X274" s="53"/>
      <c r="Y274" s="53"/>
      <c r="Z274" s="53"/>
      <c r="AA274" s="53"/>
      <c r="AB274" s="53"/>
      <c r="AC274" s="53"/>
      <c r="AD274" s="53"/>
    </row>
    <row r="275" spans="1:30" ht="12.75" customHeight="1">
      <c r="A275" s="49"/>
      <c r="B275" s="53"/>
      <c r="C275" s="63"/>
      <c r="D275" s="53"/>
      <c r="E275" s="53"/>
      <c r="F275" s="133"/>
      <c r="G275" s="133"/>
      <c r="H275" s="133"/>
      <c r="I275" s="133"/>
      <c r="J275" s="133"/>
      <c r="K275" s="52"/>
      <c r="L275" s="53"/>
      <c r="M275" s="53"/>
      <c r="N275" s="53"/>
      <c r="O275" s="53"/>
      <c r="P275" s="53"/>
      <c r="Q275" s="53"/>
      <c r="R275" s="53"/>
      <c r="S275" s="53"/>
      <c r="T275" s="53"/>
      <c r="U275" s="53"/>
      <c r="V275" s="53"/>
      <c r="W275" s="53"/>
      <c r="X275" s="53"/>
      <c r="Y275" s="53"/>
      <c r="Z275" s="53"/>
      <c r="AA275" s="53"/>
      <c r="AB275" s="53"/>
      <c r="AC275" s="53"/>
      <c r="AD275" s="53"/>
    </row>
    <row r="276" spans="1:30" ht="12.75" customHeight="1">
      <c r="A276" s="49"/>
      <c r="B276" s="53"/>
      <c r="C276" s="63"/>
      <c r="D276" s="53"/>
      <c r="E276" s="53"/>
      <c r="F276" s="133"/>
      <c r="G276" s="133"/>
      <c r="H276" s="133"/>
      <c r="I276" s="133"/>
      <c r="J276" s="133"/>
      <c r="K276" s="52"/>
      <c r="L276" s="53"/>
      <c r="M276" s="53"/>
      <c r="N276" s="53"/>
      <c r="O276" s="53"/>
      <c r="P276" s="53"/>
      <c r="Q276" s="53"/>
      <c r="R276" s="53"/>
      <c r="S276" s="53"/>
      <c r="T276" s="53"/>
      <c r="U276" s="53"/>
      <c r="V276" s="53"/>
      <c r="W276" s="53"/>
      <c r="X276" s="53"/>
      <c r="Y276" s="53"/>
      <c r="Z276" s="53"/>
      <c r="AA276" s="53"/>
      <c r="AB276" s="53"/>
      <c r="AC276" s="53"/>
      <c r="AD276" s="53"/>
    </row>
    <row r="277" spans="1:30" ht="12.75" customHeight="1">
      <c r="A277" s="49"/>
      <c r="B277" s="53"/>
      <c r="C277" s="63"/>
      <c r="D277" s="53"/>
      <c r="E277" s="53"/>
      <c r="F277" s="133"/>
      <c r="G277" s="133"/>
      <c r="H277" s="133"/>
      <c r="I277" s="133"/>
      <c r="J277" s="133"/>
      <c r="K277" s="52"/>
      <c r="L277" s="53"/>
      <c r="M277" s="53"/>
      <c r="N277" s="53"/>
      <c r="O277" s="53"/>
      <c r="P277" s="53"/>
      <c r="Q277" s="53"/>
      <c r="R277" s="53"/>
      <c r="S277" s="53"/>
      <c r="T277" s="53"/>
      <c r="U277" s="53"/>
      <c r="V277" s="53"/>
      <c r="W277" s="53"/>
      <c r="X277" s="53"/>
      <c r="Y277" s="53"/>
      <c r="Z277" s="53"/>
      <c r="AA277" s="53"/>
      <c r="AB277" s="53"/>
      <c r="AC277" s="53"/>
      <c r="AD277" s="53"/>
    </row>
    <row r="278" spans="1:30" ht="12.75" customHeight="1">
      <c r="A278" s="49"/>
      <c r="B278" s="53"/>
      <c r="C278" s="63"/>
      <c r="D278" s="53"/>
      <c r="E278" s="53"/>
      <c r="F278" s="133"/>
      <c r="G278" s="133"/>
      <c r="H278" s="133"/>
      <c r="I278" s="133"/>
      <c r="J278" s="133"/>
      <c r="K278" s="52"/>
      <c r="L278" s="53"/>
      <c r="M278" s="53"/>
      <c r="N278" s="53"/>
      <c r="O278" s="53"/>
      <c r="P278" s="53"/>
      <c r="Q278" s="53"/>
      <c r="R278" s="53"/>
      <c r="S278" s="53"/>
      <c r="T278" s="53"/>
      <c r="U278" s="53"/>
      <c r="V278" s="53"/>
      <c r="W278" s="53"/>
      <c r="X278" s="53"/>
      <c r="Y278" s="53"/>
      <c r="Z278" s="53"/>
      <c r="AA278" s="53"/>
      <c r="AB278" s="53"/>
      <c r="AC278" s="53"/>
      <c r="AD278" s="53"/>
    </row>
    <row r="279" spans="1:30" ht="12.75" customHeight="1">
      <c r="A279" s="49"/>
      <c r="B279" s="53"/>
      <c r="C279" s="63"/>
      <c r="D279" s="53"/>
      <c r="E279" s="53"/>
      <c r="F279" s="133"/>
      <c r="G279" s="133"/>
      <c r="H279" s="133"/>
      <c r="I279" s="133"/>
      <c r="J279" s="133"/>
      <c r="K279" s="52"/>
      <c r="L279" s="53"/>
      <c r="M279" s="53"/>
      <c r="N279" s="53"/>
      <c r="O279" s="53"/>
      <c r="P279" s="53"/>
      <c r="Q279" s="53"/>
      <c r="R279" s="53"/>
      <c r="S279" s="53"/>
      <c r="T279" s="53"/>
      <c r="U279" s="53"/>
      <c r="V279" s="53"/>
      <c r="W279" s="53"/>
      <c r="X279" s="53"/>
      <c r="Y279" s="53"/>
      <c r="Z279" s="53"/>
      <c r="AA279" s="53"/>
      <c r="AB279" s="53"/>
      <c r="AC279" s="53"/>
      <c r="AD279" s="53"/>
    </row>
    <row r="280" spans="1:30" ht="12.75" customHeight="1">
      <c r="A280" s="49"/>
      <c r="B280" s="53"/>
      <c r="C280" s="63"/>
      <c r="D280" s="53"/>
      <c r="E280" s="53"/>
      <c r="F280" s="133"/>
      <c r="G280" s="133"/>
      <c r="H280" s="133"/>
      <c r="I280" s="133"/>
      <c r="J280" s="133"/>
      <c r="K280" s="52"/>
      <c r="L280" s="53"/>
      <c r="M280" s="53"/>
      <c r="N280" s="53"/>
      <c r="O280" s="53"/>
      <c r="P280" s="53"/>
      <c r="Q280" s="53"/>
      <c r="R280" s="53"/>
      <c r="S280" s="53"/>
      <c r="T280" s="53"/>
      <c r="U280" s="53"/>
      <c r="V280" s="53"/>
      <c r="W280" s="53"/>
      <c r="X280" s="53"/>
      <c r="Y280" s="53"/>
      <c r="Z280" s="53"/>
      <c r="AA280" s="53"/>
      <c r="AB280" s="53"/>
      <c r="AC280" s="53"/>
      <c r="AD280" s="53"/>
    </row>
    <row r="281" spans="1:30" ht="12.75" customHeight="1">
      <c r="A281" s="49"/>
      <c r="B281" s="53"/>
      <c r="C281" s="63"/>
      <c r="D281" s="53"/>
      <c r="E281" s="53"/>
      <c r="F281" s="133"/>
      <c r="G281" s="133"/>
      <c r="H281" s="133"/>
      <c r="I281" s="133"/>
      <c r="J281" s="133"/>
      <c r="K281" s="52"/>
      <c r="L281" s="53"/>
      <c r="M281" s="53"/>
      <c r="N281" s="53"/>
      <c r="O281" s="53"/>
      <c r="P281" s="53"/>
      <c r="Q281" s="53"/>
      <c r="R281" s="53"/>
      <c r="S281" s="53"/>
      <c r="T281" s="53"/>
      <c r="U281" s="53"/>
      <c r="V281" s="53"/>
      <c r="W281" s="53"/>
      <c r="X281" s="53"/>
      <c r="Y281" s="53"/>
      <c r="Z281" s="53"/>
      <c r="AA281" s="53"/>
      <c r="AB281" s="53"/>
      <c r="AC281" s="53"/>
      <c r="AD281" s="53"/>
    </row>
    <row r="282" spans="1:30" ht="12.75" customHeight="1">
      <c r="A282" s="49"/>
      <c r="B282" s="53"/>
      <c r="C282" s="63"/>
      <c r="D282" s="53"/>
      <c r="E282" s="53"/>
      <c r="F282" s="133"/>
      <c r="G282" s="133"/>
      <c r="H282" s="133"/>
      <c r="I282" s="133"/>
      <c r="J282" s="133"/>
      <c r="K282" s="52"/>
      <c r="L282" s="53"/>
      <c r="M282" s="53"/>
      <c r="N282" s="53"/>
      <c r="O282" s="53"/>
      <c r="P282" s="53"/>
      <c r="Q282" s="53"/>
      <c r="R282" s="53"/>
      <c r="S282" s="53"/>
      <c r="T282" s="53"/>
      <c r="U282" s="53"/>
      <c r="V282" s="53"/>
      <c r="W282" s="53"/>
      <c r="X282" s="53"/>
      <c r="Y282" s="53"/>
      <c r="Z282" s="53"/>
      <c r="AA282" s="53"/>
      <c r="AB282" s="53"/>
      <c r="AC282" s="53"/>
      <c r="AD282" s="53"/>
    </row>
    <row r="283" spans="1:30" ht="12.75" customHeight="1">
      <c r="A283" s="49"/>
      <c r="B283" s="53"/>
      <c r="C283" s="63"/>
      <c r="D283" s="53"/>
      <c r="E283" s="53"/>
      <c r="F283" s="133"/>
      <c r="G283" s="133"/>
      <c r="H283" s="133"/>
      <c r="I283" s="133"/>
      <c r="J283" s="133"/>
      <c r="K283" s="52"/>
      <c r="L283" s="53"/>
      <c r="M283" s="53"/>
      <c r="N283" s="53"/>
      <c r="O283" s="53"/>
      <c r="P283" s="53"/>
      <c r="Q283" s="53"/>
      <c r="R283" s="53"/>
      <c r="S283" s="53"/>
      <c r="T283" s="53"/>
      <c r="U283" s="53"/>
      <c r="V283" s="53"/>
      <c r="W283" s="53"/>
      <c r="X283" s="53"/>
      <c r="Y283" s="53"/>
      <c r="Z283" s="53"/>
      <c r="AA283" s="53"/>
      <c r="AB283" s="53"/>
      <c r="AC283" s="53"/>
      <c r="AD283" s="53"/>
    </row>
    <row r="284" spans="1:30" ht="12.75" customHeight="1">
      <c r="A284" s="49"/>
      <c r="B284" s="53"/>
      <c r="C284" s="63"/>
      <c r="D284" s="53"/>
      <c r="E284" s="53"/>
      <c r="F284" s="133"/>
      <c r="G284" s="133"/>
      <c r="H284" s="133"/>
      <c r="I284" s="133"/>
      <c r="J284" s="133"/>
      <c r="K284" s="52"/>
      <c r="L284" s="53"/>
      <c r="M284" s="53"/>
      <c r="N284" s="53"/>
      <c r="O284" s="53"/>
      <c r="P284" s="53"/>
      <c r="Q284" s="53"/>
      <c r="R284" s="53"/>
      <c r="S284" s="53"/>
      <c r="T284" s="53"/>
      <c r="U284" s="53"/>
      <c r="V284" s="53"/>
      <c r="W284" s="53"/>
      <c r="X284" s="53"/>
      <c r="Y284" s="53"/>
      <c r="Z284" s="53"/>
      <c r="AA284" s="53"/>
      <c r="AB284" s="53"/>
      <c r="AC284" s="53"/>
      <c r="AD284" s="53"/>
    </row>
    <row r="285" spans="1:30" ht="12.75" customHeight="1">
      <c r="A285" s="49"/>
      <c r="B285" s="53"/>
      <c r="C285" s="63"/>
      <c r="D285" s="53"/>
      <c r="E285" s="53"/>
      <c r="F285" s="133"/>
      <c r="G285" s="133"/>
      <c r="H285" s="133"/>
      <c r="I285" s="133"/>
      <c r="J285" s="133"/>
      <c r="K285" s="52"/>
      <c r="L285" s="53"/>
      <c r="M285" s="53"/>
      <c r="N285" s="53"/>
      <c r="O285" s="53"/>
      <c r="P285" s="53"/>
      <c r="Q285" s="53"/>
      <c r="R285" s="53"/>
      <c r="S285" s="53"/>
      <c r="T285" s="53"/>
      <c r="U285" s="53"/>
      <c r="V285" s="53"/>
      <c r="W285" s="53"/>
      <c r="X285" s="53"/>
      <c r="Y285" s="53"/>
      <c r="Z285" s="53"/>
      <c r="AA285" s="53"/>
      <c r="AB285" s="53"/>
      <c r="AC285" s="53"/>
      <c r="AD285" s="53"/>
    </row>
    <row r="286" spans="1:30" ht="12.75" customHeight="1">
      <c r="A286" s="49"/>
      <c r="B286" s="53"/>
      <c r="C286" s="63"/>
      <c r="D286" s="53"/>
      <c r="E286" s="53"/>
      <c r="F286" s="133"/>
      <c r="G286" s="133"/>
      <c r="H286" s="133"/>
      <c r="I286" s="133"/>
      <c r="J286" s="133"/>
      <c r="K286" s="52"/>
      <c r="L286" s="53"/>
      <c r="M286" s="53"/>
      <c r="N286" s="53"/>
      <c r="O286" s="53"/>
      <c r="P286" s="53"/>
      <c r="Q286" s="53"/>
      <c r="R286" s="53"/>
      <c r="S286" s="53"/>
      <c r="T286" s="53"/>
      <c r="U286" s="53"/>
      <c r="V286" s="53"/>
      <c r="W286" s="53"/>
      <c r="X286" s="53"/>
      <c r="Y286" s="53"/>
      <c r="Z286" s="53"/>
      <c r="AA286" s="53"/>
      <c r="AB286" s="53"/>
      <c r="AC286" s="53"/>
      <c r="AD286" s="53"/>
    </row>
    <row r="287" spans="1:30" ht="12.75" customHeight="1">
      <c r="A287" s="49"/>
      <c r="B287" s="53"/>
      <c r="C287" s="63"/>
      <c r="D287" s="53"/>
      <c r="E287" s="53"/>
      <c r="F287" s="133"/>
      <c r="G287" s="133"/>
      <c r="H287" s="133"/>
      <c r="I287" s="133"/>
      <c r="J287" s="133"/>
      <c r="K287" s="52"/>
      <c r="L287" s="53"/>
      <c r="M287" s="53"/>
      <c r="N287" s="53"/>
      <c r="O287" s="53"/>
      <c r="P287" s="53"/>
      <c r="Q287" s="53"/>
      <c r="R287" s="53"/>
      <c r="S287" s="53"/>
      <c r="T287" s="53"/>
      <c r="U287" s="53"/>
      <c r="V287" s="53"/>
      <c r="W287" s="53"/>
      <c r="X287" s="53"/>
      <c r="Y287" s="53"/>
      <c r="Z287" s="53"/>
      <c r="AA287" s="53"/>
      <c r="AB287" s="53"/>
      <c r="AC287" s="53"/>
      <c r="AD287" s="53"/>
    </row>
    <row r="288" spans="1:30" ht="12.75" customHeight="1">
      <c r="A288" s="49"/>
      <c r="B288" s="53"/>
      <c r="C288" s="63"/>
      <c r="D288" s="53"/>
      <c r="E288" s="53"/>
      <c r="F288" s="133"/>
      <c r="G288" s="133"/>
      <c r="H288" s="133"/>
      <c r="I288" s="133"/>
      <c r="J288" s="133"/>
      <c r="K288" s="52"/>
      <c r="L288" s="53"/>
      <c r="M288" s="53"/>
      <c r="N288" s="53"/>
      <c r="O288" s="53"/>
      <c r="P288" s="53"/>
      <c r="Q288" s="53"/>
      <c r="R288" s="53"/>
      <c r="S288" s="53"/>
      <c r="T288" s="53"/>
      <c r="U288" s="53"/>
      <c r="V288" s="53"/>
      <c r="W288" s="53"/>
      <c r="X288" s="53"/>
      <c r="Y288" s="53"/>
      <c r="Z288" s="53"/>
      <c r="AA288" s="53"/>
      <c r="AB288" s="53"/>
      <c r="AC288" s="53"/>
      <c r="AD288" s="53"/>
    </row>
    <row r="289" spans="1:30" ht="12.75" customHeight="1">
      <c r="A289" s="49"/>
      <c r="B289" s="53"/>
      <c r="C289" s="63"/>
      <c r="D289" s="53"/>
      <c r="E289" s="53"/>
      <c r="F289" s="133"/>
      <c r="G289" s="133"/>
      <c r="H289" s="133"/>
      <c r="I289" s="133"/>
      <c r="J289" s="133"/>
      <c r="K289" s="52"/>
      <c r="L289" s="53"/>
      <c r="M289" s="53"/>
      <c r="N289" s="53"/>
      <c r="O289" s="53"/>
      <c r="P289" s="53"/>
      <c r="Q289" s="53"/>
      <c r="R289" s="53"/>
      <c r="S289" s="53"/>
      <c r="T289" s="53"/>
      <c r="U289" s="53"/>
      <c r="V289" s="53"/>
      <c r="W289" s="53"/>
      <c r="X289" s="53"/>
      <c r="Y289" s="53"/>
      <c r="Z289" s="53"/>
      <c r="AA289" s="53"/>
      <c r="AB289" s="53"/>
      <c r="AC289" s="53"/>
      <c r="AD289" s="53"/>
    </row>
    <row r="290" spans="1:30" ht="12.75" customHeight="1">
      <c r="A290" s="49"/>
      <c r="B290" s="53"/>
      <c r="C290" s="63"/>
      <c r="D290" s="53"/>
      <c r="E290" s="53"/>
      <c r="F290" s="133"/>
      <c r="G290" s="133"/>
      <c r="H290" s="133"/>
      <c r="I290" s="133"/>
      <c r="J290" s="133"/>
      <c r="K290" s="52"/>
      <c r="L290" s="53"/>
      <c r="M290" s="53"/>
      <c r="N290" s="53"/>
      <c r="O290" s="53"/>
      <c r="P290" s="53"/>
      <c r="Q290" s="53"/>
      <c r="R290" s="53"/>
      <c r="S290" s="53"/>
      <c r="T290" s="53"/>
      <c r="U290" s="53"/>
      <c r="V290" s="53"/>
      <c r="W290" s="53"/>
      <c r="X290" s="53"/>
      <c r="Y290" s="53"/>
      <c r="Z290" s="53"/>
      <c r="AA290" s="53"/>
      <c r="AB290" s="53"/>
      <c r="AC290" s="53"/>
      <c r="AD290" s="53"/>
    </row>
    <row r="291" spans="1:30" ht="12.75" customHeight="1">
      <c r="A291" s="49"/>
      <c r="B291" s="53"/>
      <c r="C291" s="63"/>
      <c r="D291" s="53"/>
      <c r="E291" s="53"/>
      <c r="F291" s="133"/>
      <c r="G291" s="133"/>
      <c r="H291" s="133"/>
      <c r="I291" s="133"/>
      <c r="J291" s="133"/>
      <c r="K291" s="52"/>
      <c r="L291" s="53"/>
      <c r="M291" s="53"/>
      <c r="N291" s="53"/>
      <c r="O291" s="53"/>
      <c r="P291" s="53"/>
      <c r="Q291" s="53"/>
      <c r="R291" s="53"/>
      <c r="S291" s="53"/>
      <c r="T291" s="53"/>
      <c r="U291" s="53"/>
      <c r="V291" s="53"/>
      <c r="W291" s="53"/>
      <c r="X291" s="53"/>
      <c r="Y291" s="53"/>
      <c r="Z291" s="53"/>
      <c r="AA291" s="53"/>
      <c r="AB291" s="53"/>
      <c r="AC291" s="53"/>
      <c r="AD291" s="53"/>
    </row>
    <row r="292" spans="1:30" ht="12.75" customHeight="1">
      <c r="A292" s="49"/>
      <c r="B292" s="53"/>
      <c r="C292" s="63"/>
      <c r="D292" s="53"/>
      <c r="E292" s="53"/>
      <c r="F292" s="133"/>
      <c r="G292" s="133"/>
      <c r="H292" s="133"/>
      <c r="I292" s="133"/>
      <c r="J292" s="133"/>
      <c r="K292" s="52"/>
      <c r="L292" s="53"/>
      <c r="M292" s="53"/>
      <c r="N292" s="53"/>
      <c r="O292" s="53"/>
      <c r="P292" s="53"/>
      <c r="Q292" s="53"/>
      <c r="R292" s="53"/>
      <c r="S292" s="53"/>
      <c r="T292" s="53"/>
      <c r="U292" s="53"/>
      <c r="V292" s="53"/>
      <c r="W292" s="53"/>
      <c r="X292" s="53"/>
      <c r="Y292" s="53"/>
      <c r="Z292" s="53"/>
      <c r="AA292" s="53"/>
      <c r="AB292" s="53"/>
      <c r="AC292" s="53"/>
      <c r="AD292" s="53"/>
    </row>
    <row r="293" spans="1:30" ht="12.75" customHeight="1">
      <c r="A293" s="49"/>
      <c r="B293" s="53"/>
      <c r="C293" s="63"/>
      <c r="D293" s="53"/>
      <c r="E293" s="53"/>
      <c r="F293" s="133"/>
      <c r="G293" s="133"/>
      <c r="H293" s="133"/>
      <c r="I293" s="133"/>
      <c r="J293" s="133"/>
      <c r="K293" s="52"/>
      <c r="L293" s="53"/>
      <c r="M293" s="53"/>
      <c r="N293" s="53"/>
      <c r="O293" s="53"/>
      <c r="P293" s="53"/>
      <c r="Q293" s="53"/>
      <c r="R293" s="53"/>
      <c r="S293" s="53"/>
      <c r="T293" s="53"/>
      <c r="U293" s="53"/>
      <c r="V293" s="53"/>
      <c r="W293" s="53"/>
      <c r="X293" s="53"/>
      <c r="Y293" s="53"/>
      <c r="Z293" s="53"/>
      <c r="AA293" s="53"/>
      <c r="AB293" s="53"/>
      <c r="AC293" s="53"/>
      <c r="AD293" s="53"/>
    </row>
    <row r="294" spans="1:30" ht="12.75" customHeight="1">
      <c r="A294" s="49"/>
      <c r="B294" s="53"/>
      <c r="C294" s="63"/>
      <c r="D294" s="53"/>
      <c r="E294" s="53"/>
      <c r="F294" s="133"/>
      <c r="G294" s="133"/>
      <c r="H294" s="133"/>
      <c r="I294" s="133"/>
      <c r="J294" s="133"/>
      <c r="K294" s="52"/>
      <c r="L294" s="53"/>
      <c r="M294" s="53"/>
      <c r="N294" s="53"/>
      <c r="O294" s="53"/>
      <c r="P294" s="53"/>
      <c r="Q294" s="53"/>
      <c r="R294" s="53"/>
      <c r="S294" s="53"/>
      <c r="T294" s="53"/>
      <c r="U294" s="53"/>
      <c r="V294" s="53"/>
      <c r="W294" s="53"/>
      <c r="X294" s="53"/>
      <c r="Y294" s="53"/>
      <c r="Z294" s="53"/>
      <c r="AA294" s="53"/>
      <c r="AB294" s="53"/>
      <c r="AC294" s="53"/>
      <c r="AD294" s="53"/>
    </row>
    <row r="295" spans="1:30" ht="12.75" customHeight="1">
      <c r="A295" s="49"/>
      <c r="B295" s="53"/>
      <c r="C295" s="63"/>
      <c r="D295" s="53"/>
      <c r="E295" s="53"/>
      <c r="F295" s="133"/>
      <c r="G295" s="133"/>
      <c r="H295" s="133"/>
      <c r="I295" s="133"/>
      <c r="J295" s="133"/>
      <c r="K295" s="52"/>
      <c r="L295" s="53"/>
      <c r="M295" s="53"/>
      <c r="N295" s="53"/>
      <c r="O295" s="53"/>
      <c r="P295" s="53"/>
      <c r="Q295" s="53"/>
      <c r="R295" s="53"/>
      <c r="S295" s="53"/>
      <c r="T295" s="53"/>
      <c r="U295" s="53"/>
      <c r="V295" s="53"/>
      <c r="W295" s="53"/>
      <c r="X295" s="53"/>
      <c r="Y295" s="53"/>
      <c r="Z295" s="53"/>
      <c r="AA295" s="53"/>
      <c r="AB295" s="53"/>
      <c r="AC295" s="53"/>
      <c r="AD295" s="53"/>
    </row>
    <row r="296" spans="1:30" ht="12.75" customHeight="1">
      <c r="A296" s="49"/>
      <c r="B296" s="53"/>
      <c r="C296" s="63"/>
      <c r="D296" s="53"/>
      <c r="E296" s="53"/>
      <c r="F296" s="133"/>
      <c r="G296" s="133"/>
      <c r="H296" s="133"/>
      <c r="I296" s="133"/>
      <c r="J296" s="133"/>
      <c r="K296" s="52"/>
      <c r="L296" s="53"/>
      <c r="M296" s="53"/>
      <c r="N296" s="53"/>
      <c r="O296" s="53"/>
      <c r="P296" s="53"/>
      <c r="Q296" s="53"/>
      <c r="R296" s="53"/>
      <c r="S296" s="53"/>
      <c r="T296" s="53"/>
      <c r="U296" s="53"/>
      <c r="V296" s="53"/>
      <c r="W296" s="53"/>
      <c r="X296" s="53"/>
      <c r="Y296" s="53"/>
      <c r="Z296" s="53"/>
      <c r="AA296" s="53"/>
      <c r="AB296" s="53"/>
      <c r="AC296" s="53"/>
      <c r="AD296" s="53"/>
    </row>
    <row r="297" spans="1:30" ht="12.75" customHeight="1">
      <c r="A297" s="49"/>
      <c r="B297" s="53"/>
      <c r="C297" s="63"/>
      <c r="D297" s="53"/>
      <c r="E297" s="53"/>
      <c r="F297" s="133"/>
      <c r="G297" s="133"/>
      <c r="H297" s="133"/>
      <c r="I297" s="133"/>
      <c r="J297" s="133"/>
      <c r="K297" s="52"/>
      <c r="L297" s="53"/>
      <c r="M297" s="53"/>
      <c r="N297" s="53"/>
      <c r="O297" s="53"/>
      <c r="P297" s="53"/>
      <c r="Q297" s="53"/>
      <c r="R297" s="53"/>
      <c r="S297" s="53"/>
      <c r="T297" s="53"/>
      <c r="U297" s="53"/>
      <c r="V297" s="53"/>
      <c r="W297" s="53"/>
      <c r="X297" s="53"/>
      <c r="Y297" s="53"/>
      <c r="Z297" s="53"/>
      <c r="AA297" s="53"/>
      <c r="AB297" s="53"/>
      <c r="AC297" s="53"/>
      <c r="AD297" s="53"/>
    </row>
    <row r="298" spans="1:30" ht="12.75" customHeight="1">
      <c r="A298" s="49"/>
      <c r="B298" s="53"/>
      <c r="C298" s="63"/>
      <c r="D298" s="53"/>
      <c r="E298" s="53"/>
      <c r="F298" s="133"/>
      <c r="G298" s="133"/>
      <c r="H298" s="133"/>
      <c r="I298" s="133"/>
      <c r="J298" s="133"/>
      <c r="K298" s="52"/>
      <c r="L298" s="53"/>
      <c r="M298" s="53"/>
      <c r="N298" s="53"/>
      <c r="O298" s="53"/>
      <c r="P298" s="53"/>
      <c r="Q298" s="53"/>
      <c r="R298" s="53"/>
      <c r="S298" s="53"/>
      <c r="T298" s="53"/>
      <c r="U298" s="53"/>
      <c r="V298" s="53"/>
      <c r="W298" s="53"/>
      <c r="X298" s="53"/>
      <c r="Y298" s="53"/>
      <c r="Z298" s="53"/>
      <c r="AA298" s="53"/>
      <c r="AB298" s="53"/>
      <c r="AC298" s="53"/>
      <c r="AD298" s="53"/>
    </row>
    <row r="299" spans="1:30" ht="12.75" customHeight="1">
      <c r="A299" s="49"/>
      <c r="B299" s="53"/>
      <c r="C299" s="63"/>
      <c r="D299" s="53"/>
      <c r="E299" s="53"/>
      <c r="F299" s="133"/>
      <c r="G299" s="133"/>
      <c r="H299" s="133"/>
      <c r="I299" s="133"/>
      <c r="J299" s="133"/>
      <c r="K299" s="52"/>
      <c r="L299" s="53"/>
      <c r="M299" s="53"/>
      <c r="N299" s="53"/>
      <c r="O299" s="53"/>
      <c r="P299" s="53"/>
      <c r="Q299" s="53"/>
      <c r="R299" s="53"/>
      <c r="S299" s="53"/>
      <c r="T299" s="53"/>
      <c r="U299" s="53"/>
      <c r="V299" s="53"/>
      <c r="W299" s="53"/>
      <c r="X299" s="53"/>
      <c r="Y299" s="53"/>
      <c r="Z299" s="53"/>
      <c r="AA299" s="53"/>
      <c r="AB299" s="53"/>
      <c r="AC299" s="53"/>
      <c r="AD299" s="53"/>
    </row>
    <row r="300" spans="1:30" ht="12.75" customHeight="1">
      <c r="A300" s="49"/>
      <c r="B300" s="53"/>
      <c r="C300" s="63"/>
      <c r="D300" s="53"/>
      <c r="E300" s="53"/>
      <c r="F300" s="133"/>
      <c r="G300" s="133"/>
      <c r="H300" s="133"/>
      <c r="I300" s="133"/>
      <c r="J300" s="133"/>
      <c r="K300" s="52"/>
      <c r="L300" s="53"/>
      <c r="M300" s="53"/>
      <c r="N300" s="53"/>
      <c r="O300" s="53"/>
      <c r="P300" s="53"/>
      <c r="Q300" s="53"/>
      <c r="R300" s="53"/>
      <c r="S300" s="53"/>
      <c r="T300" s="53"/>
      <c r="U300" s="53"/>
      <c r="V300" s="53"/>
      <c r="W300" s="53"/>
      <c r="X300" s="53"/>
      <c r="Y300" s="53"/>
      <c r="Z300" s="53"/>
      <c r="AA300" s="53"/>
      <c r="AB300" s="53"/>
      <c r="AC300" s="53"/>
      <c r="AD300" s="53"/>
    </row>
    <row r="301" spans="1:30" ht="12.75" customHeight="1">
      <c r="A301" s="49"/>
      <c r="B301" s="53"/>
      <c r="C301" s="63"/>
      <c r="D301" s="53"/>
      <c r="E301" s="53"/>
      <c r="F301" s="133"/>
      <c r="G301" s="133"/>
      <c r="H301" s="133"/>
      <c r="I301" s="133"/>
      <c r="J301" s="133"/>
      <c r="K301" s="52"/>
      <c r="L301" s="53"/>
      <c r="M301" s="53"/>
      <c r="N301" s="53"/>
      <c r="O301" s="53"/>
      <c r="P301" s="53"/>
      <c r="Q301" s="53"/>
      <c r="R301" s="53"/>
      <c r="S301" s="53"/>
      <c r="T301" s="53"/>
      <c r="U301" s="53"/>
      <c r="V301" s="53"/>
      <c r="W301" s="53"/>
      <c r="X301" s="53"/>
      <c r="Y301" s="53"/>
      <c r="Z301" s="53"/>
      <c r="AA301" s="53"/>
      <c r="AB301" s="53"/>
      <c r="AC301" s="53"/>
      <c r="AD301" s="53"/>
    </row>
    <row r="302" spans="1:30" ht="12.75" customHeight="1">
      <c r="A302" s="49"/>
      <c r="B302" s="53"/>
      <c r="C302" s="63"/>
      <c r="D302" s="53"/>
      <c r="E302" s="53"/>
      <c r="F302" s="133"/>
      <c r="G302" s="133"/>
      <c r="H302" s="133"/>
      <c r="I302" s="133"/>
      <c r="J302" s="133"/>
      <c r="K302" s="52"/>
      <c r="L302" s="53"/>
      <c r="M302" s="53"/>
      <c r="N302" s="53"/>
      <c r="O302" s="53"/>
      <c r="P302" s="53"/>
      <c r="Q302" s="53"/>
      <c r="R302" s="53"/>
      <c r="S302" s="53"/>
      <c r="T302" s="53"/>
      <c r="U302" s="53"/>
      <c r="V302" s="53"/>
      <c r="W302" s="53"/>
      <c r="X302" s="53"/>
      <c r="Y302" s="53"/>
      <c r="Z302" s="53"/>
      <c r="AA302" s="53"/>
      <c r="AB302" s="53"/>
      <c r="AC302" s="53"/>
      <c r="AD302" s="53"/>
    </row>
    <row r="303" spans="1:30" ht="12.75" customHeight="1">
      <c r="A303" s="49"/>
      <c r="B303" s="53"/>
      <c r="C303" s="63"/>
      <c r="D303" s="53"/>
      <c r="E303" s="53"/>
      <c r="F303" s="133"/>
      <c r="G303" s="133"/>
      <c r="H303" s="133"/>
      <c r="I303" s="133"/>
      <c r="J303" s="133"/>
      <c r="K303" s="52"/>
      <c r="L303" s="53"/>
      <c r="M303" s="53"/>
      <c r="N303" s="53"/>
      <c r="O303" s="53"/>
      <c r="P303" s="53"/>
      <c r="Q303" s="53"/>
      <c r="R303" s="53"/>
      <c r="S303" s="53"/>
      <c r="T303" s="53"/>
      <c r="U303" s="53"/>
      <c r="V303" s="53"/>
      <c r="W303" s="53"/>
      <c r="X303" s="53"/>
      <c r="Y303" s="53"/>
      <c r="Z303" s="53"/>
      <c r="AA303" s="53"/>
      <c r="AB303" s="53"/>
      <c r="AC303" s="53"/>
      <c r="AD303" s="53"/>
    </row>
    <row r="304" spans="1:30" ht="12.75" customHeight="1">
      <c r="A304" s="49"/>
      <c r="B304" s="53"/>
      <c r="C304" s="63"/>
      <c r="D304" s="53"/>
      <c r="E304" s="53"/>
      <c r="F304" s="133"/>
      <c r="G304" s="133"/>
      <c r="H304" s="133"/>
      <c r="I304" s="133"/>
      <c r="J304" s="133"/>
      <c r="K304" s="52"/>
      <c r="L304" s="53"/>
      <c r="M304" s="53"/>
      <c r="N304" s="53"/>
      <c r="O304" s="53"/>
      <c r="P304" s="53"/>
      <c r="Q304" s="53"/>
      <c r="R304" s="53"/>
      <c r="S304" s="53"/>
      <c r="T304" s="53"/>
      <c r="U304" s="53"/>
      <c r="V304" s="53"/>
      <c r="W304" s="53"/>
      <c r="X304" s="53"/>
      <c r="Y304" s="53"/>
      <c r="Z304" s="53"/>
      <c r="AA304" s="53"/>
      <c r="AB304" s="53"/>
      <c r="AC304" s="53"/>
      <c r="AD304" s="53"/>
    </row>
    <row r="305" spans="1:30" ht="12.75" customHeight="1">
      <c r="A305" s="49"/>
      <c r="B305" s="53"/>
      <c r="C305" s="63"/>
      <c r="D305" s="53"/>
      <c r="E305" s="53"/>
      <c r="F305" s="133"/>
      <c r="G305" s="133"/>
      <c r="H305" s="133"/>
      <c r="I305" s="133"/>
      <c r="J305" s="133"/>
      <c r="K305" s="52"/>
      <c r="L305" s="53"/>
      <c r="M305" s="53"/>
      <c r="N305" s="53"/>
      <c r="O305" s="53"/>
      <c r="P305" s="53"/>
      <c r="Q305" s="53"/>
      <c r="R305" s="53"/>
      <c r="S305" s="53"/>
      <c r="T305" s="53"/>
      <c r="U305" s="53"/>
      <c r="V305" s="53"/>
      <c r="W305" s="53"/>
      <c r="X305" s="53"/>
      <c r="Y305" s="53"/>
      <c r="Z305" s="53"/>
      <c r="AA305" s="53"/>
      <c r="AB305" s="53"/>
      <c r="AC305" s="53"/>
      <c r="AD305" s="53"/>
    </row>
    <row r="306" spans="1:30" ht="12.75" customHeight="1">
      <c r="A306" s="49"/>
      <c r="B306" s="53"/>
      <c r="C306" s="63"/>
      <c r="D306" s="53"/>
      <c r="E306" s="53"/>
      <c r="F306" s="133"/>
      <c r="G306" s="133"/>
      <c r="H306" s="133"/>
      <c r="I306" s="133"/>
      <c r="J306" s="133"/>
      <c r="K306" s="52"/>
      <c r="L306" s="53"/>
      <c r="M306" s="53"/>
      <c r="N306" s="53"/>
      <c r="O306" s="53"/>
      <c r="P306" s="53"/>
      <c r="Q306" s="53"/>
      <c r="R306" s="53"/>
      <c r="S306" s="53"/>
      <c r="T306" s="53"/>
      <c r="U306" s="53"/>
      <c r="V306" s="53"/>
      <c r="W306" s="53"/>
      <c r="X306" s="53"/>
      <c r="Y306" s="53"/>
      <c r="Z306" s="53"/>
      <c r="AA306" s="53"/>
      <c r="AB306" s="53"/>
      <c r="AC306" s="53"/>
      <c r="AD306" s="53"/>
    </row>
    <row r="307" spans="1:30" ht="12.75" customHeight="1">
      <c r="A307" s="49"/>
      <c r="B307" s="53"/>
      <c r="C307" s="63"/>
      <c r="D307" s="53"/>
      <c r="E307" s="53"/>
      <c r="F307" s="133"/>
      <c r="G307" s="133"/>
      <c r="H307" s="133"/>
      <c r="I307" s="133"/>
      <c r="J307" s="133"/>
      <c r="K307" s="52"/>
      <c r="L307" s="53"/>
      <c r="M307" s="53"/>
      <c r="N307" s="53"/>
      <c r="O307" s="53"/>
      <c r="P307" s="53"/>
      <c r="Q307" s="53"/>
      <c r="R307" s="53"/>
      <c r="S307" s="53"/>
      <c r="T307" s="53"/>
      <c r="U307" s="53"/>
      <c r="V307" s="53"/>
      <c r="W307" s="53"/>
      <c r="X307" s="53"/>
      <c r="Y307" s="53"/>
      <c r="Z307" s="53"/>
      <c r="AA307" s="53"/>
      <c r="AB307" s="53"/>
      <c r="AC307" s="53"/>
      <c r="AD307" s="53"/>
    </row>
    <row r="308" spans="1:30" ht="12.75" customHeight="1">
      <c r="A308" s="49"/>
      <c r="B308" s="53"/>
      <c r="C308" s="63"/>
      <c r="D308" s="53"/>
      <c r="E308" s="53"/>
      <c r="F308" s="133"/>
      <c r="G308" s="133"/>
      <c r="H308" s="133"/>
      <c r="I308" s="133"/>
      <c r="J308" s="133"/>
      <c r="K308" s="52"/>
      <c r="L308" s="53"/>
      <c r="M308" s="53"/>
      <c r="N308" s="53"/>
      <c r="O308" s="53"/>
      <c r="P308" s="53"/>
      <c r="Q308" s="53"/>
      <c r="R308" s="53"/>
      <c r="S308" s="53"/>
      <c r="T308" s="53"/>
      <c r="U308" s="53"/>
      <c r="V308" s="53"/>
      <c r="W308" s="53"/>
      <c r="X308" s="53"/>
      <c r="Y308" s="53"/>
      <c r="Z308" s="53"/>
      <c r="AA308" s="53"/>
      <c r="AB308" s="53"/>
      <c r="AC308" s="53"/>
      <c r="AD308" s="53"/>
    </row>
    <row r="309" spans="1:30" ht="12.75" customHeight="1">
      <c r="A309" s="49"/>
      <c r="B309" s="53"/>
      <c r="C309" s="63"/>
      <c r="D309" s="53"/>
      <c r="E309" s="53"/>
      <c r="F309" s="133"/>
      <c r="G309" s="133"/>
      <c r="H309" s="133"/>
      <c r="I309" s="133"/>
      <c r="J309" s="133"/>
      <c r="K309" s="52"/>
      <c r="L309" s="53"/>
      <c r="M309" s="53"/>
      <c r="N309" s="53"/>
      <c r="O309" s="53"/>
      <c r="P309" s="53"/>
      <c r="Q309" s="53"/>
      <c r="R309" s="53"/>
      <c r="S309" s="53"/>
      <c r="T309" s="53"/>
      <c r="U309" s="53"/>
      <c r="V309" s="53"/>
      <c r="W309" s="53"/>
      <c r="X309" s="53"/>
      <c r="Y309" s="53"/>
      <c r="Z309" s="53"/>
      <c r="AA309" s="53"/>
      <c r="AB309" s="53"/>
      <c r="AC309" s="53"/>
      <c r="AD309" s="53"/>
    </row>
    <row r="310" spans="1:30" ht="12.75" customHeight="1">
      <c r="A310" s="49"/>
      <c r="B310" s="53"/>
      <c r="C310" s="63"/>
      <c r="D310" s="53"/>
      <c r="E310" s="53"/>
      <c r="F310" s="133"/>
      <c r="G310" s="133"/>
      <c r="H310" s="133"/>
      <c r="I310" s="133"/>
      <c r="J310" s="133"/>
      <c r="K310" s="52"/>
      <c r="L310" s="53"/>
      <c r="M310" s="53"/>
      <c r="N310" s="53"/>
      <c r="O310" s="53"/>
      <c r="P310" s="53"/>
      <c r="Q310" s="53"/>
      <c r="R310" s="53"/>
      <c r="S310" s="53"/>
      <c r="T310" s="53"/>
      <c r="U310" s="53"/>
      <c r="V310" s="53"/>
      <c r="W310" s="53"/>
      <c r="X310" s="53"/>
      <c r="Y310" s="53"/>
      <c r="Z310" s="53"/>
      <c r="AA310" s="53"/>
      <c r="AB310" s="53"/>
      <c r="AC310" s="53"/>
      <c r="AD310" s="53"/>
    </row>
    <row r="311" spans="1:30" ht="12.75" customHeight="1">
      <c r="A311" s="49"/>
      <c r="B311" s="53"/>
      <c r="C311" s="63"/>
      <c r="D311" s="53"/>
      <c r="E311" s="53"/>
      <c r="F311" s="133"/>
      <c r="G311" s="133"/>
      <c r="H311" s="133"/>
      <c r="I311" s="133"/>
      <c r="J311" s="133"/>
      <c r="K311" s="52"/>
      <c r="L311" s="53"/>
      <c r="M311" s="53"/>
      <c r="N311" s="53"/>
      <c r="O311" s="53"/>
      <c r="P311" s="53"/>
      <c r="Q311" s="53"/>
      <c r="R311" s="53"/>
      <c r="S311" s="53"/>
      <c r="T311" s="53"/>
      <c r="U311" s="53"/>
      <c r="V311" s="53"/>
      <c r="W311" s="53"/>
      <c r="X311" s="53"/>
      <c r="Y311" s="53"/>
      <c r="Z311" s="53"/>
      <c r="AA311" s="53"/>
      <c r="AB311" s="53"/>
      <c r="AC311" s="53"/>
      <c r="AD311" s="53"/>
    </row>
    <row r="312" spans="1:30" ht="12.75" customHeight="1">
      <c r="A312" s="49"/>
      <c r="B312" s="53"/>
      <c r="C312" s="63"/>
      <c r="D312" s="53"/>
      <c r="E312" s="53"/>
      <c r="F312" s="133"/>
      <c r="G312" s="133"/>
      <c r="H312" s="133"/>
      <c r="I312" s="133"/>
      <c r="J312" s="133"/>
      <c r="K312" s="52"/>
      <c r="L312" s="53"/>
      <c r="M312" s="53"/>
      <c r="N312" s="53"/>
      <c r="O312" s="53"/>
      <c r="P312" s="53"/>
      <c r="Q312" s="53"/>
      <c r="R312" s="53"/>
      <c r="S312" s="53"/>
      <c r="T312" s="53"/>
      <c r="U312" s="53"/>
      <c r="V312" s="53"/>
      <c r="W312" s="53"/>
      <c r="X312" s="53"/>
      <c r="Y312" s="53"/>
      <c r="Z312" s="53"/>
      <c r="AA312" s="53"/>
      <c r="AB312" s="53"/>
      <c r="AC312" s="53"/>
      <c r="AD312" s="53"/>
    </row>
    <row r="313" spans="1:30" ht="12.75" customHeight="1">
      <c r="A313" s="49"/>
      <c r="B313" s="53"/>
      <c r="C313" s="63"/>
      <c r="D313" s="53"/>
      <c r="E313" s="53"/>
      <c r="F313" s="133"/>
      <c r="G313" s="133"/>
      <c r="H313" s="133"/>
      <c r="I313" s="133"/>
      <c r="J313" s="133"/>
      <c r="K313" s="52"/>
      <c r="L313" s="53"/>
      <c r="M313" s="53"/>
      <c r="N313" s="53"/>
      <c r="O313" s="53"/>
      <c r="P313" s="53"/>
      <c r="Q313" s="53"/>
      <c r="R313" s="53"/>
      <c r="S313" s="53"/>
      <c r="T313" s="53"/>
      <c r="U313" s="53"/>
      <c r="V313" s="53"/>
      <c r="W313" s="53"/>
      <c r="X313" s="53"/>
      <c r="Y313" s="53"/>
      <c r="Z313" s="53"/>
      <c r="AA313" s="53"/>
      <c r="AB313" s="53"/>
      <c r="AC313" s="53"/>
      <c r="AD313" s="53"/>
    </row>
    <row r="314" spans="1:30" ht="12.75" customHeight="1">
      <c r="A314" s="49"/>
      <c r="B314" s="53"/>
      <c r="C314" s="63"/>
      <c r="D314" s="53"/>
      <c r="E314" s="53"/>
      <c r="F314" s="133"/>
      <c r="G314" s="133"/>
      <c r="H314" s="133"/>
      <c r="I314" s="133"/>
      <c r="J314" s="133"/>
      <c r="K314" s="52"/>
      <c r="L314" s="53"/>
      <c r="M314" s="53"/>
      <c r="N314" s="53"/>
      <c r="O314" s="53"/>
      <c r="P314" s="53"/>
      <c r="Q314" s="53"/>
      <c r="R314" s="53"/>
      <c r="S314" s="53"/>
      <c r="T314" s="53"/>
      <c r="U314" s="53"/>
      <c r="V314" s="53"/>
      <c r="W314" s="53"/>
      <c r="X314" s="53"/>
      <c r="Y314" s="53"/>
      <c r="Z314" s="53"/>
      <c r="AA314" s="53"/>
      <c r="AB314" s="53"/>
      <c r="AC314" s="53"/>
      <c r="AD314" s="53"/>
    </row>
    <row r="315" spans="1:30" ht="12.75" customHeight="1">
      <c r="A315" s="49"/>
      <c r="B315" s="53"/>
      <c r="C315" s="63"/>
      <c r="D315" s="53"/>
      <c r="E315" s="53"/>
      <c r="F315" s="133"/>
      <c r="G315" s="133"/>
      <c r="H315" s="133"/>
      <c r="I315" s="133"/>
      <c r="J315" s="133"/>
      <c r="K315" s="52"/>
      <c r="L315" s="53"/>
      <c r="M315" s="53"/>
      <c r="N315" s="53"/>
      <c r="O315" s="53"/>
      <c r="P315" s="53"/>
      <c r="Q315" s="53"/>
      <c r="R315" s="53"/>
      <c r="S315" s="53"/>
      <c r="T315" s="53"/>
      <c r="U315" s="53"/>
      <c r="V315" s="53"/>
      <c r="W315" s="53"/>
      <c r="X315" s="53"/>
      <c r="Y315" s="53"/>
      <c r="Z315" s="53"/>
      <c r="AA315" s="53"/>
      <c r="AB315" s="53"/>
      <c r="AC315" s="53"/>
      <c r="AD315" s="53"/>
    </row>
    <row r="316" spans="1:30" ht="12.75" customHeight="1">
      <c r="A316" s="49"/>
      <c r="B316" s="53"/>
      <c r="C316" s="63"/>
      <c r="D316" s="53"/>
      <c r="E316" s="53"/>
      <c r="F316" s="133"/>
      <c r="G316" s="133"/>
      <c r="H316" s="133"/>
      <c r="I316" s="133"/>
      <c r="J316" s="133"/>
      <c r="K316" s="52"/>
      <c r="L316" s="53"/>
      <c r="M316" s="53"/>
      <c r="N316" s="53"/>
      <c r="O316" s="53"/>
      <c r="P316" s="53"/>
      <c r="Q316" s="53"/>
      <c r="R316" s="53"/>
      <c r="S316" s="53"/>
      <c r="T316" s="53"/>
      <c r="U316" s="53"/>
      <c r="V316" s="53"/>
      <c r="W316" s="53"/>
      <c r="X316" s="53"/>
      <c r="Y316" s="53"/>
      <c r="Z316" s="53"/>
      <c r="AA316" s="53"/>
      <c r="AB316" s="53"/>
      <c r="AC316" s="53"/>
      <c r="AD316" s="53"/>
    </row>
    <row r="317" spans="1:30" ht="12.75" customHeight="1">
      <c r="A317" s="49"/>
      <c r="B317" s="53"/>
      <c r="C317" s="63"/>
      <c r="D317" s="53"/>
      <c r="E317" s="53"/>
      <c r="F317" s="133"/>
      <c r="G317" s="133"/>
      <c r="H317" s="133"/>
      <c r="I317" s="133"/>
      <c r="J317" s="133"/>
      <c r="K317" s="52"/>
      <c r="L317" s="53"/>
      <c r="M317" s="53"/>
      <c r="N317" s="53"/>
      <c r="O317" s="53"/>
      <c r="P317" s="53"/>
      <c r="Q317" s="53"/>
      <c r="R317" s="53"/>
      <c r="S317" s="53"/>
      <c r="T317" s="53"/>
      <c r="U317" s="53"/>
      <c r="V317" s="53"/>
      <c r="W317" s="53"/>
      <c r="X317" s="53"/>
      <c r="Y317" s="53"/>
      <c r="Z317" s="53"/>
      <c r="AA317" s="53"/>
      <c r="AB317" s="53"/>
      <c r="AC317" s="53"/>
      <c r="AD317" s="53"/>
    </row>
    <row r="318" spans="1:30" ht="12.75" customHeight="1">
      <c r="A318" s="49"/>
      <c r="B318" s="53"/>
      <c r="C318" s="63"/>
      <c r="D318" s="53"/>
      <c r="E318" s="53"/>
      <c r="F318" s="133"/>
      <c r="G318" s="133"/>
      <c r="H318" s="133"/>
      <c r="I318" s="133"/>
      <c r="J318" s="133"/>
      <c r="K318" s="52"/>
      <c r="L318" s="53"/>
      <c r="M318" s="53"/>
      <c r="N318" s="53"/>
      <c r="O318" s="53"/>
      <c r="P318" s="53"/>
      <c r="Q318" s="53"/>
      <c r="R318" s="53"/>
      <c r="S318" s="53"/>
      <c r="T318" s="53"/>
      <c r="U318" s="53"/>
      <c r="V318" s="53"/>
      <c r="W318" s="53"/>
      <c r="X318" s="53"/>
      <c r="Y318" s="53"/>
      <c r="Z318" s="53"/>
      <c r="AA318" s="53"/>
      <c r="AB318" s="53"/>
      <c r="AC318" s="53"/>
      <c r="AD318" s="53"/>
    </row>
    <row r="319" spans="1:30" ht="12.75" customHeight="1">
      <c r="A319" s="49"/>
      <c r="B319" s="53"/>
      <c r="C319" s="63"/>
      <c r="D319" s="53"/>
      <c r="E319" s="53"/>
      <c r="F319" s="133"/>
      <c r="G319" s="133"/>
      <c r="H319" s="133"/>
      <c r="I319" s="133"/>
      <c r="J319" s="133"/>
      <c r="K319" s="52"/>
      <c r="L319" s="53"/>
      <c r="M319" s="53"/>
      <c r="N319" s="53"/>
      <c r="O319" s="53"/>
      <c r="P319" s="53"/>
      <c r="Q319" s="53"/>
      <c r="R319" s="53"/>
      <c r="S319" s="53"/>
      <c r="T319" s="53"/>
      <c r="U319" s="53"/>
      <c r="V319" s="53"/>
      <c r="W319" s="53"/>
      <c r="X319" s="53"/>
      <c r="Y319" s="53"/>
      <c r="Z319" s="53"/>
      <c r="AA319" s="53"/>
      <c r="AB319" s="53"/>
      <c r="AC319" s="53"/>
      <c r="AD319" s="53"/>
    </row>
    <row r="320" spans="1:30" ht="12.75" customHeight="1">
      <c r="A320" s="49"/>
      <c r="B320" s="53"/>
      <c r="C320" s="63"/>
      <c r="D320" s="53"/>
      <c r="E320" s="53"/>
      <c r="F320" s="133"/>
      <c r="G320" s="133"/>
      <c r="H320" s="133"/>
      <c r="I320" s="133"/>
      <c r="J320" s="133"/>
      <c r="K320" s="52"/>
      <c r="L320" s="53"/>
      <c r="M320" s="53"/>
      <c r="N320" s="53"/>
      <c r="O320" s="53"/>
      <c r="P320" s="53"/>
      <c r="Q320" s="53"/>
      <c r="R320" s="53"/>
      <c r="S320" s="53"/>
      <c r="T320" s="53"/>
      <c r="U320" s="53"/>
      <c r="V320" s="53"/>
      <c r="W320" s="53"/>
      <c r="X320" s="53"/>
      <c r="Y320" s="53"/>
      <c r="Z320" s="53"/>
      <c r="AA320" s="53"/>
      <c r="AB320" s="53"/>
      <c r="AC320" s="53"/>
      <c r="AD320" s="53"/>
    </row>
    <row r="321" spans="1:30" ht="12.75" customHeight="1">
      <c r="A321" s="49"/>
      <c r="B321" s="53"/>
      <c r="C321" s="63"/>
      <c r="D321" s="53"/>
      <c r="E321" s="53"/>
      <c r="F321" s="133"/>
      <c r="G321" s="133"/>
      <c r="H321" s="133"/>
      <c r="I321" s="133"/>
      <c r="J321" s="133"/>
      <c r="K321" s="52"/>
      <c r="L321" s="53"/>
      <c r="M321" s="53"/>
      <c r="N321" s="53"/>
      <c r="O321" s="53"/>
      <c r="P321" s="53"/>
      <c r="Q321" s="53"/>
      <c r="R321" s="53"/>
      <c r="S321" s="53"/>
      <c r="T321" s="53"/>
      <c r="U321" s="53"/>
      <c r="V321" s="53"/>
      <c r="W321" s="53"/>
      <c r="X321" s="53"/>
      <c r="Y321" s="53"/>
      <c r="Z321" s="53"/>
      <c r="AA321" s="53"/>
      <c r="AB321" s="53"/>
      <c r="AC321" s="53"/>
      <c r="AD321" s="53"/>
    </row>
    <row r="322" spans="1:30" ht="12.75" customHeight="1">
      <c r="A322" s="49"/>
      <c r="B322" s="53"/>
      <c r="C322" s="63"/>
      <c r="D322" s="53"/>
      <c r="E322" s="53"/>
      <c r="F322" s="133"/>
      <c r="G322" s="133"/>
      <c r="H322" s="133"/>
      <c r="I322" s="133"/>
      <c r="J322" s="133"/>
      <c r="K322" s="52"/>
      <c r="L322" s="53"/>
      <c r="M322" s="53"/>
      <c r="N322" s="53"/>
      <c r="O322" s="53"/>
      <c r="P322" s="53"/>
      <c r="Q322" s="53"/>
      <c r="R322" s="53"/>
      <c r="S322" s="53"/>
      <c r="T322" s="53"/>
      <c r="U322" s="53"/>
      <c r="V322" s="53"/>
      <c r="W322" s="53"/>
      <c r="X322" s="53"/>
      <c r="Y322" s="53"/>
      <c r="Z322" s="53"/>
      <c r="AA322" s="53"/>
      <c r="AB322" s="53"/>
      <c r="AC322" s="53"/>
      <c r="AD322" s="53"/>
    </row>
    <row r="323" spans="1:30" ht="12.75" customHeight="1">
      <c r="A323" s="49"/>
      <c r="B323" s="53"/>
      <c r="C323" s="63"/>
      <c r="D323" s="53"/>
      <c r="E323" s="53"/>
      <c r="F323" s="133"/>
      <c r="G323" s="133"/>
      <c r="H323" s="133"/>
      <c r="I323" s="133"/>
      <c r="J323" s="133"/>
      <c r="K323" s="52"/>
      <c r="L323" s="53"/>
      <c r="M323" s="53"/>
      <c r="N323" s="53"/>
      <c r="O323" s="53"/>
      <c r="P323" s="53"/>
      <c r="Q323" s="53"/>
      <c r="R323" s="53"/>
      <c r="S323" s="53"/>
      <c r="T323" s="53"/>
      <c r="U323" s="53"/>
      <c r="V323" s="53"/>
      <c r="W323" s="53"/>
      <c r="X323" s="53"/>
      <c r="Y323" s="53"/>
      <c r="Z323" s="53"/>
      <c r="AA323" s="53"/>
      <c r="AB323" s="53"/>
      <c r="AC323" s="53"/>
      <c r="AD323" s="53"/>
    </row>
    <row r="324" spans="1:30" ht="12.75" customHeight="1">
      <c r="A324" s="49"/>
      <c r="B324" s="53"/>
      <c r="C324" s="63"/>
      <c r="D324" s="53"/>
      <c r="E324" s="53"/>
      <c r="F324" s="133"/>
      <c r="G324" s="133"/>
      <c r="H324" s="133"/>
      <c r="I324" s="133"/>
      <c r="J324" s="133"/>
      <c r="K324" s="52"/>
      <c r="L324" s="53"/>
      <c r="M324" s="53"/>
      <c r="N324" s="53"/>
      <c r="O324" s="53"/>
      <c r="P324" s="53"/>
      <c r="Q324" s="53"/>
      <c r="R324" s="53"/>
      <c r="S324" s="53"/>
      <c r="T324" s="53"/>
      <c r="U324" s="53"/>
      <c r="V324" s="53"/>
      <c r="W324" s="53"/>
      <c r="X324" s="53"/>
      <c r="Y324" s="53"/>
      <c r="Z324" s="53"/>
      <c r="AA324" s="53"/>
      <c r="AB324" s="53"/>
      <c r="AC324" s="53"/>
      <c r="AD324" s="53"/>
    </row>
    <row r="325" spans="1:30" ht="12.75" customHeight="1">
      <c r="A325" s="49"/>
      <c r="B325" s="53"/>
      <c r="C325" s="63"/>
      <c r="D325" s="53"/>
      <c r="E325" s="53"/>
      <c r="F325" s="133"/>
      <c r="G325" s="133"/>
      <c r="H325" s="133"/>
      <c r="I325" s="133"/>
      <c r="J325" s="133"/>
      <c r="K325" s="52"/>
      <c r="L325" s="53"/>
      <c r="M325" s="53"/>
      <c r="N325" s="53"/>
      <c r="O325" s="53"/>
      <c r="P325" s="53"/>
      <c r="Q325" s="53"/>
      <c r="R325" s="53"/>
      <c r="S325" s="53"/>
      <c r="T325" s="53"/>
      <c r="U325" s="53"/>
      <c r="V325" s="53"/>
      <c r="W325" s="53"/>
      <c r="X325" s="53"/>
      <c r="Y325" s="53"/>
      <c r="Z325" s="53"/>
      <c r="AA325" s="53"/>
      <c r="AB325" s="53"/>
      <c r="AC325" s="53"/>
      <c r="AD325" s="53"/>
    </row>
    <row r="326" spans="1:30" ht="12.75" customHeight="1">
      <c r="A326" s="49"/>
      <c r="B326" s="53"/>
      <c r="C326" s="63"/>
      <c r="D326" s="53"/>
      <c r="E326" s="53"/>
      <c r="F326" s="133"/>
      <c r="G326" s="133"/>
      <c r="H326" s="133"/>
      <c r="I326" s="133"/>
      <c r="J326" s="133"/>
      <c r="K326" s="52"/>
      <c r="L326" s="53"/>
      <c r="M326" s="53"/>
      <c r="N326" s="53"/>
      <c r="O326" s="53"/>
      <c r="P326" s="53"/>
      <c r="Q326" s="53"/>
      <c r="R326" s="53"/>
      <c r="S326" s="53"/>
      <c r="T326" s="53"/>
      <c r="U326" s="53"/>
      <c r="V326" s="53"/>
      <c r="W326" s="53"/>
      <c r="X326" s="53"/>
      <c r="Y326" s="53"/>
      <c r="Z326" s="53"/>
      <c r="AA326" s="53"/>
      <c r="AB326" s="53"/>
      <c r="AC326" s="53"/>
      <c r="AD326" s="53"/>
    </row>
    <row r="327" spans="1:30" ht="12.75" customHeight="1">
      <c r="A327" s="49"/>
      <c r="B327" s="53"/>
      <c r="C327" s="63"/>
      <c r="D327" s="53"/>
      <c r="E327" s="53"/>
      <c r="F327" s="133"/>
      <c r="G327" s="133"/>
      <c r="H327" s="133"/>
      <c r="I327" s="133"/>
      <c r="J327" s="133"/>
      <c r="K327" s="52"/>
      <c r="L327" s="53"/>
      <c r="M327" s="53"/>
      <c r="N327" s="53"/>
      <c r="O327" s="53"/>
      <c r="P327" s="53"/>
      <c r="Q327" s="53"/>
      <c r="R327" s="53"/>
      <c r="S327" s="53"/>
      <c r="T327" s="53"/>
      <c r="U327" s="53"/>
      <c r="V327" s="53"/>
      <c r="W327" s="53"/>
      <c r="X327" s="53"/>
      <c r="Y327" s="53"/>
      <c r="Z327" s="53"/>
      <c r="AA327" s="53"/>
      <c r="AB327" s="53"/>
      <c r="AC327" s="53"/>
      <c r="AD327" s="53"/>
    </row>
    <row r="328" spans="1:30" ht="12.75" customHeight="1">
      <c r="A328" s="49"/>
      <c r="B328" s="53"/>
      <c r="C328" s="63"/>
      <c r="D328" s="53"/>
      <c r="E328" s="53"/>
      <c r="F328" s="133"/>
      <c r="G328" s="133"/>
      <c r="H328" s="133"/>
      <c r="I328" s="133"/>
      <c r="J328" s="133"/>
      <c r="K328" s="52"/>
      <c r="L328" s="53"/>
      <c r="M328" s="53"/>
      <c r="N328" s="53"/>
      <c r="O328" s="53"/>
      <c r="P328" s="53"/>
      <c r="Q328" s="53"/>
      <c r="R328" s="53"/>
      <c r="S328" s="53"/>
      <c r="T328" s="53"/>
      <c r="U328" s="53"/>
      <c r="V328" s="53"/>
      <c r="W328" s="53"/>
      <c r="X328" s="53"/>
      <c r="Y328" s="53"/>
      <c r="Z328" s="53"/>
      <c r="AA328" s="53"/>
      <c r="AB328" s="53"/>
      <c r="AC328" s="53"/>
      <c r="AD328" s="53"/>
    </row>
    <row r="329" spans="1:30" ht="12.75" customHeight="1">
      <c r="A329" s="49"/>
      <c r="B329" s="53"/>
      <c r="C329" s="63"/>
      <c r="D329" s="53"/>
      <c r="E329" s="53"/>
      <c r="F329" s="133"/>
      <c r="G329" s="133"/>
      <c r="H329" s="133"/>
      <c r="I329" s="133"/>
      <c r="J329" s="133"/>
      <c r="K329" s="52"/>
      <c r="L329" s="53"/>
      <c r="M329" s="53"/>
      <c r="N329" s="53"/>
      <c r="O329" s="53"/>
      <c r="P329" s="53"/>
      <c r="Q329" s="53"/>
      <c r="R329" s="53"/>
      <c r="S329" s="53"/>
      <c r="T329" s="53"/>
      <c r="U329" s="53"/>
      <c r="V329" s="53"/>
      <c r="W329" s="53"/>
      <c r="X329" s="53"/>
      <c r="Y329" s="53"/>
      <c r="Z329" s="53"/>
      <c r="AA329" s="53"/>
      <c r="AB329" s="53"/>
      <c r="AC329" s="53"/>
      <c r="AD329" s="53"/>
    </row>
    <row r="330" spans="1:30" ht="12.75" customHeight="1">
      <c r="A330" s="49"/>
      <c r="B330" s="53"/>
      <c r="C330" s="63"/>
      <c r="D330" s="53"/>
      <c r="E330" s="53"/>
      <c r="F330" s="133"/>
      <c r="G330" s="133"/>
      <c r="H330" s="133"/>
      <c r="I330" s="133"/>
      <c r="J330" s="133"/>
      <c r="K330" s="52"/>
      <c r="L330" s="53"/>
      <c r="M330" s="53"/>
      <c r="N330" s="53"/>
      <c r="O330" s="53"/>
      <c r="P330" s="53"/>
      <c r="Q330" s="53"/>
      <c r="R330" s="53"/>
      <c r="S330" s="53"/>
      <c r="T330" s="53"/>
      <c r="U330" s="53"/>
      <c r="V330" s="53"/>
      <c r="W330" s="53"/>
      <c r="X330" s="53"/>
      <c r="Y330" s="53"/>
      <c r="Z330" s="53"/>
      <c r="AA330" s="53"/>
      <c r="AB330" s="53"/>
      <c r="AC330" s="53"/>
      <c r="AD330" s="53"/>
    </row>
    <row r="331" spans="1:30" ht="12.75" customHeight="1">
      <c r="A331" s="49"/>
      <c r="B331" s="53"/>
      <c r="C331" s="63"/>
      <c r="D331" s="53"/>
      <c r="E331" s="53"/>
      <c r="F331" s="133"/>
      <c r="G331" s="133"/>
      <c r="H331" s="133"/>
      <c r="I331" s="133"/>
      <c r="J331" s="133"/>
      <c r="K331" s="52"/>
      <c r="L331" s="53"/>
      <c r="M331" s="53"/>
      <c r="N331" s="53"/>
      <c r="O331" s="53"/>
      <c r="P331" s="53"/>
      <c r="Q331" s="53"/>
      <c r="R331" s="53"/>
      <c r="S331" s="53"/>
      <c r="T331" s="53"/>
      <c r="U331" s="53"/>
      <c r="V331" s="53"/>
      <c r="W331" s="53"/>
      <c r="X331" s="53"/>
      <c r="Y331" s="53"/>
      <c r="Z331" s="53"/>
      <c r="AA331" s="53"/>
      <c r="AB331" s="53"/>
      <c r="AC331" s="53"/>
      <c r="AD331" s="53"/>
    </row>
    <row r="332" spans="1:30" ht="12.75" customHeight="1">
      <c r="A332" s="49"/>
      <c r="B332" s="53"/>
      <c r="C332" s="63"/>
      <c r="D332" s="53"/>
      <c r="E332" s="53"/>
      <c r="F332" s="133"/>
      <c r="G332" s="133"/>
      <c r="H332" s="133"/>
      <c r="I332" s="133"/>
      <c r="J332" s="133"/>
      <c r="K332" s="52"/>
      <c r="L332" s="53"/>
      <c r="M332" s="53"/>
      <c r="N332" s="53"/>
      <c r="O332" s="53"/>
      <c r="P332" s="53"/>
      <c r="Q332" s="53"/>
      <c r="R332" s="53"/>
      <c r="S332" s="53"/>
      <c r="T332" s="53"/>
      <c r="U332" s="53"/>
      <c r="V332" s="53"/>
      <c r="W332" s="53"/>
      <c r="X332" s="53"/>
      <c r="Y332" s="53"/>
      <c r="Z332" s="53"/>
      <c r="AA332" s="53"/>
      <c r="AB332" s="53"/>
      <c r="AC332" s="53"/>
      <c r="AD332" s="53"/>
    </row>
    <row r="333" spans="1:30" ht="12.75" customHeight="1">
      <c r="A333" s="49"/>
      <c r="B333" s="53"/>
      <c r="C333" s="63"/>
      <c r="D333" s="53"/>
      <c r="E333" s="53"/>
      <c r="F333" s="133"/>
      <c r="G333" s="133"/>
      <c r="H333" s="133"/>
      <c r="I333" s="133"/>
      <c r="J333" s="133"/>
      <c r="K333" s="52"/>
      <c r="L333" s="53"/>
      <c r="M333" s="53"/>
      <c r="N333" s="53"/>
      <c r="O333" s="53"/>
      <c r="P333" s="53"/>
      <c r="Q333" s="53"/>
      <c r="R333" s="53"/>
      <c r="S333" s="53"/>
      <c r="T333" s="53"/>
      <c r="U333" s="53"/>
      <c r="V333" s="53"/>
      <c r="W333" s="53"/>
      <c r="X333" s="53"/>
      <c r="Y333" s="53"/>
      <c r="Z333" s="53"/>
      <c r="AA333" s="53"/>
      <c r="AB333" s="53"/>
      <c r="AC333" s="53"/>
      <c r="AD333" s="53"/>
    </row>
    <row r="334" spans="1:30" ht="12.75" customHeight="1">
      <c r="A334" s="49"/>
      <c r="B334" s="53"/>
      <c r="C334" s="63"/>
      <c r="D334" s="53"/>
      <c r="E334" s="53"/>
      <c r="F334" s="133"/>
      <c r="G334" s="133"/>
      <c r="H334" s="133"/>
      <c r="I334" s="133"/>
      <c r="J334" s="133"/>
      <c r="K334" s="52"/>
      <c r="L334" s="53"/>
      <c r="M334" s="53"/>
      <c r="N334" s="53"/>
      <c r="O334" s="53"/>
      <c r="P334" s="53"/>
      <c r="Q334" s="53"/>
      <c r="R334" s="53"/>
      <c r="S334" s="53"/>
      <c r="T334" s="53"/>
      <c r="U334" s="53"/>
      <c r="V334" s="53"/>
      <c r="W334" s="53"/>
      <c r="X334" s="53"/>
      <c r="Y334" s="53"/>
      <c r="Z334" s="53"/>
      <c r="AA334" s="53"/>
      <c r="AB334" s="53"/>
      <c r="AC334" s="53"/>
      <c r="AD334" s="53"/>
    </row>
    <row r="335" spans="1:30" ht="12.75" customHeight="1">
      <c r="A335" s="49"/>
      <c r="B335" s="53"/>
      <c r="C335" s="63"/>
      <c r="D335" s="53"/>
      <c r="E335" s="53"/>
      <c r="F335" s="133"/>
      <c r="G335" s="133"/>
      <c r="H335" s="133"/>
      <c r="I335" s="133"/>
      <c r="J335" s="133"/>
      <c r="K335" s="52"/>
      <c r="L335" s="53"/>
      <c r="M335" s="53"/>
      <c r="N335" s="53"/>
      <c r="O335" s="53"/>
      <c r="P335" s="53"/>
      <c r="Q335" s="53"/>
      <c r="R335" s="53"/>
      <c r="S335" s="53"/>
      <c r="T335" s="53"/>
      <c r="U335" s="53"/>
      <c r="V335" s="53"/>
      <c r="W335" s="53"/>
      <c r="X335" s="53"/>
      <c r="Y335" s="53"/>
      <c r="Z335" s="53"/>
      <c r="AA335" s="53"/>
      <c r="AB335" s="53"/>
      <c r="AC335" s="53"/>
      <c r="AD335" s="53"/>
    </row>
    <row r="336" spans="1:30" ht="12.75" customHeight="1">
      <c r="A336" s="49"/>
      <c r="B336" s="53"/>
      <c r="C336" s="63"/>
      <c r="D336" s="53"/>
      <c r="E336" s="53"/>
      <c r="F336" s="133"/>
      <c r="G336" s="133"/>
      <c r="H336" s="133"/>
      <c r="I336" s="133"/>
      <c r="J336" s="133"/>
      <c r="K336" s="52"/>
      <c r="L336" s="53"/>
      <c r="M336" s="53"/>
      <c r="N336" s="53"/>
      <c r="O336" s="53"/>
      <c r="P336" s="53"/>
      <c r="Q336" s="53"/>
      <c r="R336" s="53"/>
      <c r="S336" s="53"/>
      <c r="T336" s="53"/>
      <c r="U336" s="53"/>
      <c r="V336" s="53"/>
      <c r="W336" s="53"/>
      <c r="X336" s="53"/>
      <c r="Y336" s="53"/>
      <c r="Z336" s="53"/>
      <c r="AA336" s="53"/>
      <c r="AB336" s="53"/>
      <c r="AC336" s="53"/>
      <c r="AD336" s="53"/>
    </row>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B1:D1"/>
    <mergeCell ref="B2:C2"/>
    <mergeCell ref="B3:C3"/>
    <mergeCell ref="B4:C4"/>
    <mergeCell ref="B5:C5"/>
    <mergeCell ref="B6:C6"/>
    <mergeCell ref="B7:C7"/>
    <mergeCell ref="B8:C8"/>
    <mergeCell ref="B9:C9"/>
    <mergeCell ref="B10:C10"/>
    <mergeCell ref="B11:C11"/>
    <mergeCell ref="B12:C12"/>
    <mergeCell ref="B13:C13"/>
    <mergeCell ref="B14:C14"/>
    <mergeCell ref="B17:C17"/>
    <mergeCell ref="D17:E17"/>
    <mergeCell ref="B18:C18"/>
    <mergeCell ref="D18:E18"/>
    <mergeCell ref="A20:E20"/>
    <mergeCell ref="K20:K23"/>
    <mergeCell ref="A21:E21"/>
    <mergeCell ref="A28:E28"/>
    <mergeCell ref="A35:E35"/>
    <mergeCell ref="A42:E42"/>
    <mergeCell ref="D44:E44"/>
    <mergeCell ref="A50:E50"/>
    <mergeCell ref="D52:E52"/>
    <mergeCell ref="A58:E58"/>
    <mergeCell ref="A97:E97"/>
    <mergeCell ref="A104:E104"/>
    <mergeCell ref="A111:E111"/>
    <mergeCell ref="A118:E118"/>
    <mergeCell ref="D120:E120"/>
    <mergeCell ref="A126:E126"/>
    <mergeCell ref="A127:E127"/>
    <mergeCell ref="A59:E59"/>
    <mergeCell ref="A66:E66"/>
    <mergeCell ref="A67:E67"/>
    <mergeCell ref="A74:E74"/>
    <mergeCell ref="A81:E81"/>
    <mergeCell ref="A88:E88"/>
    <mergeCell ref="D90:E90"/>
  </mergeCells>
  <phoneticPr fontId="80" type="noConversion"/>
  <conditionalFormatting sqref="C24:C26 C31:C33 C38:C40">
    <cfRule type="cellIs" dxfId="82" priority="1" stopIfTrue="1" operator="equal">
      <formula>"OK"</formula>
    </cfRule>
  </conditionalFormatting>
  <conditionalFormatting sqref="C24:C26 C31:C33 C38:C40">
    <cfRule type="cellIs" dxfId="81" priority="2" stopIfTrue="1" operator="equal">
      <formula>"NOK"</formula>
    </cfRule>
  </conditionalFormatting>
  <conditionalFormatting sqref="C24:C26 C31:C33 C38:C40">
    <cfRule type="cellIs" dxfId="80" priority="3" stopIfTrue="1" operator="notEqual">
      <formula>"OR(""OK"";""NOK"")"</formula>
    </cfRule>
  </conditionalFormatting>
  <conditionalFormatting sqref="C31:C33">
    <cfRule type="cellIs" dxfId="79" priority="4" stopIfTrue="1" operator="equal">
      <formula>"OK"</formula>
    </cfRule>
  </conditionalFormatting>
  <conditionalFormatting sqref="C31:C33">
    <cfRule type="cellIs" dxfId="78" priority="5" stopIfTrue="1" operator="equal">
      <formula>"NOK"</formula>
    </cfRule>
  </conditionalFormatting>
  <conditionalFormatting sqref="C31:C33">
    <cfRule type="cellIs" dxfId="77" priority="6" stopIfTrue="1" operator="notEqual">
      <formula>"OR(""OK"";""NOK"")"</formula>
    </cfRule>
  </conditionalFormatting>
  <conditionalFormatting sqref="C46:C48">
    <cfRule type="cellIs" dxfId="76" priority="7" stopIfTrue="1" operator="equal">
      <formula>"OK"</formula>
    </cfRule>
  </conditionalFormatting>
  <conditionalFormatting sqref="C46:C48">
    <cfRule type="cellIs" dxfId="75" priority="8" stopIfTrue="1" operator="equal">
      <formula>"NOK"</formula>
    </cfRule>
  </conditionalFormatting>
  <conditionalFormatting sqref="C46:C48">
    <cfRule type="cellIs" dxfId="74" priority="9" stopIfTrue="1" operator="notEqual">
      <formula>"OR(""OK"";""NOK"")"</formula>
    </cfRule>
  </conditionalFormatting>
  <conditionalFormatting sqref="C100:C102">
    <cfRule type="cellIs" dxfId="73" priority="10" stopIfTrue="1" operator="equal">
      <formula>"OK"</formula>
    </cfRule>
  </conditionalFormatting>
  <conditionalFormatting sqref="C100:C102">
    <cfRule type="cellIs" dxfId="72" priority="11" stopIfTrue="1" operator="equal">
      <formula>"NOK"</formula>
    </cfRule>
  </conditionalFormatting>
  <conditionalFormatting sqref="C100:C102">
    <cfRule type="cellIs" dxfId="71" priority="12" stopIfTrue="1" operator="notEqual">
      <formula>"OR(""OK"";""NOK"")"</formula>
    </cfRule>
  </conditionalFormatting>
  <conditionalFormatting sqref="C107:C109">
    <cfRule type="cellIs" dxfId="70" priority="13" stopIfTrue="1" operator="equal">
      <formula>"OK"</formula>
    </cfRule>
  </conditionalFormatting>
  <conditionalFormatting sqref="C107:C109">
    <cfRule type="cellIs" dxfId="69" priority="14" stopIfTrue="1" operator="equal">
      <formula>"NOK"</formula>
    </cfRule>
  </conditionalFormatting>
  <conditionalFormatting sqref="C107:C109">
    <cfRule type="cellIs" dxfId="68" priority="15" stopIfTrue="1" operator="notEqual">
      <formula>"OR(""OK"";""NOK"")"</formula>
    </cfRule>
  </conditionalFormatting>
  <conditionalFormatting sqref="C114:C116 C122:C124">
    <cfRule type="cellIs" dxfId="67" priority="16" stopIfTrue="1" operator="equal">
      <formula>"OK"</formula>
    </cfRule>
  </conditionalFormatting>
  <conditionalFormatting sqref="C114:C116 C122:C124">
    <cfRule type="cellIs" dxfId="66" priority="17" stopIfTrue="1" operator="equal">
      <formula>"NOK"</formula>
    </cfRule>
  </conditionalFormatting>
  <conditionalFormatting sqref="C114:C116 C122:C124">
    <cfRule type="cellIs" dxfId="65" priority="18" stopIfTrue="1" operator="notEqual">
      <formula>"OR(""OK"";""NOK"")"</formula>
    </cfRule>
  </conditionalFormatting>
  <conditionalFormatting sqref="C130:C133">
    <cfRule type="cellIs" dxfId="64" priority="19" stopIfTrue="1" operator="equal">
      <formula>"OK"</formula>
    </cfRule>
  </conditionalFormatting>
  <conditionalFormatting sqref="C130:C133">
    <cfRule type="cellIs" dxfId="63" priority="20" stopIfTrue="1" operator="equal">
      <formula>"NOK"</formula>
    </cfRule>
  </conditionalFormatting>
  <conditionalFormatting sqref="C130:C133">
    <cfRule type="cellIs" dxfId="62" priority="21" stopIfTrue="1" operator="notEqual">
      <formula>"OR(""OK"";""NOK"")"</formula>
    </cfRule>
  </conditionalFormatting>
  <conditionalFormatting sqref="C38:C40">
    <cfRule type="cellIs" dxfId="61" priority="22" stopIfTrue="1" operator="equal">
      <formula>"OK"</formula>
    </cfRule>
  </conditionalFormatting>
  <conditionalFormatting sqref="C38:C40">
    <cfRule type="cellIs" dxfId="60" priority="23" stopIfTrue="1" operator="equal">
      <formula>"NOK"</formula>
    </cfRule>
  </conditionalFormatting>
  <conditionalFormatting sqref="C38:C40">
    <cfRule type="cellIs" dxfId="59" priority="24" stopIfTrue="1" operator="notEqual">
      <formula>"OR(""OK"";""NOK"")"</formula>
    </cfRule>
  </conditionalFormatting>
  <conditionalFormatting sqref="C62:C64 C70:C72 C77:C79 C84:C86 C92:C95 C100:C102 C107:C109 C114:C116 C122:C124 C130:C133">
    <cfRule type="cellIs" dxfId="58" priority="25" stopIfTrue="1" operator="equal">
      <formula>"OK"</formula>
    </cfRule>
  </conditionalFormatting>
  <conditionalFormatting sqref="C62:C64 C70:C72 C77:C79 C84:C86 C92:C95 C100:C102 C107:C109 C114:C116 C122:C124 C130:C133">
    <cfRule type="cellIs" dxfId="57" priority="26" stopIfTrue="1" operator="equal">
      <formula>"NOK"</formula>
    </cfRule>
  </conditionalFormatting>
  <conditionalFormatting sqref="C62:C64 C70:C72 C77:C79 C84:C86 C92:C95 C100:C102 C107:C109 C114:C116 C122:C124 C130:C133">
    <cfRule type="cellIs" dxfId="56" priority="27" stopIfTrue="1" operator="notEqual">
      <formula>"OR(""OK"";""NOK"")"</formula>
    </cfRule>
  </conditionalFormatting>
  <conditionalFormatting sqref="C70:C72">
    <cfRule type="cellIs" dxfId="55" priority="28" stopIfTrue="1" operator="equal">
      <formula>"OK"</formula>
    </cfRule>
  </conditionalFormatting>
  <conditionalFormatting sqref="C70:C72">
    <cfRule type="cellIs" dxfId="54" priority="29" stopIfTrue="1" operator="equal">
      <formula>"NOK"</formula>
    </cfRule>
  </conditionalFormatting>
  <conditionalFormatting sqref="C70:C72">
    <cfRule type="cellIs" dxfId="53" priority="30" stopIfTrue="1" operator="notEqual">
      <formula>"OR(""OK"";""NOK"")"</formula>
    </cfRule>
  </conditionalFormatting>
  <conditionalFormatting sqref="C77:C79">
    <cfRule type="cellIs" dxfId="52" priority="31" stopIfTrue="1" operator="equal">
      <formula>"OK"</formula>
    </cfRule>
  </conditionalFormatting>
  <conditionalFormatting sqref="C77:C79">
    <cfRule type="cellIs" dxfId="51" priority="32" stopIfTrue="1" operator="equal">
      <formula>"NOK"</formula>
    </cfRule>
  </conditionalFormatting>
  <conditionalFormatting sqref="C77:C79">
    <cfRule type="cellIs" dxfId="50" priority="33" stopIfTrue="1" operator="notEqual">
      <formula>"OR(""OK"";""NOK"")"</formula>
    </cfRule>
  </conditionalFormatting>
  <conditionalFormatting sqref="C84:C86">
    <cfRule type="cellIs" dxfId="49" priority="34" stopIfTrue="1" operator="equal">
      <formula>"OK"</formula>
    </cfRule>
  </conditionalFormatting>
  <conditionalFormatting sqref="C84:C86">
    <cfRule type="cellIs" dxfId="48" priority="35" stopIfTrue="1" operator="equal">
      <formula>"NOK"</formula>
    </cfRule>
  </conditionalFormatting>
  <conditionalFormatting sqref="C84:C86">
    <cfRule type="cellIs" dxfId="47" priority="36" stopIfTrue="1" operator="notEqual">
      <formula>"OR(""OK"";""NOK"")"</formula>
    </cfRule>
  </conditionalFormatting>
  <conditionalFormatting sqref="C92:C95">
    <cfRule type="cellIs" dxfId="46" priority="37" stopIfTrue="1" operator="equal">
      <formula>"OK"</formula>
    </cfRule>
  </conditionalFormatting>
  <conditionalFormatting sqref="C92:C95">
    <cfRule type="cellIs" dxfId="45" priority="38" stopIfTrue="1" operator="equal">
      <formula>"NOK"</formula>
    </cfRule>
  </conditionalFormatting>
  <conditionalFormatting sqref="C92:C95">
    <cfRule type="cellIs" dxfId="44" priority="39" stopIfTrue="1" operator="notEqual">
      <formula>"OR(""OK"";""NOK"")"</formula>
    </cfRule>
  </conditionalFormatting>
  <conditionalFormatting sqref="D120">
    <cfRule type="containsText" dxfId="43" priority="40" operator="containsText" text="CHECK">
      <formula>NOT(ISERROR(SEARCH(("CHECK"),(D120))))</formula>
    </cfRule>
  </conditionalFormatting>
  <conditionalFormatting sqref="D120">
    <cfRule type="containsText" dxfId="42" priority="41" operator="containsText" text="NOT APPLICABLE">
      <formula>NOT(ISERROR(SEARCH(("NOT APPLICABLE"),(D120))))</formula>
    </cfRule>
  </conditionalFormatting>
  <conditionalFormatting sqref="D120">
    <cfRule type="containsText" dxfId="41" priority="42" operator="containsText" text="ASSESSED">
      <formula>NOT(ISERROR(SEARCH(("ASSESSED"),(D120))))</formula>
    </cfRule>
  </conditionalFormatting>
  <conditionalFormatting sqref="D90">
    <cfRule type="containsText" dxfId="40" priority="43" operator="containsText" text="CHECK">
      <formula>NOT(ISERROR(SEARCH(("CHECK"),(D90))))</formula>
    </cfRule>
  </conditionalFormatting>
  <conditionalFormatting sqref="D90:E90">
    <cfRule type="containsText" dxfId="39" priority="44" operator="containsText" text="Decathlon">
      <formula>NOT(ISERROR(SEARCH(("Decathlon"),(D90))))</formula>
    </cfRule>
  </conditionalFormatting>
  <conditionalFormatting sqref="D90">
    <cfRule type="containsText" dxfId="38" priority="45" operator="containsText" text="own control">
      <formula>NOT(ISERROR(SEARCH(("own control"),(D90))))</formula>
    </cfRule>
  </conditionalFormatting>
  <conditionalFormatting sqref="D52:E52">
    <cfRule type="cellIs" dxfId="37" priority="46" operator="equal">
      <formula>"CHAPTER 1.2.1 NOT APPLICABLE"</formula>
    </cfRule>
  </conditionalFormatting>
  <conditionalFormatting sqref="D52:E52">
    <cfRule type="containsText" dxfId="36" priority="47" operator="containsText" text="STATUS NEEDS TO BE DEFINED">
      <formula>NOT(ISERROR(SEARCH(("STATUS NEEDS TO BE DEFINED"),(D52))))</formula>
    </cfRule>
  </conditionalFormatting>
  <conditionalFormatting sqref="D52:E52">
    <cfRule type="cellIs" dxfId="35" priority="48" operator="equal">
      <formula>"CHAPTER 1.2.1 NEEDS TO BE EVALUATED"</formula>
    </cfRule>
  </conditionalFormatting>
  <conditionalFormatting sqref="D44:E44">
    <cfRule type="containsText" dxfId="34" priority="49" operator="containsText" text="NOT APPLICABLE">
      <formula>NOT(ISERROR(SEARCH(("NOT APPLICABLE"),(D44))))</formula>
    </cfRule>
  </conditionalFormatting>
  <conditionalFormatting sqref="D44:E44">
    <cfRule type="containsText" dxfId="33" priority="50" operator="containsText" text="contractual">
      <formula>NOT(ISERROR(SEARCH(("contractual"),(D44))))</formula>
    </cfRule>
  </conditionalFormatting>
  <conditionalFormatting sqref="D44:E44">
    <cfRule type="containsText" dxfId="32" priority="51" operator="containsText" text="CHECK">
      <formula>NOT(ISERROR(SEARCH(("CHECK"),(D44))))</formula>
    </cfRule>
  </conditionalFormatting>
  <conditionalFormatting sqref="C54">
    <cfRule type="cellIs" dxfId="31" priority="52" stopIfTrue="1" operator="equal">
      <formula>"OK"</formula>
    </cfRule>
  </conditionalFormatting>
  <conditionalFormatting sqref="C54">
    <cfRule type="cellIs" dxfId="30" priority="53" stopIfTrue="1" operator="equal">
      <formula>"NOK"</formula>
    </cfRule>
  </conditionalFormatting>
  <conditionalFormatting sqref="C54">
    <cfRule type="cellIs" dxfId="29" priority="54" stopIfTrue="1" operator="notEqual">
      <formula>"OR(""OK"";""NOK"")"</formula>
    </cfRule>
  </conditionalFormatting>
  <conditionalFormatting sqref="C55">
    <cfRule type="cellIs" dxfId="28" priority="55" stopIfTrue="1" operator="equal">
      <formula>"OK"</formula>
    </cfRule>
  </conditionalFormatting>
  <conditionalFormatting sqref="C55">
    <cfRule type="cellIs" dxfId="27" priority="56" stopIfTrue="1" operator="equal">
      <formula>"NOK"</formula>
    </cfRule>
  </conditionalFormatting>
  <conditionalFormatting sqref="C55">
    <cfRule type="cellIs" dxfId="26" priority="57" stopIfTrue="1" operator="notEqual">
      <formula>"OR(""OK"";""NOK"")"</formula>
    </cfRule>
  </conditionalFormatting>
  <conditionalFormatting sqref="C56">
    <cfRule type="cellIs" dxfId="25" priority="58" stopIfTrue="1" operator="equal">
      <formula>"OK"</formula>
    </cfRule>
  </conditionalFormatting>
  <conditionalFormatting sqref="C56">
    <cfRule type="cellIs" dxfId="24" priority="59" stopIfTrue="1" operator="equal">
      <formula>"NOK"</formula>
    </cfRule>
  </conditionalFormatting>
  <conditionalFormatting sqref="C56">
    <cfRule type="cellIs" dxfId="23" priority="60" stopIfTrue="1" operator="notEqual">
      <formula>"OR(""OK"";""NOK"")"</formula>
    </cfRule>
  </conditionalFormatting>
  <dataValidations count="2">
    <dataValidation type="list" allowBlank="1" showErrorMessage="1" sqref="C24:C26 C31:C33 C38:C40 C46:C48 C54:C56 C62:C64 C70:C72 C77:C79 C84:C86 C92:C95 C100:C102 C107:C109 C114:C116 C122:C124 C130:C133">
      <formula1>"OK,NOK,Not audited,Not applicable"</formula1>
    </dataValidation>
    <dataValidation type="list" allowBlank="1" showErrorMessage="1" sqref="D11">
      <formula1>"Internal Audit (done by Quality Auditor),CAP review (done by Quality Auditor)"</formula1>
    </dataValidation>
  </dataValidations>
  <pageMargins left="0.75" right="0.75" top="1" bottom="1" header="0" footer="0"/>
  <pageSetup paperSize="9" orientation="portrait"/>
  <rowBreaks count="2" manualBreakCount="2">
    <brk id="20" man="1"/>
    <brk id="134" man="1"/>
  </rowBreaks>
  <colBreaks count="1" manualBreakCount="1">
    <brk id="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70" zoomScaleNormal="70" workbookViewId="0">
      <selection activeCell="E6" sqref="E6"/>
    </sheetView>
  </sheetViews>
  <sheetFormatPr defaultColWidth="12.5703125" defaultRowHeight="15" customHeight="1"/>
  <cols>
    <col min="1" max="25" width="51" customWidth="1"/>
  </cols>
  <sheetData>
    <row r="1" spans="1:26" ht="15.75" customHeight="1">
      <c r="A1" s="20" t="s">
        <v>237</v>
      </c>
      <c r="B1" s="20" t="s">
        <v>238</v>
      </c>
      <c r="C1" s="20" t="s">
        <v>239</v>
      </c>
      <c r="D1" s="20" t="s">
        <v>240</v>
      </c>
      <c r="E1" s="20" t="s">
        <v>241</v>
      </c>
      <c r="F1" s="20"/>
      <c r="G1" s="20"/>
      <c r="H1" s="20"/>
      <c r="I1" s="20"/>
      <c r="J1" s="20"/>
      <c r="K1" s="20"/>
      <c r="L1" s="20"/>
      <c r="M1" s="20"/>
      <c r="N1" s="20"/>
      <c r="O1" s="20"/>
      <c r="P1" s="20"/>
      <c r="Q1" s="20"/>
      <c r="R1" s="20"/>
      <c r="S1" s="20"/>
      <c r="T1" s="20"/>
      <c r="U1" s="20"/>
      <c r="V1" s="20"/>
      <c r="W1" s="20"/>
      <c r="X1" s="20"/>
      <c r="Y1" s="20"/>
      <c r="Z1" s="20"/>
    </row>
    <row r="2" spans="1:26" ht="222.7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15.75" customHeight="1">
      <c r="A3" s="20" t="s">
        <v>242</v>
      </c>
      <c r="B3" s="20" t="s">
        <v>243</v>
      </c>
      <c r="C3" s="20" t="s">
        <v>244</v>
      </c>
      <c r="D3" s="20" t="s">
        <v>245</v>
      </c>
      <c r="E3" s="20" t="s">
        <v>246</v>
      </c>
      <c r="F3" s="20"/>
      <c r="G3" s="20"/>
      <c r="H3" s="20"/>
      <c r="I3" s="20"/>
      <c r="J3" s="20"/>
      <c r="K3" s="20"/>
      <c r="L3" s="20"/>
      <c r="M3" s="20"/>
      <c r="N3" s="20"/>
      <c r="O3" s="20"/>
      <c r="P3" s="20"/>
      <c r="Q3" s="20"/>
      <c r="R3" s="20"/>
      <c r="S3" s="20"/>
      <c r="T3" s="20"/>
      <c r="U3" s="20"/>
      <c r="V3" s="20"/>
      <c r="W3" s="20"/>
      <c r="X3" s="20"/>
      <c r="Y3" s="20"/>
      <c r="Z3" s="20"/>
    </row>
    <row r="4" spans="1:26" ht="222.7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ht="15.75" customHeight="1">
      <c r="A5" s="20" t="s">
        <v>247</v>
      </c>
      <c r="B5" s="20" t="s">
        <v>248</v>
      </c>
      <c r="C5" s="20" t="s">
        <v>249</v>
      </c>
      <c r="D5" s="20" t="s">
        <v>250</v>
      </c>
      <c r="E5" s="20" t="s">
        <v>251</v>
      </c>
      <c r="F5" s="20"/>
      <c r="G5" s="20"/>
      <c r="H5" s="20"/>
      <c r="I5" s="20"/>
      <c r="J5" s="20"/>
      <c r="K5" s="20"/>
      <c r="L5" s="20"/>
      <c r="M5" s="20"/>
      <c r="N5" s="20"/>
      <c r="O5" s="20"/>
      <c r="P5" s="20"/>
      <c r="Q5" s="20"/>
      <c r="R5" s="20"/>
      <c r="S5" s="20"/>
      <c r="T5" s="20"/>
      <c r="U5" s="20"/>
      <c r="V5" s="20"/>
      <c r="W5" s="20"/>
      <c r="X5" s="20"/>
      <c r="Y5" s="20"/>
      <c r="Z5" s="20"/>
    </row>
    <row r="6" spans="1:26" ht="222.75" customHeight="1">
      <c r="A6" s="20"/>
      <c r="B6" s="20"/>
      <c r="C6" s="20"/>
      <c r="D6" s="20"/>
      <c r="E6" s="20"/>
      <c r="F6" s="20"/>
      <c r="G6" s="20"/>
      <c r="H6" s="20"/>
      <c r="I6" s="20"/>
      <c r="J6" s="20"/>
      <c r="K6" s="20"/>
      <c r="L6" s="20"/>
      <c r="M6" s="20"/>
      <c r="N6" s="20"/>
      <c r="O6" s="20"/>
      <c r="P6" s="20"/>
      <c r="Q6" s="20"/>
      <c r="R6" s="20"/>
      <c r="S6" s="20"/>
      <c r="T6" s="20"/>
      <c r="U6" s="20"/>
      <c r="V6" s="20"/>
      <c r="W6" s="20"/>
      <c r="X6" s="20"/>
      <c r="Y6" s="20"/>
      <c r="Z6" s="20"/>
    </row>
    <row r="7" spans="1:26" ht="15.75" customHeight="1">
      <c r="A7" s="20" t="s">
        <v>252</v>
      </c>
      <c r="B7" s="20" t="s">
        <v>253</v>
      </c>
      <c r="C7" s="20" t="s">
        <v>254</v>
      </c>
      <c r="D7" s="20" t="s">
        <v>255</v>
      </c>
      <c r="E7" s="20" t="s">
        <v>256</v>
      </c>
      <c r="F7" s="20"/>
      <c r="G7" s="20"/>
      <c r="H7" s="20"/>
      <c r="I7" s="20"/>
      <c r="J7" s="20"/>
      <c r="K7" s="20"/>
      <c r="L7" s="20"/>
      <c r="M7" s="20"/>
      <c r="N7" s="20"/>
      <c r="O7" s="20"/>
      <c r="P7" s="20"/>
      <c r="Q7" s="20"/>
      <c r="R7" s="20"/>
      <c r="S7" s="20"/>
      <c r="T7" s="20"/>
      <c r="U7" s="20"/>
      <c r="V7" s="20"/>
      <c r="W7" s="20"/>
      <c r="X7" s="20"/>
      <c r="Y7" s="20"/>
      <c r="Z7" s="20"/>
    </row>
    <row r="8" spans="1:26" ht="222.75" customHeight="1">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ht="15.75" customHeight="1">
      <c r="A9" s="20" t="s">
        <v>257</v>
      </c>
      <c r="B9" s="20" t="s">
        <v>258</v>
      </c>
      <c r="C9" s="20" t="s">
        <v>259</v>
      </c>
      <c r="D9" s="20" t="s">
        <v>260</v>
      </c>
      <c r="E9" s="20" t="s">
        <v>261</v>
      </c>
      <c r="F9" s="20"/>
      <c r="G9" s="20"/>
      <c r="H9" s="20"/>
      <c r="I9" s="20"/>
      <c r="J9" s="20"/>
      <c r="K9" s="20"/>
      <c r="L9" s="20"/>
      <c r="M9" s="20"/>
      <c r="N9" s="20"/>
      <c r="O9" s="20"/>
      <c r="P9" s="20"/>
      <c r="Q9" s="20"/>
      <c r="R9" s="20"/>
      <c r="S9" s="20"/>
      <c r="T9" s="20"/>
      <c r="U9" s="20"/>
      <c r="V9" s="20"/>
      <c r="W9" s="20"/>
      <c r="X9" s="20"/>
      <c r="Y9" s="20"/>
      <c r="Z9" s="20"/>
    </row>
    <row r="10" spans="1:26" ht="222.75" customHeigh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5.75" customHeight="1">
      <c r="A11" s="20" t="s">
        <v>262</v>
      </c>
      <c r="B11" s="20" t="s">
        <v>263</v>
      </c>
      <c r="C11" s="20" t="s">
        <v>264</v>
      </c>
      <c r="D11" s="20" t="s">
        <v>265</v>
      </c>
      <c r="E11" s="20" t="s">
        <v>266</v>
      </c>
      <c r="F11" s="20"/>
      <c r="G11" s="20"/>
      <c r="H11" s="20"/>
      <c r="I11" s="20"/>
      <c r="J11" s="20"/>
      <c r="K11" s="20"/>
      <c r="L11" s="20"/>
      <c r="M11" s="20"/>
      <c r="N11" s="20"/>
      <c r="O11" s="20"/>
      <c r="P11" s="20"/>
      <c r="Q11" s="20"/>
      <c r="R11" s="20"/>
      <c r="S11" s="20"/>
      <c r="T11" s="20"/>
      <c r="U11" s="20"/>
      <c r="V11" s="20"/>
      <c r="W11" s="20"/>
      <c r="X11" s="20"/>
      <c r="Y11" s="20"/>
      <c r="Z11" s="20"/>
    </row>
    <row r="12" spans="1:26" ht="222.7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5.75" customHeight="1">
      <c r="A13" s="20" t="s">
        <v>267</v>
      </c>
      <c r="B13" s="20" t="s">
        <v>268</v>
      </c>
      <c r="C13" s="20" t="s">
        <v>269</v>
      </c>
      <c r="D13" s="20" t="s">
        <v>270</v>
      </c>
      <c r="E13" s="20" t="s">
        <v>271</v>
      </c>
      <c r="F13" s="20"/>
      <c r="G13" s="20"/>
      <c r="H13" s="20"/>
      <c r="I13" s="20"/>
      <c r="J13" s="20"/>
      <c r="K13" s="20"/>
      <c r="L13" s="20"/>
      <c r="M13" s="20"/>
      <c r="N13" s="20"/>
      <c r="O13" s="20"/>
      <c r="P13" s="20"/>
      <c r="Q13" s="20"/>
      <c r="R13" s="20"/>
      <c r="S13" s="20"/>
      <c r="T13" s="20"/>
      <c r="U13" s="20"/>
      <c r="V13" s="20"/>
      <c r="W13" s="20"/>
      <c r="X13" s="20"/>
      <c r="Y13" s="20"/>
      <c r="Z13" s="20"/>
    </row>
    <row r="14" spans="1:26" ht="222.75"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5.75" customHeight="1">
      <c r="A15" s="20" t="s">
        <v>272</v>
      </c>
      <c r="B15" s="20" t="s">
        <v>273</v>
      </c>
      <c r="C15" s="20" t="s">
        <v>274</v>
      </c>
      <c r="D15" s="20" t="s">
        <v>275</v>
      </c>
      <c r="E15" s="20" t="s">
        <v>276</v>
      </c>
      <c r="F15" s="20"/>
      <c r="G15" s="20"/>
      <c r="H15" s="20"/>
      <c r="I15" s="20"/>
      <c r="J15" s="20"/>
      <c r="K15" s="20"/>
      <c r="L15" s="20"/>
      <c r="M15" s="20"/>
      <c r="N15" s="20"/>
      <c r="O15" s="20"/>
      <c r="P15" s="20"/>
      <c r="Q15" s="20"/>
      <c r="R15" s="20"/>
      <c r="S15" s="20"/>
      <c r="T15" s="20"/>
      <c r="U15" s="20"/>
      <c r="V15" s="20"/>
      <c r="W15" s="20"/>
      <c r="X15" s="20"/>
      <c r="Y15" s="20"/>
      <c r="Z15" s="20"/>
    </row>
    <row r="16" spans="1:26" ht="222.7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5.75" customHeight="1">
      <c r="A17" s="20" t="s">
        <v>277</v>
      </c>
      <c r="B17" s="20" t="s">
        <v>278</v>
      </c>
      <c r="C17" s="20" t="s">
        <v>279</v>
      </c>
      <c r="D17" s="20" t="s">
        <v>280</v>
      </c>
      <c r="E17" s="20" t="s">
        <v>281</v>
      </c>
      <c r="F17" s="20"/>
      <c r="G17" s="20"/>
      <c r="H17" s="20"/>
      <c r="I17" s="20"/>
      <c r="J17" s="20"/>
      <c r="K17" s="20"/>
      <c r="L17" s="20"/>
      <c r="M17" s="20"/>
      <c r="N17" s="20"/>
      <c r="O17" s="20"/>
      <c r="P17" s="20"/>
      <c r="Q17" s="20"/>
      <c r="R17" s="20"/>
      <c r="S17" s="20"/>
      <c r="T17" s="20"/>
      <c r="U17" s="20"/>
      <c r="V17" s="20"/>
      <c r="W17" s="20"/>
      <c r="X17" s="20"/>
      <c r="Y17" s="20"/>
      <c r="Z17" s="20"/>
    </row>
    <row r="18" spans="1:26" ht="222.7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5.75" customHeight="1">
      <c r="A19" s="20" t="s">
        <v>282</v>
      </c>
      <c r="B19" s="20" t="s">
        <v>283</v>
      </c>
      <c r="C19" s="20" t="s">
        <v>284</v>
      </c>
      <c r="D19" s="20" t="s">
        <v>285</v>
      </c>
      <c r="E19" s="20" t="s">
        <v>286</v>
      </c>
      <c r="F19" s="20"/>
      <c r="G19" s="20"/>
      <c r="H19" s="20"/>
      <c r="I19" s="20"/>
      <c r="J19" s="20"/>
      <c r="K19" s="20"/>
      <c r="L19" s="20"/>
      <c r="M19" s="20"/>
      <c r="N19" s="20"/>
      <c r="O19" s="20"/>
      <c r="P19" s="20"/>
      <c r="Q19" s="20"/>
      <c r="R19" s="20"/>
      <c r="S19" s="20"/>
      <c r="T19" s="20"/>
      <c r="U19" s="20"/>
      <c r="V19" s="20"/>
      <c r="W19" s="20"/>
      <c r="X19" s="20"/>
      <c r="Y19" s="20"/>
      <c r="Z19" s="20"/>
    </row>
    <row r="20" spans="1:26" ht="222.7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80" type="noConversion"/>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topLeftCell="A34" workbookViewId="0">
      <selection activeCell="C55" sqref="C55"/>
    </sheetView>
  </sheetViews>
  <sheetFormatPr defaultColWidth="12.5703125" defaultRowHeight="15" customHeight="1"/>
  <cols>
    <col min="1" max="1" width="3.140625" customWidth="1"/>
    <col min="2" max="2" width="33.85546875" customWidth="1"/>
    <col min="3" max="6" width="13.42578125" customWidth="1"/>
    <col min="7" max="7" width="17.5703125" customWidth="1"/>
    <col min="8" max="8" width="15.5703125" customWidth="1"/>
    <col min="9" max="9" width="12.42578125" customWidth="1"/>
    <col min="10" max="10" width="12.7109375" customWidth="1"/>
    <col min="11" max="29" width="10" customWidth="1"/>
  </cols>
  <sheetData>
    <row r="1" spans="1:29" ht="12.75" customHeight="1">
      <c r="A1" s="134"/>
      <c r="B1" s="343" t="s">
        <v>287</v>
      </c>
      <c r="C1" s="284"/>
      <c r="D1" s="284"/>
      <c r="E1" s="284"/>
      <c r="F1" s="284"/>
      <c r="G1" s="284"/>
      <c r="H1" s="284"/>
      <c r="I1" s="284"/>
      <c r="J1" s="134"/>
      <c r="K1" s="134"/>
      <c r="L1" s="135"/>
      <c r="M1" s="135"/>
      <c r="N1" s="135"/>
      <c r="O1" s="135"/>
      <c r="P1" s="135"/>
      <c r="Q1" s="135"/>
      <c r="R1" s="135"/>
      <c r="S1" s="135"/>
      <c r="T1" s="135"/>
      <c r="U1" s="135"/>
      <c r="V1" s="135"/>
      <c r="W1" s="135"/>
      <c r="X1" s="135"/>
      <c r="Y1" s="135"/>
      <c r="Z1" s="135"/>
      <c r="AA1" s="135"/>
      <c r="AB1" s="135"/>
      <c r="AC1" s="135"/>
    </row>
    <row r="2" spans="1:29" ht="33" customHeight="1">
      <c r="A2" s="134"/>
      <c r="B2" s="285"/>
      <c r="C2" s="286"/>
      <c r="D2" s="286"/>
      <c r="E2" s="286"/>
      <c r="F2" s="286"/>
      <c r="G2" s="286"/>
      <c r="H2" s="286"/>
      <c r="I2" s="286"/>
      <c r="J2" s="136" t="str">
        <f>'00 - GUIDELINE'!A2</f>
        <v>[Q] TEMP_084_WW</v>
      </c>
      <c r="K2" s="136" t="str">
        <f>'00 - GUIDELINE'!D4</f>
        <v>F - EN</v>
      </c>
      <c r="L2" s="135"/>
      <c r="M2" s="135"/>
      <c r="N2" s="135"/>
      <c r="O2" s="135"/>
      <c r="P2" s="135"/>
      <c r="Q2" s="135"/>
      <c r="R2" s="135"/>
      <c r="S2" s="135"/>
      <c r="T2" s="135"/>
      <c r="U2" s="135"/>
      <c r="V2" s="135"/>
      <c r="W2" s="135"/>
      <c r="X2" s="135"/>
      <c r="Y2" s="135"/>
      <c r="Z2" s="135"/>
      <c r="AA2" s="135"/>
      <c r="AB2" s="135"/>
      <c r="AC2" s="135"/>
    </row>
    <row r="3" spans="1:29" ht="33" customHeight="1">
      <c r="A3" s="134"/>
      <c r="B3" s="344"/>
      <c r="C3" s="345"/>
      <c r="D3" s="345"/>
      <c r="E3" s="345"/>
      <c r="F3" s="345"/>
      <c r="G3" s="345"/>
      <c r="H3" s="345"/>
      <c r="I3" s="345"/>
      <c r="J3" s="134"/>
      <c r="K3" s="134"/>
      <c r="L3" s="135"/>
      <c r="M3" s="135"/>
      <c r="N3" s="135"/>
      <c r="O3" s="135"/>
      <c r="P3" s="135"/>
      <c r="Q3" s="135"/>
      <c r="R3" s="135"/>
      <c r="S3" s="135"/>
      <c r="T3" s="135"/>
      <c r="U3" s="135"/>
      <c r="V3" s="135"/>
      <c r="W3" s="135"/>
      <c r="X3" s="135"/>
      <c r="Y3" s="135"/>
      <c r="Z3" s="135"/>
      <c r="AA3" s="135"/>
      <c r="AB3" s="135"/>
      <c r="AC3" s="135"/>
    </row>
    <row r="4" spans="1:29" ht="13.5" customHeight="1">
      <c r="A4" s="134"/>
      <c r="B4" s="339" t="s">
        <v>116</v>
      </c>
      <c r="C4" s="310"/>
      <c r="D4" s="291"/>
      <c r="E4" s="346" t="str">
        <f>'2 - ASSESS REPORT - EN'!D2</f>
        <v>Shandong Dongyao</v>
      </c>
      <c r="F4" s="310"/>
      <c r="G4" s="310"/>
      <c r="H4" s="310"/>
      <c r="I4" s="291"/>
      <c r="J4" s="134"/>
      <c r="K4" s="134"/>
      <c r="L4" s="135"/>
      <c r="M4" s="135"/>
      <c r="N4" s="135"/>
      <c r="O4" s="135"/>
      <c r="P4" s="135"/>
      <c r="Q4" s="135"/>
      <c r="R4" s="135"/>
      <c r="S4" s="135"/>
      <c r="T4" s="135"/>
      <c r="U4" s="135"/>
      <c r="V4" s="135"/>
      <c r="W4" s="135"/>
      <c r="X4" s="135"/>
      <c r="Y4" s="135"/>
      <c r="Z4" s="135"/>
      <c r="AA4" s="135"/>
      <c r="AB4" s="135"/>
      <c r="AC4" s="135"/>
    </row>
    <row r="5" spans="1:29" ht="23.25" customHeight="1">
      <c r="A5" s="134"/>
      <c r="B5" s="339" t="s">
        <v>119</v>
      </c>
      <c r="C5" s="310"/>
      <c r="D5" s="291"/>
      <c r="E5" s="340" t="s">
        <v>455</v>
      </c>
      <c r="F5" s="341"/>
      <c r="G5" s="341"/>
      <c r="H5" s="341"/>
      <c r="I5" s="342"/>
      <c r="J5" s="134"/>
      <c r="K5" s="134"/>
      <c r="L5" s="135"/>
      <c r="M5" s="135"/>
      <c r="N5" s="135"/>
      <c r="O5" s="135"/>
      <c r="P5" s="135"/>
      <c r="Q5" s="135"/>
      <c r="R5" s="135"/>
      <c r="S5" s="135"/>
      <c r="T5" s="135"/>
      <c r="U5" s="135"/>
      <c r="V5" s="135"/>
      <c r="W5" s="135"/>
      <c r="X5" s="135"/>
      <c r="Y5" s="135"/>
      <c r="Z5" s="135"/>
      <c r="AA5" s="135"/>
      <c r="AB5" s="135"/>
      <c r="AC5" s="135"/>
    </row>
    <row r="6" spans="1:29" ht="12.75" customHeight="1">
      <c r="A6" s="134"/>
      <c r="B6" s="339" t="s">
        <v>288</v>
      </c>
      <c r="C6" s="310"/>
      <c r="D6" s="291"/>
      <c r="E6" s="340" t="str">
        <f>'2 - ASSESS REPORT - EN'!D4</f>
        <v>Lucas pan</v>
      </c>
      <c r="F6" s="341"/>
      <c r="G6" s="341"/>
      <c r="H6" s="341"/>
      <c r="I6" s="342"/>
      <c r="J6" s="134"/>
      <c r="K6" s="134"/>
      <c r="L6" s="135"/>
      <c r="M6" s="135"/>
      <c r="N6" s="135"/>
      <c r="O6" s="135"/>
      <c r="P6" s="135"/>
      <c r="Q6" s="135"/>
      <c r="R6" s="135"/>
      <c r="S6" s="135"/>
      <c r="T6" s="135"/>
      <c r="U6" s="135"/>
      <c r="V6" s="135"/>
      <c r="W6" s="135"/>
      <c r="X6" s="135"/>
      <c r="Y6" s="135"/>
      <c r="Z6" s="135"/>
      <c r="AA6" s="135"/>
      <c r="AB6" s="135"/>
      <c r="AC6" s="135"/>
    </row>
    <row r="7" spans="1:29" ht="20.25" customHeight="1">
      <c r="A7" s="134"/>
      <c r="B7" s="339" t="s">
        <v>122</v>
      </c>
      <c r="C7" s="310"/>
      <c r="D7" s="291"/>
      <c r="E7" s="334" t="str">
        <f>'2 - ASSESS REPORT - EN'!D5</f>
        <v>Xin Yun</v>
      </c>
      <c r="F7" s="310"/>
      <c r="G7" s="310"/>
      <c r="H7" s="310"/>
      <c r="I7" s="291"/>
      <c r="J7" s="134"/>
      <c r="K7" s="134"/>
      <c r="L7" s="135"/>
      <c r="M7" s="135"/>
      <c r="N7" s="135"/>
      <c r="O7" s="135"/>
      <c r="P7" s="135"/>
      <c r="Q7" s="135"/>
      <c r="R7" s="135"/>
      <c r="S7" s="135"/>
      <c r="T7" s="135"/>
      <c r="U7" s="135"/>
      <c r="V7" s="135"/>
      <c r="W7" s="135"/>
      <c r="X7" s="135"/>
      <c r="Y7" s="135"/>
      <c r="Z7" s="135"/>
      <c r="AA7" s="135"/>
      <c r="AB7" s="135"/>
      <c r="AC7" s="135"/>
    </row>
    <row r="8" spans="1:29" ht="32.25" customHeight="1">
      <c r="A8" s="134"/>
      <c r="B8" s="339" t="s">
        <v>289</v>
      </c>
      <c r="C8" s="310"/>
      <c r="D8" s="291"/>
      <c r="E8" s="334" t="str">
        <f>'2 - ASSESS REPORT - EN'!D11</f>
        <v>CAP review (done by Quality Auditor)</v>
      </c>
      <c r="F8" s="310"/>
      <c r="G8" s="310"/>
      <c r="H8" s="310"/>
      <c r="I8" s="291"/>
      <c r="J8" s="134"/>
      <c r="K8" s="134"/>
      <c r="L8" s="135"/>
      <c r="M8" s="135"/>
      <c r="N8" s="135"/>
      <c r="O8" s="135"/>
      <c r="P8" s="135"/>
      <c r="Q8" s="135"/>
      <c r="R8" s="135"/>
      <c r="S8" s="135"/>
      <c r="T8" s="135"/>
      <c r="U8" s="135"/>
      <c r="V8" s="135"/>
      <c r="W8" s="135"/>
      <c r="X8" s="135"/>
      <c r="Y8" s="135"/>
      <c r="Z8" s="135"/>
      <c r="AA8" s="135"/>
      <c r="AB8" s="135"/>
      <c r="AC8" s="135"/>
    </row>
    <row r="9" spans="1:29" ht="28.5" customHeight="1">
      <c r="A9" s="134"/>
      <c r="B9" s="339" t="s">
        <v>290</v>
      </c>
      <c r="C9" s="310"/>
      <c r="D9" s="291"/>
      <c r="E9" s="334" t="str">
        <f>'2 - ASSESS REPORT - EN'!D12</f>
        <v>KEY ACCOUNT SUPPLIER</v>
      </c>
      <c r="F9" s="310"/>
      <c r="G9" s="310"/>
      <c r="H9" s="310"/>
      <c r="I9" s="291"/>
      <c r="J9" s="134"/>
      <c r="K9" s="134"/>
      <c r="L9" s="135"/>
      <c r="M9" s="135"/>
      <c r="N9" s="135"/>
      <c r="O9" s="135"/>
      <c r="P9" s="135"/>
      <c r="Q9" s="135"/>
      <c r="R9" s="135"/>
      <c r="S9" s="135"/>
      <c r="T9" s="135"/>
      <c r="U9" s="135"/>
      <c r="V9" s="135"/>
      <c r="W9" s="135"/>
      <c r="X9" s="135"/>
      <c r="Y9" s="135"/>
      <c r="Z9" s="135"/>
      <c r="AA9" s="135"/>
      <c r="AB9" s="135"/>
      <c r="AC9" s="135"/>
    </row>
    <row r="10" spans="1:29" ht="12.75" customHeight="1">
      <c r="A10" s="134"/>
      <c r="B10" s="339" t="s">
        <v>136</v>
      </c>
      <c r="C10" s="310"/>
      <c r="D10" s="291"/>
      <c r="E10" s="334" t="str">
        <f>'2 - ASSESS REPORT - EN'!D13</f>
        <v>Active supplier</v>
      </c>
      <c r="F10" s="310"/>
      <c r="G10" s="310"/>
      <c r="H10" s="310"/>
      <c r="I10" s="291"/>
      <c r="J10" s="134"/>
      <c r="K10" s="134"/>
      <c r="L10" s="135"/>
      <c r="M10" s="135"/>
      <c r="N10" s="135"/>
      <c r="O10" s="135"/>
      <c r="P10" s="135"/>
      <c r="Q10" s="135"/>
      <c r="R10" s="135"/>
      <c r="S10" s="135"/>
      <c r="T10" s="135"/>
      <c r="U10" s="135"/>
      <c r="V10" s="135"/>
      <c r="W10" s="135"/>
      <c r="X10" s="135"/>
      <c r="Y10" s="135"/>
      <c r="Z10" s="135"/>
      <c r="AA10" s="135"/>
      <c r="AB10" s="135"/>
      <c r="AC10" s="135"/>
    </row>
    <row r="11" spans="1:29" ht="12.75" customHeight="1">
      <c r="A11" s="134"/>
      <c r="B11" s="339" t="s">
        <v>291</v>
      </c>
      <c r="C11" s="310"/>
      <c r="D11" s="291"/>
      <c r="E11" s="334"/>
      <c r="F11" s="310"/>
      <c r="G11" s="310"/>
      <c r="H11" s="310"/>
      <c r="I11" s="291"/>
      <c r="J11" s="134"/>
      <c r="K11" s="134"/>
      <c r="L11" s="135"/>
      <c r="M11" s="135"/>
      <c r="N11" s="135"/>
      <c r="O11" s="135"/>
      <c r="P11" s="135"/>
      <c r="Q11" s="135"/>
      <c r="R11" s="135"/>
      <c r="S11" s="135"/>
      <c r="T11" s="135"/>
      <c r="U11" s="135"/>
      <c r="V11" s="135"/>
      <c r="W11" s="135"/>
      <c r="X11" s="135"/>
      <c r="Y11" s="135"/>
      <c r="Z11" s="135"/>
      <c r="AA11" s="135"/>
      <c r="AB11" s="135"/>
      <c r="AC11" s="135"/>
    </row>
    <row r="12" spans="1:29" ht="12.75" customHeight="1">
      <c r="A12" s="134"/>
      <c r="B12" s="134"/>
      <c r="C12" s="134"/>
      <c r="D12" s="134"/>
      <c r="E12" s="134"/>
      <c r="F12" s="134"/>
      <c r="G12" s="134"/>
      <c r="H12" s="134" t="s">
        <v>156</v>
      </c>
      <c r="I12" s="134"/>
      <c r="J12" s="134"/>
      <c r="K12" s="134"/>
      <c r="L12" s="135"/>
      <c r="M12" s="135"/>
      <c r="N12" s="135"/>
      <c r="O12" s="135"/>
      <c r="P12" s="135"/>
      <c r="Q12" s="135"/>
      <c r="R12" s="135"/>
      <c r="S12" s="135"/>
      <c r="T12" s="135"/>
      <c r="U12" s="135"/>
      <c r="V12" s="135"/>
      <c r="W12" s="135"/>
      <c r="X12" s="135"/>
      <c r="Y12" s="135"/>
      <c r="Z12" s="135"/>
      <c r="AA12" s="135"/>
      <c r="AB12" s="135"/>
      <c r="AC12" s="135"/>
    </row>
    <row r="13" spans="1:29" ht="12.75" customHeight="1">
      <c r="A13" s="134"/>
      <c r="B13" s="335" t="s">
        <v>292</v>
      </c>
      <c r="C13" s="300"/>
      <c r="D13" s="300"/>
      <c r="E13" s="300"/>
      <c r="F13" s="300"/>
      <c r="G13" s="300"/>
      <c r="H13" s="300"/>
      <c r="I13" s="301"/>
      <c r="J13" s="134"/>
      <c r="K13" s="134"/>
      <c r="L13" s="135"/>
      <c r="M13" s="135"/>
      <c r="N13" s="135"/>
      <c r="O13" s="135"/>
      <c r="P13" s="135"/>
      <c r="Q13" s="135"/>
      <c r="R13" s="135"/>
      <c r="S13" s="135"/>
      <c r="T13" s="135"/>
      <c r="U13" s="135"/>
      <c r="V13" s="135"/>
      <c r="W13" s="135"/>
      <c r="X13" s="135"/>
      <c r="Y13" s="135"/>
      <c r="Z13" s="135"/>
      <c r="AA13" s="135"/>
      <c r="AB13" s="135"/>
      <c r="AC13" s="135"/>
    </row>
    <row r="14" spans="1:29" ht="45" customHeight="1">
      <c r="A14" s="134"/>
      <c r="B14" s="336" t="str">
        <f>'2 - ASSESS REPORT - EN'!B17</f>
        <v>GLOBAL QUALITY LEVEL ==&gt;</v>
      </c>
      <c r="C14" s="300"/>
      <c r="D14" s="300"/>
      <c r="E14" s="137" t="str">
        <f>'2 - ASSESS REPORT - EN'!D17</f>
        <v>C</v>
      </c>
      <c r="F14" s="138"/>
      <c r="G14" s="337" t="s">
        <v>293</v>
      </c>
      <c r="H14" s="300"/>
      <c r="I14" s="139">
        <f>'2 - ASSESS REPORT - EN'!G18</f>
        <v>0</v>
      </c>
      <c r="J14" s="134"/>
      <c r="K14" s="134"/>
      <c r="L14" s="135"/>
      <c r="M14" s="135"/>
      <c r="N14" s="135"/>
      <c r="O14" s="135"/>
      <c r="P14" s="135"/>
      <c r="Q14" s="135"/>
      <c r="R14" s="135"/>
      <c r="S14" s="135"/>
      <c r="T14" s="135"/>
      <c r="U14" s="135"/>
      <c r="V14" s="135"/>
      <c r="W14" s="135"/>
      <c r="X14" s="135"/>
      <c r="Y14" s="135"/>
      <c r="Z14" s="135"/>
      <c r="AA14" s="135"/>
      <c r="AB14" s="135"/>
      <c r="AC14" s="135"/>
    </row>
    <row r="15" spans="1:29" ht="45" customHeight="1">
      <c r="A15" s="134"/>
      <c r="B15" s="336" t="s">
        <v>294</v>
      </c>
      <c r="C15" s="300"/>
      <c r="D15" s="300"/>
      <c r="E15" s="137">
        <f>'2 - ASSESS REPORT - EN'!D18</f>
        <v>0.3902439024390244</v>
      </c>
      <c r="F15" s="138"/>
      <c r="G15" s="337" t="s">
        <v>293</v>
      </c>
      <c r="H15" s="300"/>
      <c r="I15" s="140">
        <f>'2 - ASSESS REPORT - EN'!G19</f>
        <v>0</v>
      </c>
      <c r="J15" s="134"/>
      <c r="K15" s="134"/>
      <c r="L15" s="135"/>
      <c r="M15" s="135"/>
      <c r="N15" s="135"/>
      <c r="O15" s="135"/>
      <c r="P15" s="135"/>
      <c r="Q15" s="135"/>
      <c r="R15" s="135"/>
      <c r="S15" s="135"/>
      <c r="T15" s="135"/>
      <c r="U15" s="135"/>
      <c r="V15" s="135"/>
      <c r="W15" s="135"/>
      <c r="X15" s="135"/>
      <c r="Y15" s="135"/>
      <c r="Z15" s="135"/>
      <c r="AA15" s="135"/>
      <c r="AB15" s="135"/>
      <c r="AC15" s="135"/>
    </row>
    <row r="16" spans="1:29" ht="12.75" customHeight="1">
      <c r="A16" s="134"/>
      <c r="B16" s="134"/>
      <c r="C16" s="134"/>
      <c r="D16" s="134"/>
      <c r="E16" s="134"/>
      <c r="F16" s="134"/>
      <c r="G16" s="134"/>
      <c r="H16" s="134" t="s">
        <v>156</v>
      </c>
      <c r="I16" s="134"/>
      <c r="J16" s="134"/>
      <c r="K16" s="134"/>
      <c r="L16" s="135"/>
      <c r="M16" s="135"/>
      <c r="N16" s="135"/>
      <c r="O16" s="135"/>
      <c r="P16" s="135"/>
      <c r="Q16" s="135"/>
      <c r="R16" s="135"/>
      <c r="S16" s="135"/>
      <c r="T16" s="135"/>
      <c r="U16" s="135"/>
      <c r="V16" s="135"/>
      <c r="W16" s="135"/>
      <c r="X16" s="135"/>
      <c r="Y16" s="135"/>
      <c r="Z16" s="135"/>
      <c r="AA16" s="135"/>
      <c r="AB16" s="135"/>
      <c r="AC16" s="135"/>
    </row>
    <row r="17" spans="1:29" ht="12.75" customHeight="1">
      <c r="A17" s="134"/>
      <c r="B17" s="338" t="s">
        <v>295</v>
      </c>
      <c r="C17" s="325"/>
      <c r="D17" s="325"/>
      <c r="E17" s="325"/>
      <c r="F17" s="325"/>
      <c r="G17" s="325"/>
      <c r="H17" s="325"/>
      <c r="I17" s="326"/>
      <c r="J17" s="134"/>
      <c r="K17" s="134"/>
      <c r="L17" s="135"/>
      <c r="M17" s="135"/>
      <c r="N17" s="135"/>
      <c r="O17" s="135"/>
      <c r="P17" s="135"/>
      <c r="Q17" s="135"/>
      <c r="R17" s="135"/>
      <c r="S17" s="135"/>
      <c r="T17" s="135"/>
      <c r="U17" s="135"/>
      <c r="V17" s="135"/>
      <c r="W17" s="135"/>
      <c r="X17" s="135"/>
      <c r="Y17" s="135"/>
      <c r="Z17" s="135"/>
      <c r="AA17" s="135"/>
      <c r="AB17" s="135"/>
      <c r="AC17" s="135"/>
    </row>
    <row r="18" spans="1:29" ht="12.75" customHeight="1">
      <c r="A18" s="134"/>
      <c r="B18" s="134"/>
      <c r="C18" s="134"/>
      <c r="D18" s="134"/>
      <c r="E18" s="134"/>
      <c r="F18" s="134"/>
      <c r="G18" s="134"/>
      <c r="H18" s="134" t="s">
        <v>156</v>
      </c>
      <c r="I18" s="134"/>
      <c r="J18" s="134"/>
      <c r="K18" s="134"/>
      <c r="L18" s="135"/>
      <c r="M18" s="135"/>
      <c r="N18" s="135"/>
      <c r="O18" s="135"/>
      <c r="P18" s="135"/>
      <c r="Q18" s="135"/>
      <c r="R18" s="135"/>
      <c r="S18" s="135"/>
      <c r="T18" s="135"/>
      <c r="U18" s="135"/>
      <c r="V18" s="135"/>
      <c r="W18" s="135"/>
      <c r="X18" s="135"/>
      <c r="Y18" s="135"/>
      <c r="Z18" s="135"/>
      <c r="AA18" s="135"/>
      <c r="AB18" s="135"/>
      <c r="AC18" s="135"/>
    </row>
    <row r="19" spans="1:29" ht="24" customHeight="1">
      <c r="A19" s="134"/>
      <c r="B19" s="134"/>
      <c r="C19" s="141"/>
      <c r="D19" s="141"/>
      <c r="E19" s="141"/>
      <c r="F19" s="141"/>
      <c r="G19" s="134"/>
      <c r="H19" s="134"/>
      <c r="I19" s="134"/>
      <c r="J19" s="134"/>
      <c r="K19" s="134"/>
      <c r="L19" s="135"/>
      <c r="M19" s="135"/>
      <c r="N19" s="135"/>
      <c r="O19" s="135"/>
      <c r="P19" s="135"/>
      <c r="Q19" s="135"/>
      <c r="R19" s="135"/>
      <c r="S19" s="135"/>
      <c r="T19" s="135"/>
      <c r="U19" s="135"/>
      <c r="V19" s="135"/>
      <c r="W19" s="135"/>
      <c r="X19" s="135"/>
      <c r="Y19" s="135"/>
      <c r="Z19" s="135"/>
      <c r="AA19" s="135"/>
      <c r="AB19" s="135"/>
      <c r="AC19" s="135"/>
    </row>
    <row r="20" spans="1:29" ht="12.75" customHeight="1">
      <c r="A20" s="134"/>
      <c r="B20" s="134"/>
      <c r="C20" s="142" t="s">
        <v>296</v>
      </c>
      <c r="D20" s="143" t="s">
        <v>297</v>
      </c>
      <c r="E20" s="144" t="s">
        <v>298</v>
      </c>
      <c r="F20" s="145" t="s">
        <v>299</v>
      </c>
      <c r="G20" s="146" t="s">
        <v>300</v>
      </c>
      <c r="H20" s="146" t="s">
        <v>301</v>
      </c>
      <c r="I20" s="134"/>
      <c r="J20" s="134"/>
      <c r="K20" s="134"/>
      <c r="L20" s="135"/>
      <c r="M20" s="135"/>
      <c r="N20" s="135"/>
      <c r="O20" s="135"/>
      <c r="P20" s="135"/>
      <c r="Q20" s="135"/>
      <c r="R20" s="135"/>
      <c r="S20" s="135"/>
      <c r="T20" s="135"/>
      <c r="U20" s="135"/>
      <c r="V20" s="135"/>
      <c r="W20" s="135"/>
      <c r="X20" s="135"/>
      <c r="Y20" s="135"/>
      <c r="Z20" s="135"/>
      <c r="AA20" s="135"/>
      <c r="AB20" s="135"/>
    </row>
    <row r="21" spans="1:29" ht="47.25" customHeight="1">
      <c r="A21" s="147">
        <v>1</v>
      </c>
      <c r="B21" s="148" t="s">
        <v>302</v>
      </c>
      <c r="C21" s="149"/>
      <c r="D21" s="150" t="str">
        <f>'2 - ASSESS REPORT - EN'!C24</f>
        <v>OK</v>
      </c>
      <c r="E21" s="150" t="str">
        <f>'2 - ASSESS REPORT - EN'!C25</f>
        <v>Not audited</v>
      </c>
      <c r="F21" s="150" t="str">
        <f>'2 - ASSESS REPORT - EN'!C26</f>
        <v>Not audited</v>
      </c>
      <c r="G21" s="151">
        <f>'2 - ASSESS REPORT - EN'!E22</f>
        <v>0.33333333333333331</v>
      </c>
      <c r="H21" s="137" t="str">
        <f>'2 - ASSESS REPORT - EN'!C22</f>
        <v>C</v>
      </c>
      <c r="I21" s="134"/>
      <c r="J21" s="134"/>
      <c r="K21" s="134"/>
      <c r="L21" s="135"/>
      <c r="M21" s="135"/>
      <c r="N21" s="135"/>
      <c r="O21" s="135"/>
      <c r="P21" s="135"/>
      <c r="Q21" s="135"/>
      <c r="R21" s="135"/>
      <c r="S21" s="135"/>
      <c r="T21" s="135"/>
      <c r="U21" s="135"/>
      <c r="V21" s="135"/>
      <c r="W21" s="135"/>
      <c r="X21" s="135"/>
      <c r="Y21" s="135"/>
      <c r="Z21" s="135"/>
      <c r="AA21" s="135"/>
      <c r="AB21" s="135"/>
    </row>
    <row r="22" spans="1:29" ht="47.25" customHeight="1">
      <c r="A22" s="147">
        <v>2</v>
      </c>
      <c r="B22" s="148" t="s">
        <v>303</v>
      </c>
      <c r="C22" s="149"/>
      <c r="D22" s="150" t="str">
        <f>'2 - ASSESS REPORT - EN'!C31</f>
        <v>OK</v>
      </c>
      <c r="E22" s="150" t="str">
        <f>'2 - ASSESS REPORT - EN'!C32</f>
        <v>Not audited</v>
      </c>
      <c r="F22" s="150" t="str">
        <f>'2 - ASSESS REPORT - EN'!C33</f>
        <v>Not audited</v>
      </c>
      <c r="G22" s="151">
        <f>'2 - ASSESS REPORT - EN'!E29</f>
        <v>0.33333333333333331</v>
      </c>
      <c r="H22" s="137" t="str">
        <f>'2 - ASSESS REPORT - EN'!C29</f>
        <v>C</v>
      </c>
      <c r="I22" s="134"/>
      <c r="J22" s="134"/>
      <c r="K22" s="134"/>
      <c r="L22" s="135"/>
      <c r="M22" s="135"/>
      <c r="N22" s="135"/>
      <c r="O22" s="135"/>
      <c r="P22" s="135"/>
      <c r="Q22" s="135"/>
      <c r="R22" s="135"/>
      <c r="S22" s="135"/>
      <c r="T22" s="135"/>
      <c r="U22" s="135"/>
      <c r="V22" s="135"/>
      <c r="W22" s="135"/>
      <c r="X22" s="135"/>
      <c r="Y22" s="135"/>
      <c r="Z22" s="135"/>
      <c r="AA22" s="135"/>
      <c r="AB22" s="135"/>
    </row>
    <row r="23" spans="1:29" ht="47.25" customHeight="1">
      <c r="A23" s="147">
        <v>3</v>
      </c>
      <c r="B23" s="148" t="s">
        <v>304</v>
      </c>
      <c r="C23" s="149"/>
      <c r="D23" s="150" t="str">
        <f>'2 - ASSESS REPORT - EN'!C38</f>
        <v>OK</v>
      </c>
      <c r="E23" s="152" t="str">
        <f>'2 - ASSESS REPORT - EN'!C39</f>
        <v>Not audited</v>
      </c>
      <c r="F23" s="150" t="str">
        <f>'2 - ASSESS REPORT - EN'!C40</f>
        <v>Not audited</v>
      </c>
      <c r="G23" s="151">
        <f>'2 - ASSESS REPORT - EN'!E36</f>
        <v>0.5</v>
      </c>
      <c r="H23" s="137" t="str">
        <f>'2 - ASSESS REPORT - EN'!C36</f>
        <v>C</v>
      </c>
      <c r="I23" s="134"/>
      <c r="J23" s="134"/>
      <c r="K23" s="134"/>
      <c r="L23" s="135"/>
      <c r="M23" s="135"/>
      <c r="N23" s="135"/>
      <c r="O23" s="135"/>
      <c r="P23" s="135"/>
      <c r="Q23" s="135"/>
      <c r="R23" s="135"/>
      <c r="S23" s="135"/>
      <c r="T23" s="135"/>
      <c r="U23" s="135"/>
      <c r="V23" s="135"/>
      <c r="W23" s="135"/>
      <c r="X23" s="135"/>
      <c r="Y23" s="135"/>
      <c r="Z23" s="135"/>
      <c r="AA23" s="135"/>
      <c r="AB23" s="135"/>
    </row>
    <row r="24" spans="1:29" ht="47.25" customHeight="1">
      <c r="A24" s="147">
        <v>4</v>
      </c>
      <c r="B24" s="148" t="s">
        <v>305</v>
      </c>
      <c r="C24" s="149"/>
      <c r="D24" s="150" t="str">
        <f>'2 - ASSESS REPORT - EN'!C46</f>
        <v>OK</v>
      </c>
      <c r="E24" s="150" t="str">
        <f>'2 - ASSESS REPORT - EN'!C47</f>
        <v>Not audited</v>
      </c>
      <c r="F24" s="150" t="str">
        <f>'2 - ASSESS REPORT - EN'!C48</f>
        <v>Not audited</v>
      </c>
      <c r="G24" s="151">
        <f>'2 - ASSESS REPORT - EN'!E43</f>
        <v>0.33333333333333331</v>
      </c>
      <c r="H24" s="137" t="str">
        <f>'2 - ASSESS REPORT - EN'!C43</f>
        <v>C</v>
      </c>
      <c r="I24" s="134"/>
      <c r="J24" s="134"/>
      <c r="K24" s="134"/>
      <c r="L24" s="135"/>
      <c r="M24" s="135"/>
      <c r="N24" s="135"/>
      <c r="O24" s="135"/>
      <c r="P24" s="135"/>
      <c r="Q24" s="135"/>
      <c r="R24" s="135"/>
      <c r="S24" s="135"/>
      <c r="T24" s="135"/>
      <c r="U24" s="135"/>
      <c r="V24" s="135"/>
      <c r="W24" s="135"/>
      <c r="X24" s="135"/>
      <c r="Y24" s="135"/>
      <c r="Z24" s="135"/>
      <c r="AA24" s="135"/>
      <c r="AB24" s="135"/>
    </row>
    <row r="25" spans="1:29" ht="47.25" customHeight="1">
      <c r="A25" s="147"/>
      <c r="B25" s="148" t="s">
        <v>306</v>
      </c>
      <c r="C25" s="149"/>
      <c r="D25" s="153" t="str">
        <f>'2 - ASSESS REPORT - EN'!C54</f>
        <v>Not applicable</v>
      </c>
      <c r="E25" s="150" t="str">
        <f>'2 - ASSESS REPORT - EN'!C55</f>
        <v>Not applicable</v>
      </c>
      <c r="F25" s="150" t="str">
        <f>'2 - ASSESS REPORT - EN'!C56</f>
        <v>Not applicable</v>
      </c>
      <c r="G25" s="151">
        <f>'2 - ASSESS REPORT - EN'!E60</f>
        <v>0.33333333333333331</v>
      </c>
      <c r="H25" s="154" t="str">
        <f>'2 - ASSESS REPORT - EN'!C51</f>
        <v>A</v>
      </c>
      <c r="I25" s="134"/>
      <c r="J25" s="134"/>
      <c r="K25" s="134"/>
      <c r="L25" s="135"/>
      <c r="M25" s="135"/>
      <c r="N25" s="135"/>
      <c r="O25" s="135"/>
      <c r="P25" s="135"/>
      <c r="Q25" s="135"/>
      <c r="R25" s="135"/>
      <c r="S25" s="135"/>
      <c r="T25" s="135"/>
      <c r="U25" s="135"/>
      <c r="V25" s="135"/>
      <c r="W25" s="135"/>
      <c r="X25" s="135"/>
      <c r="Y25" s="135"/>
      <c r="Z25" s="135"/>
      <c r="AA25" s="135"/>
      <c r="AB25" s="135"/>
    </row>
    <row r="26" spans="1:29" ht="47.25" customHeight="1">
      <c r="A26" s="147">
        <v>5</v>
      </c>
      <c r="B26" s="148" t="s">
        <v>307</v>
      </c>
      <c r="C26" s="149"/>
      <c r="D26" s="150" t="str">
        <f>'2 - ASSESS REPORT - EN'!C62</f>
        <v>OK</v>
      </c>
      <c r="E26" s="150" t="str">
        <f>'2 - ASSESS REPORT - EN'!C63</f>
        <v>Not audited</v>
      </c>
      <c r="F26" s="150" t="str">
        <f>'2 - ASSESS REPORT - EN'!C64</f>
        <v>Not audited</v>
      </c>
      <c r="G26" s="151">
        <f>'2 - ASSESS REPORT - EN'!E60</f>
        <v>0.33333333333333331</v>
      </c>
      <c r="H26" s="137" t="str">
        <f>'2 - ASSESS REPORT - EN'!C60</f>
        <v>C</v>
      </c>
      <c r="I26" s="134"/>
      <c r="J26" s="134"/>
      <c r="K26" s="134"/>
      <c r="L26" s="135"/>
      <c r="M26" s="135"/>
      <c r="N26" s="135"/>
      <c r="O26" s="135"/>
      <c r="P26" s="135"/>
      <c r="Q26" s="135"/>
      <c r="R26" s="135"/>
      <c r="S26" s="135"/>
      <c r="T26" s="135"/>
      <c r="U26" s="135"/>
      <c r="V26" s="135"/>
      <c r="W26" s="135"/>
      <c r="X26" s="135"/>
      <c r="Y26" s="135"/>
      <c r="Z26" s="135"/>
      <c r="AA26" s="135"/>
      <c r="AB26" s="135"/>
    </row>
    <row r="27" spans="1:29" ht="47.25" customHeight="1">
      <c r="A27" s="147">
        <v>6</v>
      </c>
      <c r="B27" s="148" t="s">
        <v>308</v>
      </c>
      <c r="C27" s="155"/>
      <c r="D27" s="150" t="str">
        <f>'2 - ASSESS REPORT - EN'!C70</f>
        <v>OK</v>
      </c>
      <c r="E27" s="150" t="str">
        <f>'2 - ASSESS REPORT - EN'!C71</f>
        <v>Not audited</v>
      </c>
      <c r="F27" s="150" t="str">
        <f>'2 - ASSESS REPORT - EN'!C72</f>
        <v>Not audited</v>
      </c>
      <c r="G27" s="151">
        <f>'2 - ASSESS REPORT - EN'!E68</f>
        <v>0.33333333333333331</v>
      </c>
      <c r="H27" s="137" t="str">
        <f>'2 - ASSESS REPORT - EN'!C68</f>
        <v>C</v>
      </c>
      <c r="I27" s="134"/>
      <c r="J27" s="134"/>
      <c r="K27" s="134"/>
      <c r="L27" s="135"/>
      <c r="M27" s="135"/>
      <c r="N27" s="135"/>
      <c r="O27" s="135"/>
      <c r="P27" s="135"/>
      <c r="Q27" s="135"/>
      <c r="R27" s="135"/>
      <c r="S27" s="135"/>
      <c r="T27" s="135"/>
      <c r="U27" s="135"/>
      <c r="V27" s="135"/>
      <c r="W27" s="135"/>
      <c r="X27" s="135"/>
      <c r="Y27" s="135"/>
      <c r="Z27" s="135"/>
      <c r="AA27" s="135"/>
      <c r="AB27" s="135"/>
    </row>
    <row r="28" spans="1:29" ht="47.25" customHeight="1">
      <c r="A28" s="147">
        <v>7</v>
      </c>
      <c r="B28" s="148" t="s">
        <v>309</v>
      </c>
      <c r="C28" s="155"/>
      <c r="D28" s="150" t="str">
        <f>'2 - ASSESS REPORT - EN'!C77</f>
        <v>OK</v>
      </c>
      <c r="E28" s="150" t="str">
        <f>'2 - ASSESS REPORT - EN'!C78</f>
        <v>Not audited</v>
      </c>
      <c r="F28" s="150" t="str">
        <f>'2 - ASSESS REPORT - EN'!C79</f>
        <v>Not audited</v>
      </c>
      <c r="G28" s="151">
        <f>'2 - ASSESS REPORT - EN'!E75</f>
        <v>0.33333333333333331</v>
      </c>
      <c r="H28" s="137" t="str">
        <f>'2 - ASSESS REPORT - EN'!C75</f>
        <v>C</v>
      </c>
      <c r="I28" s="134"/>
      <c r="J28" s="134"/>
      <c r="K28" s="134"/>
      <c r="L28" s="135"/>
      <c r="M28" s="135"/>
      <c r="N28" s="135"/>
      <c r="O28" s="135"/>
      <c r="P28" s="135"/>
      <c r="Q28" s="135"/>
      <c r="R28" s="135"/>
      <c r="S28" s="135"/>
      <c r="T28" s="135"/>
      <c r="U28" s="135"/>
      <c r="V28" s="135"/>
      <c r="W28" s="135"/>
      <c r="X28" s="135"/>
      <c r="Y28" s="135"/>
      <c r="Z28" s="135"/>
      <c r="AA28" s="135"/>
      <c r="AB28" s="135"/>
    </row>
    <row r="29" spans="1:29" ht="47.25" customHeight="1">
      <c r="A29" s="147">
        <v>8</v>
      </c>
      <c r="B29" s="148" t="s">
        <v>310</v>
      </c>
      <c r="C29" s="155"/>
      <c r="D29" s="150" t="str">
        <f>'2 - ASSESS REPORT - EN'!C84</f>
        <v>OK</v>
      </c>
      <c r="E29" s="150" t="str">
        <f>'2 - ASSESS REPORT - EN'!C85</f>
        <v>Not audited</v>
      </c>
      <c r="F29" s="150" t="str">
        <f>'2 - ASSESS REPORT - EN'!C86</f>
        <v>Not audited</v>
      </c>
      <c r="G29" s="151">
        <f>'2 - ASSESS REPORT - EN'!E82</f>
        <v>0.33333333333333331</v>
      </c>
      <c r="H29" s="137" t="str">
        <f>'2 - ASSESS REPORT - EN'!C82</f>
        <v>C</v>
      </c>
      <c r="I29" s="134"/>
      <c r="J29" s="134"/>
      <c r="K29" s="134"/>
      <c r="L29" s="135"/>
      <c r="M29" s="135"/>
      <c r="N29" s="135"/>
      <c r="O29" s="135"/>
      <c r="P29" s="135"/>
      <c r="Q29" s="135"/>
      <c r="R29" s="135"/>
      <c r="S29" s="135"/>
      <c r="T29" s="135"/>
      <c r="U29" s="135"/>
      <c r="V29" s="135"/>
      <c r="W29" s="135"/>
      <c r="X29" s="135"/>
      <c r="Y29" s="135"/>
      <c r="Z29" s="135"/>
      <c r="AA29" s="135"/>
      <c r="AB29" s="135"/>
    </row>
    <row r="30" spans="1:29" ht="47.25" customHeight="1">
      <c r="A30" s="147">
        <v>9</v>
      </c>
      <c r="B30" s="148" t="s">
        <v>311</v>
      </c>
      <c r="C30" s="150" t="str">
        <f>'2 - ASSESS REPORT - EN'!C92</f>
        <v>OK</v>
      </c>
      <c r="D30" s="150" t="str">
        <f>'2 - ASSESS REPORT - EN'!C93</f>
        <v>OK</v>
      </c>
      <c r="E30" s="150" t="str">
        <f>'2 - ASSESS REPORT - EN'!C94</f>
        <v>Not audited</v>
      </c>
      <c r="F30" s="150" t="str">
        <f>'2 - ASSESS REPORT - EN'!C95</f>
        <v>Not audited</v>
      </c>
      <c r="G30" s="151">
        <f>'2 - ASSESS REPORT - EN'!E89</f>
        <v>0.5</v>
      </c>
      <c r="H30" s="137" t="str">
        <f>'2 - ASSESS REPORT - EN'!C89</f>
        <v>C</v>
      </c>
      <c r="I30" s="134"/>
      <c r="J30" s="134"/>
      <c r="K30" s="134"/>
      <c r="L30" s="135"/>
      <c r="M30" s="135"/>
      <c r="N30" s="135"/>
      <c r="O30" s="135"/>
      <c r="P30" s="135"/>
      <c r="Q30" s="135"/>
      <c r="R30" s="135"/>
      <c r="S30" s="135"/>
      <c r="T30" s="135"/>
      <c r="U30" s="135"/>
      <c r="V30" s="135"/>
      <c r="W30" s="135"/>
      <c r="X30" s="135"/>
      <c r="Y30" s="135"/>
      <c r="Z30" s="135"/>
      <c r="AA30" s="135"/>
      <c r="AB30" s="135"/>
    </row>
    <row r="31" spans="1:29" ht="47.25" customHeight="1">
      <c r="A31" s="147">
        <v>10</v>
      </c>
      <c r="B31" s="148" t="s">
        <v>312</v>
      </c>
      <c r="C31" s="149"/>
      <c r="D31" s="150" t="str">
        <f>'2 - ASSESS REPORT - EN'!C100</f>
        <v>OK</v>
      </c>
      <c r="E31" s="150" t="str">
        <f>'2 - ASSESS REPORT - EN'!C101</f>
        <v>OK</v>
      </c>
      <c r="F31" s="150" t="str">
        <f>'2 - ASSESS REPORT - EN'!C102</f>
        <v>Not audited</v>
      </c>
      <c r="G31" s="151">
        <f>'2 - ASSESS REPORT - EN'!E98</f>
        <v>0.66666666666666663</v>
      </c>
      <c r="H31" s="137" t="str">
        <f>'2 - ASSESS REPORT - EN'!C98</f>
        <v>B</v>
      </c>
      <c r="I31" s="134"/>
      <c r="J31" s="134"/>
      <c r="K31" s="134"/>
      <c r="L31" s="135"/>
      <c r="M31" s="135"/>
      <c r="N31" s="135"/>
      <c r="O31" s="135"/>
      <c r="P31" s="135"/>
      <c r="Q31" s="135"/>
      <c r="R31" s="135"/>
      <c r="S31" s="135"/>
      <c r="T31" s="135"/>
      <c r="U31" s="135"/>
      <c r="V31" s="135"/>
      <c r="W31" s="135"/>
      <c r="X31" s="135"/>
      <c r="Y31" s="135"/>
      <c r="Z31" s="135"/>
      <c r="AA31" s="135"/>
      <c r="AB31" s="135"/>
    </row>
    <row r="32" spans="1:29" ht="47.25" customHeight="1">
      <c r="A32" s="147">
        <v>11</v>
      </c>
      <c r="B32" s="148" t="s">
        <v>313</v>
      </c>
      <c r="C32" s="149"/>
      <c r="D32" s="150" t="str">
        <f>'2 - ASSESS REPORT - EN'!C107</f>
        <v>OK</v>
      </c>
      <c r="E32" s="150" t="str">
        <f>'2 - ASSESS REPORT - EN'!C108</f>
        <v>Not audited</v>
      </c>
      <c r="F32" s="150" t="str">
        <f>'2 - ASSESS REPORT - EN'!C109</f>
        <v>Not audited</v>
      </c>
      <c r="G32" s="151">
        <f>'2 - ASSESS REPORT - EN'!E105</f>
        <v>0.33333333333333331</v>
      </c>
      <c r="H32" s="137" t="str">
        <f>'2 - ASSESS REPORT - EN'!C105</f>
        <v>C</v>
      </c>
      <c r="I32" s="134"/>
      <c r="J32" s="134"/>
      <c r="K32" s="134"/>
      <c r="L32" s="135"/>
      <c r="M32" s="135"/>
      <c r="N32" s="135"/>
      <c r="O32" s="135"/>
      <c r="P32" s="135"/>
      <c r="Q32" s="135"/>
      <c r="R32" s="135"/>
      <c r="S32" s="135"/>
      <c r="T32" s="135"/>
      <c r="U32" s="135"/>
      <c r="V32" s="135"/>
      <c r="W32" s="135"/>
      <c r="X32" s="135"/>
      <c r="Y32" s="135"/>
      <c r="Z32" s="135"/>
      <c r="AA32" s="135"/>
      <c r="AB32" s="135"/>
    </row>
    <row r="33" spans="1:29" ht="47.25" customHeight="1">
      <c r="A33" s="147">
        <v>12</v>
      </c>
      <c r="B33" s="148" t="s">
        <v>314</v>
      </c>
      <c r="C33" s="149"/>
      <c r="D33" s="150" t="str">
        <f>'2 - ASSESS REPORT - EN'!C114</f>
        <v>OK</v>
      </c>
      <c r="E33" s="150" t="str">
        <f>'2 - ASSESS REPORT - EN'!C115</f>
        <v>Not audited</v>
      </c>
      <c r="F33" s="150" t="str">
        <f>'2 - ASSESS REPORT - EN'!C116</f>
        <v>Not audited</v>
      </c>
      <c r="G33" s="151">
        <f>'2 - ASSESS REPORT - EN'!E112</f>
        <v>0.33333333333333331</v>
      </c>
      <c r="H33" s="137" t="str">
        <f>'2 - ASSESS REPORT - EN'!C112</f>
        <v>C</v>
      </c>
      <c r="I33" s="134"/>
      <c r="J33" s="134"/>
      <c r="K33" s="134"/>
      <c r="L33" s="135"/>
      <c r="M33" s="135"/>
      <c r="N33" s="135"/>
      <c r="O33" s="135"/>
      <c r="P33" s="135"/>
      <c r="Q33" s="135"/>
      <c r="R33" s="135"/>
      <c r="S33" s="135"/>
      <c r="T33" s="135"/>
      <c r="U33" s="135"/>
      <c r="V33" s="135"/>
      <c r="W33" s="135"/>
      <c r="X33" s="135"/>
      <c r="Y33" s="135"/>
      <c r="Z33" s="135"/>
      <c r="AA33" s="135"/>
      <c r="AB33" s="135"/>
    </row>
    <row r="34" spans="1:29" ht="47.25" customHeight="1">
      <c r="A34" s="147"/>
      <c r="B34" s="148" t="s">
        <v>315</v>
      </c>
      <c r="C34" s="149"/>
      <c r="D34" s="150" t="str">
        <f>'2 - ASSESS REPORT - EN'!C122</f>
        <v>Not applicable</v>
      </c>
      <c r="E34" s="150" t="str">
        <f>'2 - ASSESS REPORT - EN'!C123</f>
        <v>Not applicable</v>
      </c>
      <c r="F34" s="150" t="str">
        <f>'2 - ASSESS REPORT - EN'!C124</f>
        <v>Not applicable</v>
      </c>
      <c r="G34" s="151" t="e">
        <f>'2 - ASSESS REPORT - EN'!E119</f>
        <v>#DIV/0!</v>
      </c>
      <c r="H34" s="137" t="str">
        <f>'2 - ASSESS REPORT - EN'!C119</f>
        <v>A</v>
      </c>
      <c r="I34" s="134"/>
      <c r="J34" s="134"/>
      <c r="K34" s="134"/>
      <c r="L34" s="135"/>
      <c r="M34" s="135"/>
      <c r="N34" s="135"/>
      <c r="O34" s="135"/>
      <c r="P34" s="135"/>
      <c r="Q34" s="135"/>
      <c r="R34" s="135"/>
      <c r="S34" s="135"/>
      <c r="T34" s="135"/>
      <c r="U34" s="135"/>
      <c r="V34" s="135"/>
      <c r="W34" s="135"/>
      <c r="X34" s="135"/>
      <c r="Y34" s="135"/>
      <c r="Z34" s="135"/>
      <c r="AA34" s="135"/>
      <c r="AB34" s="135"/>
    </row>
    <row r="35" spans="1:29" ht="47.25" customHeight="1">
      <c r="A35" s="147">
        <v>13</v>
      </c>
      <c r="B35" s="148" t="s">
        <v>316</v>
      </c>
      <c r="C35" s="150" t="str">
        <f>'2 - ASSESS REPORT - EN'!C130</f>
        <v>OK</v>
      </c>
      <c r="D35" s="150" t="str">
        <f>'2 - ASSESS REPORT - EN'!C131</f>
        <v>OK</v>
      </c>
      <c r="E35" s="150" t="str">
        <f>'2 - ASSESS REPORT - EN'!C132</f>
        <v>Not audited</v>
      </c>
      <c r="F35" s="150" t="str">
        <f>'2 - ASSESS REPORT - EN'!C133</f>
        <v>Not audited</v>
      </c>
      <c r="G35" s="151">
        <f>'2 - ASSESS REPORT - EN'!E128</f>
        <v>0.5</v>
      </c>
      <c r="H35" s="137" t="str">
        <f>'2 - ASSESS REPORT - EN'!C128</f>
        <v>C</v>
      </c>
      <c r="I35" s="134"/>
      <c r="J35" s="134"/>
      <c r="K35" s="134"/>
      <c r="L35" s="135"/>
      <c r="M35" s="135"/>
      <c r="N35" s="135"/>
      <c r="O35" s="135"/>
      <c r="P35" s="135"/>
      <c r="Q35" s="135"/>
      <c r="R35" s="135"/>
      <c r="S35" s="135"/>
      <c r="T35" s="135"/>
      <c r="U35" s="135"/>
      <c r="V35" s="135"/>
      <c r="W35" s="135"/>
      <c r="X35" s="135"/>
      <c r="Y35" s="135"/>
      <c r="Z35" s="135"/>
      <c r="AA35" s="135"/>
      <c r="AB35" s="135"/>
    </row>
    <row r="36" spans="1:29" ht="12.75" customHeight="1">
      <c r="A36" s="134"/>
      <c r="B36" s="134"/>
      <c r="C36" s="134"/>
      <c r="D36" s="134"/>
      <c r="E36" s="134"/>
      <c r="F36" s="134"/>
      <c r="G36" s="134"/>
      <c r="H36" s="134"/>
      <c r="I36" s="134"/>
      <c r="J36" s="134"/>
      <c r="K36" s="134"/>
      <c r="L36" s="135"/>
      <c r="M36" s="135"/>
      <c r="N36" s="135"/>
      <c r="O36" s="135"/>
      <c r="P36" s="135"/>
      <c r="Q36" s="135"/>
      <c r="R36" s="135"/>
      <c r="S36" s="135"/>
      <c r="T36" s="135"/>
      <c r="U36" s="135"/>
      <c r="V36" s="135"/>
      <c r="W36" s="135"/>
      <c r="X36" s="135"/>
      <c r="Y36" s="135"/>
      <c r="Z36" s="135"/>
      <c r="AA36" s="135"/>
      <c r="AB36" s="135"/>
      <c r="AC36" s="135"/>
    </row>
    <row r="37" spans="1:29" ht="12.75" customHeight="1">
      <c r="A37" s="134"/>
      <c r="B37" s="330" t="s">
        <v>317</v>
      </c>
      <c r="C37" s="331"/>
      <c r="D37" s="331"/>
      <c r="E37" s="331"/>
      <c r="F37" s="331"/>
      <c r="G37" s="331"/>
      <c r="H37" s="331"/>
      <c r="I37" s="332"/>
      <c r="J37" s="134"/>
      <c r="K37" s="134"/>
      <c r="L37" s="135"/>
      <c r="M37" s="135"/>
      <c r="N37" s="135"/>
      <c r="O37" s="135"/>
      <c r="P37" s="135"/>
      <c r="Q37" s="135"/>
      <c r="R37" s="135"/>
      <c r="S37" s="135"/>
      <c r="T37" s="135"/>
      <c r="U37" s="135"/>
      <c r="V37" s="135"/>
      <c r="W37" s="135"/>
      <c r="X37" s="135"/>
      <c r="Y37" s="135"/>
      <c r="Z37" s="135"/>
      <c r="AA37" s="135"/>
      <c r="AB37" s="135"/>
      <c r="AC37" s="135"/>
    </row>
    <row r="38" spans="1:29" ht="12.75" customHeight="1">
      <c r="A38" s="134"/>
      <c r="B38" s="156" t="s">
        <v>318</v>
      </c>
      <c r="C38" s="157"/>
      <c r="D38" s="157"/>
      <c r="E38" s="157"/>
      <c r="F38" s="157"/>
      <c r="G38" s="157"/>
      <c r="H38" s="157"/>
      <c r="I38" s="158"/>
      <c r="J38" s="134"/>
      <c r="K38" s="134"/>
      <c r="L38" s="135"/>
      <c r="M38" s="135"/>
      <c r="N38" s="135"/>
      <c r="O38" s="135"/>
      <c r="P38" s="135"/>
      <c r="Q38" s="135"/>
      <c r="R38" s="135"/>
      <c r="S38" s="135"/>
      <c r="T38" s="135"/>
      <c r="U38" s="135"/>
      <c r="V38" s="135"/>
      <c r="W38" s="135"/>
      <c r="X38" s="135"/>
      <c r="Y38" s="135"/>
      <c r="Z38" s="135"/>
      <c r="AA38" s="135"/>
      <c r="AB38" s="135"/>
      <c r="AC38" s="135"/>
    </row>
    <row r="39" spans="1:29" ht="43.5" customHeight="1">
      <c r="A39" s="134"/>
      <c r="B39" s="333" t="s">
        <v>319</v>
      </c>
      <c r="C39" s="289"/>
      <c r="D39" s="289"/>
      <c r="E39" s="289"/>
      <c r="F39" s="289"/>
      <c r="G39" s="289"/>
      <c r="H39" s="289"/>
      <c r="I39" s="298"/>
      <c r="J39" s="134"/>
      <c r="K39" s="134"/>
      <c r="L39" s="135"/>
      <c r="M39" s="135"/>
      <c r="N39" s="135"/>
      <c r="O39" s="135"/>
      <c r="P39" s="135"/>
      <c r="Q39" s="135"/>
      <c r="R39" s="135"/>
      <c r="S39" s="135"/>
      <c r="T39" s="135"/>
      <c r="U39" s="135"/>
      <c r="V39" s="135"/>
      <c r="W39" s="135"/>
      <c r="X39" s="135"/>
      <c r="Y39" s="135"/>
      <c r="Z39" s="135"/>
      <c r="AA39" s="135"/>
      <c r="AB39" s="135"/>
      <c r="AC39" s="135"/>
    </row>
    <row r="40" spans="1:29" ht="12.75" customHeight="1">
      <c r="A40" s="134"/>
      <c r="B40" s="159" t="s">
        <v>320</v>
      </c>
      <c r="C40" s="157"/>
      <c r="D40" s="157"/>
      <c r="E40" s="157"/>
      <c r="F40" s="157"/>
      <c r="G40" s="157"/>
      <c r="H40" s="157"/>
      <c r="I40" s="158"/>
      <c r="J40" s="134"/>
      <c r="K40" s="134"/>
      <c r="L40" s="135"/>
      <c r="M40" s="135"/>
      <c r="N40" s="135"/>
      <c r="O40" s="135"/>
      <c r="P40" s="135"/>
      <c r="Q40" s="135"/>
      <c r="R40" s="135"/>
      <c r="S40" s="135"/>
      <c r="T40" s="135"/>
      <c r="U40" s="135"/>
      <c r="V40" s="135"/>
      <c r="W40" s="135"/>
      <c r="X40" s="135"/>
      <c r="Y40" s="135"/>
      <c r="Z40" s="135"/>
      <c r="AA40" s="135"/>
      <c r="AB40" s="135"/>
      <c r="AC40" s="135"/>
    </row>
    <row r="41" spans="1:29" ht="46.5" customHeight="1">
      <c r="A41" s="134"/>
      <c r="B41" s="160" t="s">
        <v>460</v>
      </c>
      <c r="C41" s="161"/>
      <c r="D41" s="161"/>
      <c r="E41" s="161"/>
      <c r="F41" s="161"/>
      <c r="G41" s="161"/>
      <c r="H41" s="161"/>
      <c r="I41" s="162"/>
      <c r="J41" s="134"/>
      <c r="K41" s="134"/>
      <c r="L41" s="135"/>
      <c r="M41" s="135"/>
      <c r="N41" s="135"/>
      <c r="O41" s="135"/>
      <c r="P41" s="135"/>
      <c r="Q41" s="135"/>
      <c r="R41" s="135"/>
      <c r="S41" s="135"/>
      <c r="T41" s="135"/>
      <c r="U41" s="135"/>
      <c r="V41" s="135"/>
      <c r="W41" s="135"/>
      <c r="X41" s="135"/>
      <c r="Y41" s="135"/>
      <c r="Z41" s="135"/>
      <c r="AA41" s="135"/>
      <c r="AB41" s="135"/>
      <c r="AC41" s="135"/>
    </row>
    <row r="42" spans="1:29" ht="12.75" customHeight="1">
      <c r="A42" s="134"/>
      <c r="B42" s="163" t="s">
        <v>321</v>
      </c>
      <c r="C42" s="157"/>
      <c r="D42" s="157"/>
      <c r="E42" s="157"/>
      <c r="F42" s="157"/>
      <c r="G42" s="157"/>
      <c r="H42" s="157"/>
      <c r="I42" s="158"/>
      <c r="J42" s="134"/>
      <c r="K42" s="134"/>
      <c r="L42" s="135"/>
      <c r="M42" s="135"/>
      <c r="N42" s="135"/>
      <c r="O42" s="135"/>
      <c r="P42" s="135"/>
      <c r="Q42" s="135"/>
      <c r="R42" s="135"/>
      <c r="S42" s="135"/>
      <c r="T42" s="135"/>
      <c r="U42" s="135"/>
      <c r="V42" s="135"/>
      <c r="W42" s="135"/>
      <c r="X42" s="135"/>
      <c r="Y42" s="135"/>
      <c r="Z42" s="135"/>
      <c r="AA42" s="135"/>
      <c r="AB42" s="135"/>
      <c r="AC42" s="135"/>
    </row>
    <row r="43" spans="1:29" ht="46.5" customHeight="1">
      <c r="A43" s="134"/>
      <c r="B43" s="164" t="s">
        <v>459</v>
      </c>
      <c r="C43" s="165"/>
      <c r="D43" s="165"/>
      <c r="E43" s="165"/>
      <c r="F43" s="165"/>
      <c r="G43" s="165"/>
      <c r="H43" s="165"/>
      <c r="I43" s="166"/>
      <c r="J43" s="134"/>
      <c r="K43" s="134"/>
      <c r="L43" s="135"/>
      <c r="M43" s="135"/>
      <c r="N43" s="135"/>
      <c r="O43" s="135"/>
      <c r="P43" s="135"/>
      <c r="Q43" s="135"/>
      <c r="R43" s="135"/>
      <c r="S43" s="135"/>
      <c r="T43" s="135"/>
      <c r="U43" s="135"/>
      <c r="V43" s="135"/>
      <c r="W43" s="135"/>
      <c r="X43" s="135"/>
      <c r="Y43" s="135"/>
      <c r="Z43" s="135"/>
      <c r="AA43" s="135"/>
      <c r="AB43" s="135"/>
      <c r="AC43" s="135"/>
    </row>
    <row r="44" spans="1:29" ht="12.75" customHeight="1">
      <c r="A44" s="134"/>
      <c r="B44" s="134"/>
      <c r="C44" s="134"/>
      <c r="D44" s="134"/>
      <c r="E44" s="134"/>
      <c r="F44" s="134"/>
      <c r="G44" s="134"/>
      <c r="H44" s="134"/>
      <c r="I44" s="134"/>
      <c r="J44" s="134"/>
      <c r="K44" s="134"/>
      <c r="L44" s="135"/>
      <c r="M44" s="135"/>
      <c r="N44" s="135"/>
      <c r="O44" s="135"/>
      <c r="P44" s="135"/>
      <c r="Q44" s="135"/>
      <c r="R44" s="135"/>
      <c r="S44" s="135"/>
      <c r="T44" s="135"/>
      <c r="U44" s="135"/>
      <c r="V44" s="135"/>
      <c r="W44" s="135"/>
      <c r="X44" s="135"/>
      <c r="Y44" s="135"/>
      <c r="Z44" s="135"/>
      <c r="AA44" s="135"/>
      <c r="AB44" s="135"/>
      <c r="AC44" s="135"/>
    </row>
    <row r="45" spans="1:29" ht="12.75" customHeight="1">
      <c r="A45" s="134"/>
      <c r="B45" s="134"/>
      <c r="C45" s="134"/>
      <c r="D45" s="134"/>
      <c r="E45" s="134"/>
      <c r="F45" s="134"/>
      <c r="G45" s="134"/>
      <c r="H45" s="134"/>
      <c r="I45" s="134"/>
      <c r="J45" s="134"/>
      <c r="K45" s="134"/>
      <c r="L45" s="135"/>
      <c r="M45" s="135"/>
      <c r="N45" s="135"/>
      <c r="O45" s="135"/>
      <c r="P45" s="135"/>
      <c r="Q45" s="135"/>
      <c r="R45" s="135"/>
      <c r="S45" s="135"/>
      <c r="T45" s="135"/>
      <c r="U45" s="135"/>
      <c r="V45" s="135"/>
      <c r="W45" s="135"/>
      <c r="X45" s="135"/>
      <c r="Y45" s="135"/>
      <c r="Z45" s="135"/>
      <c r="AA45" s="135"/>
      <c r="AB45" s="135"/>
      <c r="AC45" s="135"/>
    </row>
    <row r="46" spans="1:29" ht="12.75" customHeight="1">
      <c r="A46" s="134"/>
      <c r="B46" s="134"/>
      <c r="C46" s="134"/>
      <c r="D46" s="134"/>
      <c r="E46" s="134"/>
      <c r="F46" s="134"/>
      <c r="G46" s="134"/>
      <c r="H46" s="134"/>
      <c r="I46" s="134"/>
      <c r="J46" s="134"/>
      <c r="K46" s="134"/>
      <c r="L46" s="135"/>
      <c r="M46" s="135"/>
      <c r="N46" s="135"/>
      <c r="O46" s="135"/>
      <c r="P46" s="135"/>
      <c r="Q46" s="135"/>
      <c r="R46" s="135"/>
      <c r="S46" s="135"/>
      <c r="T46" s="135"/>
      <c r="U46" s="135"/>
      <c r="V46" s="135"/>
      <c r="W46" s="135"/>
      <c r="X46" s="135"/>
      <c r="Y46" s="135"/>
      <c r="Z46" s="135"/>
      <c r="AA46" s="135"/>
      <c r="AB46" s="135"/>
      <c r="AC46" s="135"/>
    </row>
    <row r="47" spans="1:29" ht="12.75" customHeight="1">
      <c r="A47" s="134"/>
      <c r="B47" s="134"/>
      <c r="C47" s="134"/>
      <c r="D47" s="134"/>
      <c r="E47" s="134"/>
      <c r="F47" s="134"/>
      <c r="G47" s="134"/>
      <c r="H47" s="134"/>
      <c r="I47" s="134"/>
      <c r="J47" s="134"/>
      <c r="K47" s="134"/>
      <c r="L47" s="135"/>
      <c r="M47" s="135"/>
      <c r="N47" s="135"/>
      <c r="O47" s="135"/>
      <c r="P47" s="135"/>
      <c r="Q47" s="135"/>
      <c r="R47" s="135"/>
      <c r="S47" s="135"/>
      <c r="T47" s="135"/>
      <c r="U47" s="135"/>
      <c r="V47" s="135"/>
      <c r="W47" s="135"/>
      <c r="X47" s="135"/>
      <c r="Y47" s="135"/>
      <c r="Z47" s="135"/>
      <c r="AA47" s="135"/>
      <c r="AB47" s="135"/>
      <c r="AC47" s="135"/>
    </row>
    <row r="48" spans="1:29" ht="12.75"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row>
    <row r="49" spans="1:29" ht="12.75" customHeight="1">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row>
    <row r="50" spans="1:29" ht="12.75"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row>
    <row r="51" spans="1:29" ht="12.75" customHeight="1">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row>
    <row r="52" spans="1:29" ht="12.75" customHeight="1">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row>
    <row r="53" spans="1:29" ht="12.75"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row>
    <row r="54" spans="1:29" ht="12.75" customHeight="1">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row>
    <row r="55" spans="1:29" ht="12.75" customHeight="1">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row>
    <row r="56" spans="1:29" ht="12.75"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row>
    <row r="57" spans="1:29" ht="12.75" customHeight="1">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row>
    <row r="58" spans="1:29" ht="12.75"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row>
    <row r="59" spans="1:29" ht="12.75" customHeight="1">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row>
    <row r="60" spans="1:29" ht="12.75" customHeight="1">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row>
    <row r="61" spans="1:29" ht="12.75" customHeight="1">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row>
    <row r="62" spans="1:29" ht="12.75"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row>
    <row r="63" spans="1:29" ht="12.7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row>
    <row r="64" spans="1:29" ht="12.75" customHeight="1">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row>
    <row r="65" spans="1:29" ht="12.75" customHeight="1">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row>
    <row r="66" spans="1:29" ht="12.7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row>
    <row r="67" spans="1:29" ht="12.75" customHeight="1">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row>
    <row r="68" spans="1:29" ht="12.75" customHeigh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row>
    <row r="69" spans="1:29" ht="12.75" customHeight="1">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row>
    <row r="70" spans="1:29" ht="12.75" customHeight="1">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row>
    <row r="71" spans="1:29" ht="12.75"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row>
    <row r="72" spans="1:29" ht="12.75" customHeight="1">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row>
    <row r="73" spans="1:29" ht="12.75" customHeight="1">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row>
    <row r="74" spans="1:29" ht="12.75" customHeight="1">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row>
    <row r="75" spans="1:29" ht="12.75" customHeight="1">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row>
    <row r="76" spans="1:29" ht="12.75" customHeight="1">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row>
    <row r="77" spans="1:29" ht="12.75" customHeight="1">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row>
    <row r="78" spans="1:29" ht="12.75" customHeight="1">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row>
    <row r="79" spans="1:29" ht="12.75" customHeight="1">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row>
    <row r="80" spans="1:29" ht="12.75" customHeight="1">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row>
    <row r="81" spans="1:29" ht="12.75" customHeight="1">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row>
    <row r="82" spans="1:29" ht="12.75" customHeight="1">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row>
    <row r="83" spans="1:29" ht="12.75" customHeight="1">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row>
    <row r="84" spans="1:29" ht="12.75" customHeight="1">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row>
    <row r="85" spans="1:29" ht="12.75" customHeight="1">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row>
    <row r="86" spans="1:29" ht="12.75" customHeight="1">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row>
    <row r="87" spans="1:29" ht="12.75" customHeight="1">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row>
    <row r="88" spans="1:29" ht="12.75" customHeight="1">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row>
    <row r="89" spans="1:29" ht="12.75" customHeight="1">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row>
    <row r="90" spans="1:29" ht="12.75" customHeight="1">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row>
    <row r="91" spans="1:29" ht="12.75" customHeight="1">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row>
    <row r="92" spans="1:29" ht="12.75" customHeight="1">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row>
    <row r="93" spans="1:29" ht="12.75" customHeight="1">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row>
    <row r="94" spans="1:29" ht="12.75" customHeight="1">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row>
    <row r="95" spans="1:29" ht="12.75" customHeight="1">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row>
    <row r="96" spans="1:29" ht="12.75" customHeight="1">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row>
    <row r="97" spans="1:29" ht="12.75" customHeight="1">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row>
    <row r="98" spans="1:29" ht="12.75" customHeight="1">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row>
    <row r="99" spans="1:29" ht="12.75" customHeight="1">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row>
    <row r="100" spans="1:29" ht="12.75" customHeight="1">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row>
    <row r="101" spans="1:29" ht="12.75" customHeight="1">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row>
    <row r="102" spans="1:29" ht="12.75" customHeight="1">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row>
    <row r="103" spans="1:29" ht="12.75" customHeight="1">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row>
    <row r="104" spans="1:29" ht="12.75" customHeight="1">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row>
    <row r="105" spans="1:29" ht="12.75" customHeight="1">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row>
    <row r="106" spans="1:29" ht="12.75" customHeight="1">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row>
    <row r="107" spans="1:29" ht="12.75" customHeight="1">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row>
    <row r="108" spans="1:29" ht="12.75" customHeight="1">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row>
    <row r="109" spans="1:29" ht="12.75" customHeight="1">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row>
    <row r="110" spans="1:29" ht="12.75" customHeight="1">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row>
    <row r="111" spans="1:29" ht="12.75" customHeight="1">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row>
    <row r="112" spans="1:29" ht="12.75" customHeight="1">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row>
    <row r="113" spans="1:29" ht="12.75" customHeight="1">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row>
    <row r="114" spans="1:29" ht="12.75" customHeight="1">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row>
    <row r="115" spans="1:29" ht="12.75" customHeight="1">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row>
    <row r="116" spans="1:29" ht="12.75" customHeight="1">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row>
    <row r="117" spans="1:29" ht="12.75" customHeight="1">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row>
    <row r="118" spans="1:29" ht="12.75" customHeight="1">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row>
    <row r="119" spans="1:29" ht="12.75" customHeight="1">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row>
    <row r="120" spans="1:29" ht="12.75" customHeight="1">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row>
    <row r="121" spans="1:29" ht="12.75" customHeight="1">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row>
    <row r="122" spans="1:29" ht="12.75" customHeight="1">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row>
    <row r="123" spans="1:29" ht="12.75" customHeight="1">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row>
    <row r="124" spans="1:29" ht="12.75" customHeight="1">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row>
    <row r="125" spans="1:29" ht="12.75" customHeight="1">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row>
    <row r="126" spans="1:29" ht="12.75" customHeight="1">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row>
    <row r="127" spans="1:29" ht="12.75" customHeight="1">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row>
    <row r="128" spans="1:29" ht="12.75" customHeight="1">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row>
    <row r="129" spans="1:29" ht="12.75" customHeight="1">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row>
    <row r="130" spans="1:29" ht="12.75" customHeight="1">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row>
    <row r="131" spans="1:29" ht="12.75" customHeight="1">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row>
    <row r="132" spans="1:29" ht="12.75" customHeight="1">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row>
    <row r="133" spans="1:29" ht="12.75" customHeight="1">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row>
    <row r="134" spans="1:29" ht="12.75" customHeight="1">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row>
    <row r="135" spans="1:29" ht="12.75" customHeight="1">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row>
    <row r="136" spans="1:29" ht="12.75" customHeight="1">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row>
    <row r="137" spans="1:29" ht="12.75" customHeight="1">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row>
    <row r="138" spans="1:29" ht="12.75" customHeight="1">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row>
    <row r="139" spans="1:29" ht="12.75" customHeight="1">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row>
    <row r="140" spans="1:29" ht="12.75" customHeight="1">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row>
    <row r="141" spans="1:29" ht="12.75" customHeight="1">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row>
    <row r="142" spans="1:29" ht="12.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row>
    <row r="143" spans="1:29" ht="12.75" customHeight="1">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row>
    <row r="144" spans="1:29" ht="12.75" customHeight="1">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row>
    <row r="145" spans="1:29" ht="12.75" customHeight="1">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row>
    <row r="146" spans="1:29" ht="12.75" customHeight="1">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row>
    <row r="147" spans="1:29" ht="12.75" customHeight="1">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row>
    <row r="148" spans="1:29" ht="12.75" customHeight="1">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row>
    <row r="149" spans="1:29" ht="12.75" customHeight="1">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row>
    <row r="150" spans="1:29" ht="12.75" customHeight="1">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row>
    <row r="151" spans="1:29" ht="12.75" customHeight="1">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row>
    <row r="152" spans="1:29" ht="12.75" customHeight="1">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row>
    <row r="153" spans="1:29" ht="12.75" customHeight="1">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row>
    <row r="154" spans="1:29" ht="12.75" customHeight="1">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row>
    <row r="155" spans="1:29" ht="12.75" customHeight="1">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row>
    <row r="156" spans="1:29" ht="12.75" customHeight="1">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row>
    <row r="157" spans="1:29" ht="12.75" customHeight="1">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row>
    <row r="158" spans="1:29" ht="12.75" customHeight="1">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row>
    <row r="159" spans="1:29" ht="12.75" customHeight="1">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row>
    <row r="160" spans="1:29" ht="12.75" customHeight="1">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row>
    <row r="161" spans="1:29" ht="12.75" customHeight="1">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row>
    <row r="162" spans="1:29" ht="12.75" customHeight="1">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row>
    <row r="163" spans="1:29" ht="12.75" customHeight="1">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row>
    <row r="164" spans="1:29" ht="12.75" customHeight="1">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row>
    <row r="165" spans="1:29" ht="12.75" customHeight="1">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row>
    <row r="166" spans="1:29" ht="12.75" customHeight="1">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row>
    <row r="167" spans="1:29" ht="12.75" customHeight="1">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row>
    <row r="168" spans="1:29" ht="12.75" customHeight="1">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row>
    <row r="169" spans="1:29" ht="12.75" customHeight="1">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row>
    <row r="170" spans="1:29" ht="12.75" customHeight="1">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row>
    <row r="171" spans="1:29" ht="12.75" customHeight="1">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row>
    <row r="172" spans="1:29" ht="12.75" customHeight="1">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row>
    <row r="173" spans="1:29" ht="12.75" customHeight="1">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row>
    <row r="174" spans="1:29" ht="12.75" customHeight="1">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row>
    <row r="175" spans="1:29" ht="12.75" customHeight="1">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row>
    <row r="176" spans="1:29" ht="12.75" customHeight="1">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row>
    <row r="177" spans="1:29" ht="12.75" customHeight="1">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row>
    <row r="178" spans="1:29" ht="12.75" customHeight="1">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row>
    <row r="179" spans="1:29" ht="12.75" customHeight="1">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row>
    <row r="180" spans="1:29" ht="12.75" customHeight="1">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row>
    <row r="181" spans="1:29" ht="12.75" customHeight="1">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row>
    <row r="182" spans="1:29" ht="12.75" customHeight="1">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row>
    <row r="183" spans="1:29" ht="12.75" customHeight="1">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row>
    <row r="184" spans="1:29" ht="12.75" customHeight="1">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row>
    <row r="185" spans="1:29" ht="12.75" customHeight="1">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row>
    <row r="186" spans="1:29" ht="12.75" customHeight="1">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row>
    <row r="187" spans="1:29" ht="12.75" customHeight="1">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row>
    <row r="188" spans="1:29" ht="12.75" customHeight="1">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row>
    <row r="189" spans="1:29" ht="12.75" customHeight="1">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row>
    <row r="190" spans="1:29" ht="12.75" customHeight="1">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row>
    <row r="191" spans="1:29" ht="12.75" customHeight="1">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row>
    <row r="192" spans="1:29" ht="12.75" customHeight="1">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row>
    <row r="193" spans="1:29" ht="12.75" customHeight="1">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row>
    <row r="194" spans="1:29" ht="12.75" customHeight="1">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row>
    <row r="195" spans="1:29" ht="12.75" customHeight="1">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row>
    <row r="196" spans="1:29" ht="12.75" customHeight="1">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row>
    <row r="197" spans="1:29" ht="12.75" customHeight="1">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row>
    <row r="198" spans="1:29" ht="12.75" customHeight="1">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row>
    <row r="199" spans="1:29" ht="12.75" customHeight="1">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row>
    <row r="200" spans="1:29" ht="12.75" customHeight="1">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row>
    <row r="201" spans="1:29" ht="12.75" customHeight="1">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row>
    <row r="202" spans="1:29" ht="12.75" customHeight="1">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row>
    <row r="203" spans="1:29" ht="12.75" customHeight="1">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row>
    <row r="204" spans="1:29" ht="12.75" customHeight="1">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row>
    <row r="205" spans="1:29" ht="12.75" customHeight="1">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row>
    <row r="206" spans="1:29" ht="12.75" customHeight="1">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row>
    <row r="207" spans="1:29" ht="12.75" customHeight="1">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row>
    <row r="208" spans="1:29" ht="12.75" customHeight="1">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row>
    <row r="209" spans="1:29" ht="12.75" customHeight="1">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row>
    <row r="210" spans="1:29" ht="12.75" customHeight="1">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row>
    <row r="211" spans="1:29" ht="12.75" customHeight="1">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row>
    <row r="212" spans="1:29" ht="12.75" customHeight="1">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row>
    <row r="213" spans="1:29" ht="12.75" customHeight="1">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row>
    <row r="214" spans="1:29" ht="12.75" customHeight="1">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row>
    <row r="215" spans="1:29" ht="12.75" customHeight="1">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row>
    <row r="216" spans="1:29" ht="12.75" customHeight="1">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row>
    <row r="217" spans="1:29" ht="12.75" customHeight="1">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row>
    <row r="218" spans="1:29" ht="12.75" customHeight="1">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row>
    <row r="219" spans="1:29" ht="12.75" customHeight="1">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row>
    <row r="220" spans="1:29" ht="12.75" customHeight="1">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row>
    <row r="221" spans="1:29" ht="12.75" customHeight="1">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row>
    <row r="222" spans="1:29" ht="12.75" customHeight="1">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row>
    <row r="223" spans="1:29" ht="12.75" customHeight="1">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row>
    <row r="224" spans="1:29" ht="12.75" customHeight="1">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row>
    <row r="225" spans="1:29" ht="12.75" customHeight="1">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row>
    <row r="226" spans="1:29" ht="12.75" customHeight="1">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row>
    <row r="227" spans="1:29" ht="12.75" customHeight="1">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row>
    <row r="228" spans="1:29" ht="12.75" customHeight="1">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row>
    <row r="229" spans="1:29" ht="12.75" customHeight="1">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row>
    <row r="230" spans="1:29" ht="12.75" customHeight="1">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row>
    <row r="231" spans="1:29" ht="12.75" customHeight="1">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row>
    <row r="232" spans="1:29" ht="12.75" customHeight="1">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row>
    <row r="233" spans="1:29" ht="12.75" customHeight="1">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row>
    <row r="234" spans="1:29" ht="12.75" customHeight="1">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row>
    <row r="235" spans="1:29" ht="12.75" customHeight="1">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row>
    <row r="236" spans="1:29" ht="12.75" customHeight="1">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row>
    <row r="237" spans="1:29" ht="12.75" customHeight="1">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row>
    <row r="238" spans="1:29" ht="12.75" customHeight="1">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row>
    <row r="239" spans="1:29" ht="12.75" customHeight="1">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row>
    <row r="240" spans="1:29" ht="12.75" customHeight="1">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row>
    <row r="241" spans="1:29" ht="12.75" customHeight="1">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row>
    <row r="242" spans="1:29" ht="12.75" customHeight="1">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row>
    <row r="243" spans="1:29" ht="12.75" customHeight="1">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row>
    <row r="244" spans="1:29" ht="15.75" customHeight="1"/>
    <row r="245" spans="1:29" ht="15.75" customHeight="1"/>
    <row r="246" spans="1:29" ht="15.75" customHeight="1"/>
    <row r="247" spans="1:29" ht="15.75" customHeight="1"/>
    <row r="248" spans="1:29" ht="15.75" customHeight="1"/>
    <row r="249" spans="1:29" ht="15.75" customHeight="1"/>
    <row r="250" spans="1:29" ht="15.75" customHeight="1"/>
    <row r="251" spans="1:29" ht="15.75" customHeight="1"/>
    <row r="252" spans="1:29" ht="15.75" customHeight="1"/>
    <row r="253" spans="1:29" ht="15.75" customHeight="1"/>
    <row r="254" spans="1:29" ht="15.75" customHeight="1"/>
    <row r="255" spans="1:29" ht="15.75" customHeight="1"/>
    <row r="256" spans="1:2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1:I3"/>
    <mergeCell ref="B4:D4"/>
    <mergeCell ref="E4:I4"/>
    <mergeCell ref="B5:D5"/>
    <mergeCell ref="E5:I5"/>
    <mergeCell ref="B6:D6"/>
    <mergeCell ref="E6:I6"/>
    <mergeCell ref="B10:D10"/>
    <mergeCell ref="B11:D11"/>
    <mergeCell ref="B7:D7"/>
    <mergeCell ref="E7:I7"/>
    <mergeCell ref="B8:D8"/>
    <mergeCell ref="E8:I8"/>
    <mergeCell ref="B9:D9"/>
    <mergeCell ref="E9:I9"/>
    <mergeCell ref="E10:I10"/>
    <mergeCell ref="B37:I37"/>
    <mergeCell ref="B39:I39"/>
    <mergeCell ref="E11:I11"/>
    <mergeCell ref="B13:I13"/>
    <mergeCell ref="B14:D14"/>
    <mergeCell ref="G14:H14"/>
    <mergeCell ref="B15:D15"/>
    <mergeCell ref="G15:H15"/>
    <mergeCell ref="B17:I17"/>
  </mergeCells>
  <phoneticPr fontId="80" type="noConversion"/>
  <conditionalFormatting sqref="E14:E15 H21:H35">
    <cfRule type="cellIs" dxfId="22" priority="1" stopIfTrue="1" operator="equal">
      <formula>"E"</formula>
    </cfRule>
  </conditionalFormatting>
  <conditionalFormatting sqref="E14:E15 H21:H35">
    <cfRule type="cellIs" dxfId="21" priority="2" stopIfTrue="1" operator="equal">
      <formula>"D"</formula>
    </cfRule>
  </conditionalFormatting>
  <conditionalFormatting sqref="E9:G9">
    <cfRule type="expression" dxfId="20" priority="3" stopIfTrue="1">
      <formula>$E$12="opening supplier"</formula>
    </cfRule>
  </conditionalFormatting>
  <conditionalFormatting sqref="C21:F35">
    <cfRule type="cellIs" dxfId="19" priority="4" operator="equal">
      <formula>"OK"</formula>
    </cfRule>
  </conditionalFormatting>
  <conditionalFormatting sqref="C21:F35">
    <cfRule type="cellIs" dxfId="18" priority="5" operator="equal">
      <formula>"NOK"</formula>
    </cfRule>
  </conditionalFormatting>
  <conditionalFormatting sqref="C21:F35">
    <cfRule type="containsText" dxfId="17" priority="6" operator="containsText" text="NOT">
      <formula>NOT(ISERROR(SEARCH(("NOT"),(C21))))</formula>
    </cfRule>
  </conditionalFormatting>
  <dataValidations count="1">
    <dataValidation type="list" allowBlank="1" showErrorMessage="1" sqref="E11">
      <formula1>"NEED A CAP,NO NEED CAP"</formula1>
    </dataValidation>
  </dataValidations>
  <pageMargins left="0.75" right="0.75" top="1" bottom="1"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0"/>
  <sheetViews>
    <sheetView tabSelected="1" topLeftCell="K89" zoomScale="80" zoomScaleNormal="80" workbookViewId="0">
      <selection activeCell="S58" sqref="S58"/>
    </sheetView>
  </sheetViews>
  <sheetFormatPr defaultColWidth="12.5703125" defaultRowHeight="15" customHeight="1"/>
  <cols>
    <col min="1" max="1" width="6.140625" customWidth="1"/>
    <col min="2" max="2" width="49.42578125" customWidth="1"/>
    <col min="3" max="3" width="17.5703125" customWidth="1"/>
    <col min="4" max="4" width="30.28515625" customWidth="1"/>
    <col min="5" max="5" width="34.140625" customWidth="1"/>
    <col min="6" max="9" width="6.140625" hidden="1" customWidth="1"/>
    <col min="10" max="10" width="74.42578125" hidden="1" customWidth="1"/>
    <col min="11" max="11" width="33.85546875" customWidth="1"/>
    <col min="12" max="12" width="23" customWidth="1"/>
    <col min="13" max="13" width="23.7109375" customWidth="1"/>
    <col min="14" max="14" width="19.7109375" customWidth="1"/>
    <col min="15" max="15" width="21.42578125" customWidth="1"/>
    <col min="16" max="16" width="24.140625" customWidth="1"/>
    <col min="17" max="17" width="31.5703125" customWidth="1"/>
  </cols>
  <sheetData>
    <row r="1" spans="1:31" ht="15.75" customHeight="1">
      <c r="A1" s="167"/>
      <c r="B1" s="355" t="s">
        <v>115</v>
      </c>
      <c r="C1" s="325"/>
      <c r="D1" s="326"/>
      <c r="E1" s="168"/>
      <c r="F1" s="169"/>
      <c r="G1" s="169"/>
      <c r="H1" s="169"/>
      <c r="I1" s="169"/>
      <c r="J1" s="169"/>
      <c r="K1" s="170"/>
      <c r="L1" s="170"/>
      <c r="M1" s="170"/>
      <c r="N1" s="170"/>
      <c r="O1" s="170"/>
      <c r="P1" s="170"/>
      <c r="Q1" s="170"/>
      <c r="R1" s="170"/>
      <c r="S1" s="170"/>
      <c r="T1" s="170"/>
      <c r="U1" s="170"/>
      <c r="V1" s="170"/>
      <c r="W1" s="170"/>
      <c r="X1" s="170"/>
      <c r="Y1" s="170"/>
      <c r="Z1" s="170"/>
      <c r="AA1" s="168"/>
      <c r="AB1" s="168"/>
      <c r="AC1" s="168"/>
      <c r="AD1" s="168"/>
      <c r="AE1" s="168"/>
    </row>
    <row r="2" spans="1:31" ht="15.75" customHeight="1">
      <c r="A2" s="167"/>
      <c r="B2" s="356" t="s">
        <v>116</v>
      </c>
      <c r="C2" s="328"/>
      <c r="D2" s="171" t="str">
        <f>'2 - ASSESS REPORT - EN'!D2</f>
        <v>Shandong Dongyao</v>
      </c>
      <c r="E2" s="172" t="s">
        <v>118</v>
      </c>
      <c r="F2" s="169"/>
      <c r="G2" s="169"/>
      <c r="H2" s="169"/>
      <c r="I2" s="169"/>
      <c r="J2" s="169"/>
      <c r="K2" s="170"/>
      <c r="L2" s="170"/>
      <c r="M2" s="170"/>
      <c r="N2" s="170"/>
      <c r="O2" s="170"/>
      <c r="P2" s="170"/>
      <c r="Q2" s="170"/>
      <c r="R2" s="170"/>
      <c r="S2" s="170"/>
      <c r="T2" s="170"/>
      <c r="U2" s="170"/>
      <c r="V2" s="170"/>
      <c r="W2" s="170"/>
      <c r="X2" s="170"/>
      <c r="Y2" s="170"/>
      <c r="Z2" s="170"/>
      <c r="AA2" s="168"/>
      <c r="AB2" s="168"/>
      <c r="AC2" s="168"/>
      <c r="AD2" s="168"/>
      <c r="AE2" s="168"/>
    </row>
    <row r="3" spans="1:31" ht="15.75" customHeight="1">
      <c r="A3" s="167"/>
      <c r="B3" s="357" t="s">
        <v>119</v>
      </c>
      <c r="C3" s="322"/>
      <c r="D3" s="173" t="s">
        <v>455</v>
      </c>
      <c r="E3" s="172" t="s">
        <v>458</v>
      </c>
      <c r="F3" s="169"/>
      <c r="G3" s="169"/>
      <c r="H3" s="169"/>
      <c r="I3" s="169"/>
      <c r="J3" s="169"/>
      <c r="K3" s="170"/>
      <c r="L3" s="170"/>
      <c r="M3" s="170"/>
      <c r="N3" s="170"/>
      <c r="O3" s="170"/>
      <c r="P3" s="170"/>
      <c r="Q3" s="170"/>
      <c r="R3" s="170"/>
      <c r="S3" s="170"/>
      <c r="T3" s="170"/>
      <c r="U3" s="170"/>
      <c r="V3" s="170"/>
      <c r="W3" s="170"/>
      <c r="X3" s="170"/>
      <c r="Y3" s="170"/>
      <c r="Z3" s="170"/>
      <c r="AA3" s="168"/>
      <c r="AB3" s="168"/>
      <c r="AC3" s="168"/>
      <c r="AD3" s="168"/>
      <c r="AE3" s="168"/>
    </row>
    <row r="4" spans="1:31" ht="15.75" customHeight="1">
      <c r="A4" s="167"/>
      <c r="B4" s="350" t="s">
        <v>120</v>
      </c>
      <c r="C4" s="322"/>
      <c r="D4" s="171" t="str">
        <f>'2 - ASSESS REPORT - EN'!D4</f>
        <v>Lucas pan</v>
      </c>
      <c r="E4" s="172" t="s">
        <v>118</v>
      </c>
      <c r="F4" s="169"/>
      <c r="G4" s="169"/>
      <c r="H4" s="169"/>
      <c r="I4" s="169"/>
      <c r="J4" s="169"/>
      <c r="K4" s="170"/>
      <c r="L4" s="170"/>
      <c r="M4" s="170"/>
      <c r="N4" s="170"/>
      <c r="O4" s="170"/>
      <c r="P4" s="170"/>
      <c r="Q4" s="170"/>
      <c r="R4" s="170"/>
      <c r="S4" s="170"/>
      <c r="T4" s="170"/>
      <c r="U4" s="170"/>
      <c r="V4" s="170"/>
      <c r="W4" s="170"/>
      <c r="X4" s="170"/>
      <c r="Y4" s="170"/>
      <c r="Z4" s="170"/>
      <c r="AA4" s="168"/>
      <c r="AB4" s="168"/>
      <c r="AC4" s="168"/>
      <c r="AD4" s="168"/>
      <c r="AE4" s="168"/>
    </row>
    <row r="5" spans="1:31" ht="15.75" customHeight="1">
      <c r="A5" s="167"/>
      <c r="B5" s="350" t="s">
        <v>122</v>
      </c>
      <c r="C5" s="322"/>
      <c r="D5" s="171" t="str">
        <f>'2 - ASSESS REPORT - EN'!D5</f>
        <v>Xin Yun</v>
      </c>
      <c r="E5" s="172" t="s">
        <v>118</v>
      </c>
      <c r="F5" s="169"/>
      <c r="G5" s="169"/>
      <c r="H5" s="169"/>
      <c r="I5" s="169"/>
      <c r="J5" s="169"/>
      <c r="K5" s="170"/>
      <c r="L5" s="170"/>
      <c r="M5" s="170"/>
      <c r="N5" s="170"/>
      <c r="O5" s="170"/>
      <c r="P5" s="170"/>
      <c r="Q5" s="170"/>
      <c r="R5" s="170"/>
      <c r="S5" s="170"/>
      <c r="T5" s="170"/>
      <c r="U5" s="170"/>
      <c r="V5" s="170"/>
      <c r="W5" s="170"/>
      <c r="X5" s="170"/>
      <c r="Y5" s="170"/>
      <c r="Z5" s="170"/>
      <c r="AA5" s="168"/>
      <c r="AB5" s="168"/>
      <c r="AC5" s="168"/>
      <c r="AD5" s="168"/>
      <c r="AE5" s="168"/>
    </row>
    <row r="6" spans="1:31" ht="15.75" customHeight="1">
      <c r="A6" s="167"/>
      <c r="B6" s="350" t="s">
        <v>123</v>
      </c>
      <c r="C6" s="322"/>
      <c r="D6" s="171" t="str">
        <f>'2 - ASSESS REPORT - EN'!D6</f>
        <v>Xin Yun</v>
      </c>
      <c r="E6" s="172" t="s">
        <v>118</v>
      </c>
      <c r="F6" s="169"/>
      <c r="G6" s="169"/>
      <c r="H6" s="169"/>
      <c r="I6" s="169"/>
      <c r="J6" s="169"/>
      <c r="K6" s="170"/>
      <c r="L6" s="170"/>
      <c r="M6" s="170"/>
      <c r="N6" s="170"/>
      <c r="O6" s="170"/>
      <c r="P6" s="170"/>
      <c r="Q6" s="170"/>
      <c r="R6" s="170"/>
      <c r="S6" s="170"/>
      <c r="T6" s="170"/>
      <c r="U6" s="170"/>
      <c r="V6" s="170"/>
      <c r="W6" s="170"/>
      <c r="X6" s="170"/>
      <c r="Y6" s="170"/>
      <c r="Z6" s="170"/>
      <c r="AA6" s="168"/>
      <c r="AB6" s="168"/>
      <c r="AC6" s="168"/>
      <c r="AD6" s="168"/>
      <c r="AE6" s="168"/>
    </row>
    <row r="7" spans="1:31" ht="15.75" customHeight="1">
      <c r="A7" s="167"/>
      <c r="B7" s="350" t="s">
        <v>124</v>
      </c>
      <c r="C7" s="322"/>
      <c r="D7" s="171" t="str">
        <f>'2 - ASSESS REPORT - EN'!D7</f>
        <v>-</v>
      </c>
      <c r="E7" s="172" t="s">
        <v>118</v>
      </c>
      <c r="F7" s="169"/>
      <c r="G7" s="169"/>
      <c r="H7" s="169"/>
      <c r="I7" s="169"/>
      <c r="J7" s="169"/>
      <c r="K7" s="170"/>
      <c r="L7" s="170"/>
      <c r="M7" s="170"/>
      <c r="N7" s="170"/>
      <c r="O7" s="170"/>
      <c r="P7" s="170"/>
      <c r="Q7" s="170"/>
      <c r="R7" s="170"/>
      <c r="S7" s="170"/>
      <c r="T7" s="170"/>
      <c r="U7" s="170"/>
      <c r="V7" s="170"/>
      <c r="W7" s="170"/>
      <c r="X7" s="170"/>
      <c r="Y7" s="170"/>
      <c r="Z7" s="170"/>
      <c r="AA7" s="168"/>
      <c r="AB7" s="168"/>
      <c r="AC7" s="168"/>
      <c r="AD7" s="168"/>
      <c r="AE7" s="168"/>
    </row>
    <row r="8" spans="1:31" ht="15.75" customHeight="1">
      <c r="A8" s="167"/>
      <c r="B8" s="350" t="s">
        <v>126</v>
      </c>
      <c r="C8" s="322"/>
      <c r="D8" s="171" t="str">
        <f>'2 - ASSESS REPORT - EN'!D8</f>
        <v>Ms Zhang, Ms Tang, Jen</v>
      </c>
      <c r="E8" s="172" t="s">
        <v>118</v>
      </c>
      <c r="F8" s="169"/>
      <c r="G8" s="169"/>
      <c r="H8" s="169"/>
      <c r="I8" s="169"/>
      <c r="J8" s="169"/>
      <c r="K8" s="170"/>
      <c r="L8" s="170"/>
      <c r="M8" s="170"/>
      <c r="N8" s="170"/>
      <c r="O8" s="170"/>
      <c r="P8" s="170"/>
      <c r="Q8" s="170"/>
      <c r="R8" s="170"/>
      <c r="S8" s="170"/>
      <c r="T8" s="170"/>
      <c r="U8" s="170"/>
      <c r="V8" s="170"/>
      <c r="W8" s="170"/>
      <c r="X8" s="170"/>
      <c r="Y8" s="170"/>
      <c r="Z8" s="170"/>
      <c r="AA8" s="170"/>
      <c r="AB8" s="170"/>
      <c r="AC8" s="170"/>
      <c r="AD8" s="170"/>
      <c r="AE8" s="170"/>
    </row>
    <row r="9" spans="1:31" ht="15.75" customHeight="1">
      <c r="A9" s="167"/>
      <c r="B9" s="350" t="s">
        <v>127</v>
      </c>
      <c r="C9" s="322"/>
      <c r="D9" s="171" t="str">
        <f>'2 - ASSESS REPORT - EN'!D9</f>
        <v>Warehouse, cutting, sewing</v>
      </c>
      <c r="E9" s="172" t="s">
        <v>118</v>
      </c>
      <c r="F9" s="169"/>
      <c r="G9" s="169"/>
      <c r="H9" s="169"/>
      <c r="I9" s="169"/>
      <c r="J9" s="169"/>
      <c r="K9" s="170"/>
      <c r="L9" s="170"/>
      <c r="M9" s="170"/>
      <c r="N9" s="170"/>
      <c r="O9" s="170"/>
      <c r="P9" s="170"/>
      <c r="Q9" s="170"/>
      <c r="R9" s="170"/>
      <c r="S9" s="170"/>
      <c r="T9" s="170"/>
      <c r="U9" s="170"/>
      <c r="V9" s="170"/>
      <c r="W9" s="170"/>
      <c r="X9" s="170"/>
      <c r="Y9" s="170"/>
      <c r="Z9" s="170"/>
      <c r="AA9" s="170"/>
      <c r="AB9" s="170"/>
      <c r="AC9" s="170"/>
      <c r="AD9" s="170"/>
      <c r="AE9" s="170"/>
    </row>
    <row r="10" spans="1:31" ht="15.75" customHeight="1">
      <c r="A10" s="167"/>
      <c r="B10" s="350" t="s">
        <v>129</v>
      </c>
      <c r="C10" s="322"/>
      <c r="D10" s="171" t="str">
        <f>'2 - ASSESS REPORT - EN'!D10</f>
        <v>HUGSS</v>
      </c>
      <c r="E10" s="172" t="s">
        <v>118</v>
      </c>
      <c r="F10" s="169"/>
      <c r="G10" s="169"/>
      <c r="H10" s="169"/>
      <c r="I10" s="169"/>
      <c r="J10" s="169"/>
      <c r="K10" s="170"/>
      <c r="L10" s="170"/>
      <c r="M10" s="170"/>
      <c r="N10" s="170"/>
      <c r="O10" s="170"/>
      <c r="P10" s="170"/>
      <c r="Q10" s="170"/>
      <c r="R10" s="170"/>
      <c r="S10" s="170"/>
      <c r="T10" s="170"/>
      <c r="U10" s="170"/>
      <c r="V10" s="170"/>
      <c r="W10" s="170"/>
      <c r="X10" s="170"/>
      <c r="Y10" s="170"/>
      <c r="Z10" s="170"/>
      <c r="AA10" s="170"/>
      <c r="AB10" s="170"/>
      <c r="AC10" s="170"/>
      <c r="AD10" s="170"/>
      <c r="AE10" s="170"/>
    </row>
    <row r="11" spans="1:31" ht="29.25" customHeight="1">
      <c r="A11" s="167"/>
      <c r="B11" s="350" t="s">
        <v>131</v>
      </c>
      <c r="C11" s="322"/>
      <c r="D11" s="171" t="str">
        <f>'2 - ASSESS REPORT - EN'!D11</f>
        <v>CAP review (done by Quality Auditor)</v>
      </c>
      <c r="E11" s="172" t="s">
        <v>133</v>
      </c>
      <c r="F11" s="169"/>
      <c r="G11" s="169"/>
      <c r="H11" s="169"/>
      <c r="I11" s="169"/>
      <c r="J11" s="169"/>
      <c r="K11" s="170"/>
      <c r="L11" s="170"/>
      <c r="M11" s="170"/>
      <c r="N11" s="170"/>
      <c r="O11" s="170"/>
      <c r="P11" s="170"/>
      <c r="Q11" s="170"/>
      <c r="R11" s="170"/>
      <c r="S11" s="170"/>
      <c r="T11" s="170"/>
      <c r="U11" s="170"/>
      <c r="V11" s="170"/>
      <c r="W11" s="170"/>
      <c r="X11" s="170"/>
      <c r="Y11" s="170"/>
      <c r="Z11" s="170"/>
      <c r="AA11" s="170"/>
      <c r="AB11" s="170"/>
      <c r="AC11" s="170"/>
      <c r="AD11" s="170"/>
      <c r="AE11" s="170"/>
    </row>
    <row r="12" spans="1:31" ht="15.75" customHeight="1">
      <c r="A12" s="167"/>
      <c r="B12" s="350" t="s">
        <v>290</v>
      </c>
      <c r="C12" s="322"/>
      <c r="D12" s="171" t="str">
        <f>'2 - ASSESS REPORT - EN'!D12</f>
        <v>KEY ACCOUNT SUPPLIER</v>
      </c>
      <c r="E12" s="172" t="s">
        <v>133</v>
      </c>
      <c r="F12" s="169"/>
      <c r="G12" s="169"/>
      <c r="H12" s="169"/>
      <c r="I12" s="169"/>
      <c r="J12" s="169"/>
      <c r="K12" s="170"/>
      <c r="L12" s="170"/>
      <c r="M12" s="170"/>
      <c r="N12" s="170"/>
      <c r="O12" s="170"/>
      <c r="P12" s="170"/>
      <c r="Q12" s="170"/>
      <c r="R12" s="170"/>
      <c r="S12" s="170"/>
      <c r="T12" s="170"/>
      <c r="U12" s="170"/>
      <c r="V12" s="170"/>
      <c r="W12" s="170"/>
      <c r="X12" s="170"/>
      <c r="Y12" s="170"/>
      <c r="Z12" s="170"/>
      <c r="AA12" s="170"/>
      <c r="AB12" s="170"/>
      <c r="AC12" s="170"/>
      <c r="AD12" s="170"/>
      <c r="AE12" s="170"/>
    </row>
    <row r="13" spans="1:31" ht="15.75" customHeight="1">
      <c r="A13" s="167"/>
      <c r="B13" s="350" t="s">
        <v>136</v>
      </c>
      <c r="C13" s="322"/>
      <c r="D13" s="171" t="str">
        <f>'2 - ASSESS REPORT - EN'!D13</f>
        <v>Active supplier</v>
      </c>
      <c r="E13" s="172" t="s">
        <v>133</v>
      </c>
      <c r="F13" s="169"/>
      <c r="G13" s="169"/>
      <c r="H13" s="169"/>
      <c r="I13" s="169"/>
      <c r="J13" s="169"/>
      <c r="K13" s="170"/>
      <c r="L13" s="170"/>
      <c r="M13" s="170"/>
      <c r="N13" s="170"/>
      <c r="O13" s="170"/>
      <c r="P13" s="170"/>
      <c r="Q13" s="170"/>
      <c r="R13" s="170"/>
      <c r="S13" s="170"/>
      <c r="T13" s="170"/>
      <c r="U13" s="170"/>
      <c r="V13" s="170"/>
      <c r="W13" s="170"/>
      <c r="X13" s="170"/>
      <c r="Y13" s="170"/>
      <c r="Z13" s="170"/>
      <c r="AA13" s="170"/>
      <c r="AB13" s="170"/>
      <c r="AC13" s="170"/>
      <c r="AD13" s="170"/>
      <c r="AE13" s="170"/>
    </row>
    <row r="14" spans="1:31" ht="15.75" customHeight="1">
      <c r="A14" s="167"/>
      <c r="B14" s="170"/>
      <c r="C14" s="170"/>
      <c r="D14" s="174"/>
      <c r="E14" s="170"/>
      <c r="F14" s="169"/>
      <c r="G14" s="169"/>
      <c r="H14" s="169"/>
      <c r="I14" s="169"/>
      <c r="J14" s="169"/>
      <c r="K14" s="170"/>
      <c r="L14" s="170"/>
      <c r="M14" s="170"/>
      <c r="N14" s="170"/>
      <c r="O14" s="170"/>
      <c r="P14" s="170"/>
      <c r="Q14" s="170"/>
      <c r="R14" s="170"/>
      <c r="S14" s="170"/>
      <c r="T14" s="170"/>
      <c r="U14" s="170"/>
      <c r="V14" s="170"/>
      <c r="W14" s="170"/>
      <c r="X14" s="170"/>
      <c r="Y14" s="170"/>
      <c r="Z14" s="170"/>
      <c r="AA14" s="170"/>
      <c r="AB14" s="170"/>
      <c r="AC14" s="170"/>
      <c r="AD14" s="170"/>
      <c r="AE14" s="170"/>
    </row>
    <row r="15" spans="1:31" ht="15.75" customHeight="1">
      <c r="A15" s="167"/>
      <c r="B15" s="170"/>
      <c r="C15" s="170"/>
      <c r="D15" s="174"/>
      <c r="E15" s="170"/>
      <c r="F15" s="169"/>
      <c r="G15" s="169"/>
      <c r="H15" s="169"/>
      <c r="I15" s="169"/>
      <c r="J15" s="169"/>
      <c r="K15" s="170"/>
      <c r="L15" s="170"/>
      <c r="M15" s="170"/>
      <c r="N15" s="170"/>
      <c r="O15" s="170"/>
      <c r="P15" s="170"/>
      <c r="Q15" s="170"/>
      <c r="R15" s="170"/>
      <c r="S15" s="170"/>
      <c r="T15" s="170"/>
      <c r="U15" s="170"/>
      <c r="V15" s="170"/>
      <c r="W15" s="170"/>
      <c r="X15" s="170"/>
      <c r="Y15" s="170"/>
      <c r="Z15" s="170"/>
      <c r="AA15" s="170"/>
      <c r="AB15" s="170"/>
      <c r="AC15" s="170"/>
      <c r="AD15" s="170"/>
      <c r="AE15" s="170"/>
    </row>
    <row r="16" spans="1:31" ht="15.75" customHeight="1">
      <c r="A16" s="167"/>
      <c r="B16" s="317" t="s">
        <v>138</v>
      </c>
      <c r="C16" s="289"/>
      <c r="D16" s="351" t="str">
        <f>'2 - ASSESS REPORT - EN'!D17</f>
        <v>C</v>
      </c>
      <c r="E16" s="289"/>
      <c r="F16" s="175"/>
      <c r="G16" s="169"/>
      <c r="H16" s="169"/>
      <c r="I16" s="169"/>
      <c r="J16" s="169"/>
      <c r="K16" s="170"/>
      <c r="L16" s="170"/>
      <c r="M16" s="170"/>
      <c r="N16" s="170"/>
      <c r="O16" s="170"/>
      <c r="P16" s="170"/>
      <c r="Q16" s="170"/>
      <c r="R16" s="170"/>
      <c r="S16" s="170"/>
      <c r="T16" s="170"/>
      <c r="U16" s="170"/>
      <c r="V16" s="170"/>
      <c r="W16" s="170"/>
      <c r="X16" s="170"/>
      <c r="Y16" s="170"/>
      <c r="Z16" s="170"/>
      <c r="AA16" s="170"/>
      <c r="AB16" s="170"/>
      <c r="AC16" s="170"/>
      <c r="AD16" s="170"/>
      <c r="AE16" s="170"/>
    </row>
    <row r="17" spans="1:31" ht="15.75" customHeight="1">
      <c r="A17" s="167"/>
      <c r="B17" s="317"/>
      <c r="C17" s="289"/>
      <c r="D17" s="351"/>
      <c r="E17" s="289"/>
      <c r="F17" s="175"/>
      <c r="G17" s="169"/>
      <c r="H17" s="169"/>
      <c r="I17" s="169"/>
      <c r="J17" s="169"/>
      <c r="K17" s="170"/>
      <c r="L17" s="170"/>
      <c r="M17" s="170"/>
      <c r="N17" s="170"/>
      <c r="O17" s="170"/>
      <c r="P17" s="170"/>
      <c r="Q17" s="170"/>
      <c r="R17" s="170"/>
      <c r="S17" s="170"/>
      <c r="T17" s="170"/>
      <c r="U17" s="170"/>
      <c r="V17" s="170"/>
      <c r="W17" s="170"/>
      <c r="X17" s="170"/>
      <c r="Y17" s="170"/>
      <c r="Z17" s="170"/>
      <c r="AA17" s="170"/>
      <c r="AB17" s="170"/>
      <c r="AC17" s="170"/>
      <c r="AD17" s="170"/>
      <c r="AE17" s="170"/>
    </row>
    <row r="18" spans="1:31" ht="15.75" customHeight="1">
      <c r="A18" s="167"/>
      <c r="B18" s="176"/>
      <c r="C18" s="176"/>
      <c r="D18" s="177"/>
      <c r="E18" s="177"/>
      <c r="F18" s="175"/>
      <c r="G18" s="169"/>
      <c r="H18" s="169"/>
      <c r="I18" s="169"/>
      <c r="J18" s="169"/>
      <c r="K18" s="170"/>
      <c r="L18" s="170"/>
      <c r="M18" s="170"/>
      <c r="N18" s="170"/>
      <c r="O18" s="170"/>
      <c r="P18" s="170"/>
      <c r="Q18" s="170"/>
      <c r="R18" s="170"/>
      <c r="S18" s="170"/>
      <c r="T18" s="170"/>
      <c r="U18" s="170"/>
      <c r="V18" s="170"/>
      <c r="W18" s="170"/>
      <c r="X18" s="170"/>
      <c r="Y18" s="170"/>
      <c r="Z18" s="170"/>
      <c r="AA18" s="170"/>
      <c r="AB18" s="170"/>
      <c r="AC18" s="170"/>
      <c r="AD18" s="170"/>
      <c r="AE18" s="170"/>
    </row>
    <row r="19" spans="1:31" ht="12.75" customHeight="1">
      <c r="A19" s="167"/>
      <c r="B19" s="178"/>
      <c r="C19" s="178"/>
      <c r="D19" s="174"/>
      <c r="E19" s="179"/>
      <c r="F19" s="175"/>
      <c r="G19" s="169"/>
      <c r="H19" s="169"/>
      <c r="I19" s="169"/>
      <c r="J19" s="169"/>
      <c r="K19" s="170"/>
      <c r="L19" s="170"/>
      <c r="M19" s="170"/>
      <c r="N19" s="170"/>
      <c r="O19" s="170"/>
      <c r="P19" s="170"/>
      <c r="Q19" s="170"/>
      <c r="R19" s="170"/>
      <c r="S19" s="170"/>
      <c r="T19" s="170"/>
      <c r="U19" s="170"/>
      <c r="V19" s="170"/>
      <c r="W19" s="170"/>
      <c r="X19" s="170"/>
      <c r="Y19" s="170"/>
      <c r="Z19" s="170"/>
      <c r="AA19" s="170"/>
      <c r="AB19" s="170"/>
      <c r="AC19" s="170"/>
      <c r="AD19" s="170"/>
      <c r="AE19" s="170"/>
    </row>
    <row r="20" spans="1:31" ht="15.75" customHeight="1">
      <c r="A20" s="352" t="s">
        <v>142</v>
      </c>
      <c r="B20" s="353"/>
      <c r="C20" s="353"/>
      <c r="D20" s="353"/>
      <c r="E20" s="354"/>
      <c r="F20" s="175"/>
      <c r="G20" s="169"/>
      <c r="H20" s="169"/>
      <c r="I20" s="169"/>
      <c r="J20" s="169"/>
      <c r="K20" s="180"/>
      <c r="L20" s="181"/>
      <c r="M20" s="181"/>
      <c r="N20" s="181"/>
      <c r="O20" s="181"/>
      <c r="P20" s="180"/>
      <c r="Q20" s="180"/>
      <c r="R20" s="182"/>
      <c r="S20" s="182"/>
      <c r="T20" s="182"/>
      <c r="U20" s="182"/>
      <c r="V20" s="182"/>
      <c r="W20" s="182"/>
      <c r="X20" s="182"/>
      <c r="Y20" s="182"/>
      <c r="Z20" s="182"/>
      <c r="AA20" s="182"/>
      <c r="AB20" s="182"/>
      <c r="AC20" s="182"/>
      <c r="AD20" s="182"/>
      <c r="AE20" s="182"/>
    </row>
    <row r="21" spans="1:31" ht="15.75" customHeight="1">
      <c r="A21" s="347" t="s">
        <v>322</v>
      </c>
      <c r="B21" s="300"/>
      <c r="C21" s="300"/>
      <c r="D21" s="300"/>
      <c r="E21" s="306"/>
      <c r="F21" s="175"/>
      <c r="G21" s="169"/>
      <c r="H21" s="169"/>
      <c r="I21" s="169"/>
      <c r="J21" s="169"/>
      <c r="K21" s="180"/>
      <c r="L21" s="181"/>
      <c r="M21" s="181"/>
      <c r="N21" s="181"/>
      <c r="O21" s="181"/>
      <c r="P21" s="180"/>
      <c r="Q21" s="180"/>
      <c r="R21" s="182"/>
      <c r="S21" s="182"/>
      <c r="T21" s="182"/>
      <c r="U21" s="182"/>
      <c r="V21" s="182"/>
      <c r="W21" s="182"/>
      <c r="X21" s="182"/>
      <c r="Y21" s="182"/>
      <c r="Z21" s="182"/>
      <c r="AA21" s="182"/>
      <c r="AB21" s="182"/>
      <c r="AC21" s="182"/>
      <c r="AD21" s="182"/>
      <c r="AE21" s="182"/>
    </row>
    <row r="22" spans="1:31" ht="15.75" customHeight="1">
      <c r="A22" s="183"/>
      <c r="B22" s="184" t="s">
        <v>144</v>
      </c>
      <c r="C22" s="185" t="str">
        <f ca="1">IF(F27&lt;&gt;0,"E",IF(G27&lt;&gt;0,"D",IF(H27&lt;&gt;0,"C",IF(I27&lt;&gt;0,"B","A"))))</f>
        <v>C</v>
      </c>
      <c r="D22" s="186" t="s">
        <v>145</v>
      </c>
      <c r="E22" s="187">
        <f ca="1">COUNTIF(C24:C26,"")/((COUNTIF(C24:C26,"")+COUNTIF(C24:C26,"NOK")+COUNTIF(C24:C26,"Not audited")))</f>
        <v>0.33333333333333331</v>
      </c>
      <c r="F22" s="188"/>
      <c r="G22" s="189"/>
      <c r="H22" s="189"/>
      <c r="I22" s="189"/>
      <c r="J22" s="189"/>
      <c r="K22" s="190"/>
      <c r="L22" s="349"/>
      <c r="M22" s="289"/>
      <c r="N22" s="289"/>
      <c r="O22" s="289"/>
      <c r="P22" s="289"/>
      <c r="Q22" s="190"/>
      <c r="R22" s="182"/>
      <c r="S22" s="182"/>
      <c r="T22" s="182"/>
      <c r="U22" s="182"/>
      <c r="V22" s="182"/>
      <c r="W22" s="182"/>
      <c r="X22" s="182"/>
      <c r="Y22" s="182"/>
      <c r="Z22" s="182"/>
      <c r="AA22" s="182"/>
      <c r="AB22" s="182"/>
      <c r="AC22" s="182"/>
      <c r="AD22" s="182"/>
      <c r="AE22" s="182"/>
    </row>
    <row r="23" spans="1:31" ht="15.75" customHeight="1">
      <c r="A23" s="191"/>
      <c r="B23" s="192"/>
      <c r="C23" s="192"/>
      <c r="D23" s="193" t="s">
        <v>146</v>
      </c>
      <c r="E23" s="194" t="s">
        <v>147</v>
      </c>
      <c r="F23" s="195" t="s">
        <v>148</v>
      </c>
      <c r="G23" s="196" t="s">
        <v>110</v>
      </c>
      <c r="H23" s="196" t="s">
        <v>149</v>
      </c>
      <c r="I23" s="196" t="s">
        <v>150</v>
      </c>
      <c r="J23" s="197" t="s">
        <v>323</v>
      </c>
      <c r="K23" s="198" t="s">
        <v>324</v>
      </c>
      <c r="L23" s="199" t="s">
        <v>325</v>
      </c>
      <c r="M23" s="199" t="s">
        <v>326</v>
      </c>
      <c r="N23" s="199" t="s">
        <v>327</v>
      </c>
      <c r="O23" s="199" t="s">
        <v>328</v>
      </c>
      <c r="P23" s="199" t="s">
        <v>329</v>
      </c>
      <c r="Q23" s="200" t="s">
        <v>330</v>
      </c>
      <c r="R23" s="201"/>
      <c r="S23" s="201"/>
      <c r="T23" s="201"/>
      <c r="U23" s="201"/>
      <c r="V23" s="201"/>
      <c r="W23" s="201"/>
      <c r="X23" s="201"/>
      <c r="Y23" s="201"/>
      <c r="Z23" s="201"/>
      <c r="AA23" s="201"/>
      <c r="AB23" s="201"/>
      <c r="AC23" s="201"/>
      <c r="AD23" s="201"/>
      <c r="AE23" s="201"/>
    </row>
    <row r="24" spans="1:31" ht="15.75" customHeight="1">
      <c r="A24" s="202" t="str">
        <f ca="1">IFERROR(__xludf.DUMMYFUNCTION("IF(ISERROR(QUERY('2 - ASSESS REPORT - EN'!$A24:$E26,""SELECT A WHERE C = 'NOK' or C= 'Not audited'"")),"""",QUERY('2 - ASSESS REPORT - EN'!$A24:$E26,""SELECT A WHERE C = 'NOK' or C= 'Not audited'""))"),"C")</f>
        <v>C</v>
      </c>
      <c r="B24" s="203" t="str">
        <f ca="1">IFERROR(__xludf.DUMMYFUNCTION("IF(ISERROR(QUERY('2 - ASSESS REPORT - EN'!$A24:$E26,""SELECT B WHERE C = 'NOK' or C= 'Not audited'"")),"""",QUERY('2 - ASSESS REPORT - EN'!$A24:$E26,""SELECT B WHERE C = 'NOK' or C= 'Not audited'""))"),"Quality axis and targets are translated into concrete actions and measured by relevant KPIs adapted to the concerned level of the organisation.
Quality targets, axis and KPIs are communicated throughout the company.
Quality KPIs are monitored and are und"&amp;"erstood by employees in their scope of responsibilities.
EXAMPLE : 
   &gt; Quality Axis: We want to improve customer delight
   &gt; Quality target: We will reduce the customers returns : &lt; 150 ppm
   &gt; Quality Indicator (KPI) is return rate (""RPM"")
  &gt; Act"&amp;"ion : Each month we analyse RPM figures and Top 5 will be discussed with problem solving methodology")</f>
        <v>Quality axis and targets are translated into concrete actions and measured by relevant KPIs adapted to the concerned level of the organisation.
Quality targets, axis and KPIs are communicated throughout the company.
Quality KPIs are monitored and are understood by employees in their scope of responsibilities.
EXAMPLE : 
   &gt; Quality Axis: We want to improve customer delight
   &gt; Quality target: We will reduce the customers returns : &lt; 150 ppm
   &gt; Quality Indicator (KPI) is return rate ("RPM")
  &gt; Action : Each month we analyse RPM figures and Top 5 will be discussed with problem solving methodology</v>
      </c>
      <c r="C24" s="196" t="str">
        <f ca="1">IFERROR(__xludf.DUMMYFUNCTION("IF(ISERROR(QUERY('2 - ASSESS REPORT - EN'!$A24:$E26,""SELECT C WHERE C = 'NOK'or C= 'Not audited'"")),"""",QUERY('2 - ASSESS REPORT - EN'!$A24:$E26,""SELECT C WHERE C = 'NOK'or C= 'Not audited'""))"),"Not audited")</f>
        <v>Not audited</v>
      </c>
      <c r="D24" s="204" t="str">
        <f ca="1">IFERROR(__xludf.DUMMYFUNCTION("IF(ISERROR(QUERY('2 - ASSESS REPORT - EN'!$A24:$E26,""SELECT D WHERE C = 'NOK' or C= 'Not audited'"")),"""",QUERY('2 - ASSESS REPORT - EN'!$A24:$E26,""SELECT D WHERE C = 'NOK' or C= 'Not audited'""))"),"")</f>
        <v/>
      </c>
      <c r="E24" s="205" t="str">
        <f ca="1">IFERROR(__xludf.DUMMYFUNCTION("IF(ISERROR(QUERY('2 - ASSESS REPORT - EN'!$A24:$E26,""SELECT E WHERE C = 'NOK' or C= 'Not audited'"")),"""",QUERY('2 - ASSESS REPORT - EN'!$A24:$E26,""SELECT E WHERE C = 'NOK' or C= 'Not audited'""))")," ")</f>
        <v xml:space="preserve"> </v>
      </c>
      <c r="F24" s="175"/>
      <c r="G24" s="169"/>
      <c r="H24" s="169"/>
      <c r="I24" s="169"/>
      <c r="J24" s="206"/>
      <c r="K24" s="207"/>
      <c r="L24" s="208"/>
      <c r="M24" s="208"/>
      <c r="N24" s="208"/>
      <c r="O24" s="208"/>
      <c r="P24" s="208"/>
      <c r="Q24" s="209"/>
      <c r="R24" s="201"/>
      <c r="S24" s="201"/>
      <c r="T24" s="201"/>
      <c r="U24" s="201"/>
      <c r="V24" s="201"/>
      <c r="W24" s="201"/>
      <c r="X24" s="201"/>
      <c r="Y24" s="201"/>
      <c r="Z24" s="201"/>
      <c r="AA24" s="201"/>
      <c r="AB24" s="201"/>
      <c r="AC24" s="201"/>
      <c r="AD24" s="201"/>
      <c r="AE24" s="201"/>
    </row>
    <row r="25" spans="1:31" ht="15.75" customHeight="1">
      <c r="A25" s="202" t="str">
        <f ca="1">IFERROR(__xludf.DUMMYFUNCTION("""COMPUTED_VALUE"""),"B")</f>
        <v>B</v>
      </c>
      <c r="B25" s="210" t="str">
        <f ca="1">IFERROR(__xludf.DUMMYFUNCTION("""COMPUTED_VALUE"""),"The Quality Management System (""QMS"") is under a continuous improvement and demonstrates sustainable performance.
A management review* is done on a regular basis, with :
- Relevant concerned people
- Relevant decision makers people
Frequency is define"&amp;"d and respected by the company.
*Management review meeting must includes at least, reviewing of:
 &gt; Terms and sustainability of the quality policy
 &gt; Relevancy of quality axis, targets and KPIs
 &gt; Performance of the QMS (e.g. standards, procedures, contr"&amp;"ols records) 
 &gt; Efficiency of the correctives/preventives actions implemented
 &gt; Internal assessment results
 &gt; Claims and returns performances analysis
Output of the management review meeting must include:
- Decision of Actions (with : Who, What, When "&amp;"information)
- Approval / validation of the meeting minutes by the top management.")</f>
        <v>The Quality Management System ("QMS") is under a continuous improvement and demonstrates sustainable performance.
A management review* is done on a regular basis, with :
- Relevant concerned people
- Relevant decision makers people
Frequency is defined and respected by the company.
*Management review meeting must includes at least, reviewing of:
 &gt; Terms and sustainability of the quality policy
 &gt; Relevancy of quality axis, targets and KPIs
 &gt; Performance of the QMS (e.g. standards, procedures, controls records) 
 &gt; Efficiency of the correctives/preventives actions implemented
 &gt; Internal assessment results
 &gt; Claims and returns performances analysis
Output of the management review meeting must include:
- Decision of Actions (with : Who, What, When information)
- Approval / validation of the meeting minutes by the top management.</v>
      </c>
      <c r="C25" s="196" t="str">
        <f ca="1">IFERROR(__xludf.DUMMYFUNCTION("""COMPUTED_VALUE"""),"Not audited")</f>
        <v>Not audited</v>
      </c>
      <c r="D25" s="211"/>
      <c r="E25" s="205"/>
      <c r="F25" s="175"/>
      <c r="G25" s="169"/>
      <c r="H25" s="169"/>
      <c r="I25" s="169"/>
      <c r="J25" s="206"/>
      <c r="K25" s="207"/>
      <c r="L25" s="208"/>
      <c r="M25" s="208"/>
      <c r="N25" s="208"/>
      <c r="O25" s="208"/>
      <c r="P25" s="208"/>
      <c r="Q25" s="209"/>
      <c r="R25" s="201"/>
      <c r="S25" s="201"/>
      <c r="T25" s="201"/>
      <c r="U25" s="201"/>
      <c r="V25" s="201"/>
      <c r="W25" s="201"/>
      <c r="X25" s="201"/>
      <c r="Y25" s="201"/>
      <c r="Z25" s="201"/>
      <c r="AA25" s="201"/>
      <c r="AB25" s="201"/>
      <c r="AC25" s="201"/>
      <c r="AD25" s="201"/>
      <c r="AE25" s="201"/>
    </row>
    <row r="26" spans="1:31" ht="15.75" customHeight="1">
      <c r="A26" s="212"/>
      <c r="B26" s="169"/>
      <c r="C26" s="196"/>
      <c r="D26" s="211"/>
      <c r="E26" s="205"/>
      <c r="F26" s="175"/>
      <c r="G26" s="169"/>
      <c r="H26" s="169"/>
      <c r="I26" s="169"/>
      <c r="J26" s="206"/>
      <c r="K26" s="207"/>
      <c r="L26" s="208"/>
      <c r="M26" s="208"/>
      <c r="N26" s="208"/>
      <c r="O26" s="208"/>
      <c r="P26" s="208"/>
      <c r="Q26" s="209"/>
      <c r="R26" s="201"/>
      <c r="S26" s="201"/>
      <c r="T26" s="201"/>
      <c r="U26" s="201"/>
      <c r="V26" s="201"/>
      <c r="W26" s="201"/>
      <c r="X26" s="201"/>
      <c r="Y26" s="201"/>
      <c r="Z26" s="201"/>
      <c r="AA26" s="201"/>
      <c r="AB26" s="201"/>
      <c r="AC26" s="201"/>
      <c r="AD26" s="201"/>
      <c r="AE26" s="201"/>
    </row>
    <row r="27" spans="1:31" ht="15.75" customHeight="1">
      <c r="A27" s="213"/>
      <c r="B27" s="214"/>
      <c r="C27" s="214"/>
      <c r="D27" s="211"/>
      <c r="E27" s="205"/>
      <c r="F27" s="175">
        <f ca="1">COUNTIF($A24:$A26,"=E")</f>
        <v>0</v>
      </c>
      <c r="G27" s="175">
        <f ca="1">COUNTIF($A24:$A26,"=D")</f>
        <v>0</v>
      </c>
      <c r="H27" s="175">
        <f ca="1">COUNTIF($A24:$A26,"=C")</f>
        <v>1</v>
      </c>
      <c r="I27" s="175">
        <f ca="1">COUNTIF($A24:$A26,"=B")</f>
        <v>1</v>
      </c>
      <c r="J27" s="215">
        <f ca="1">COUNTIF($A24:$A26,"=A")</f>
        <v>0</v>
      </c>
      <c r="K27" s="207"/>
      <c r="L27" s="208"/>
      <c r="M27" s="208"/>
      <c r="N27" s="208"/>
      <c r="O27" s="208"/>
      <c r="P27" s="208"/>
      <c r="Q27" s="209"/>
      <c r="R27" s="201"/>
      <c r="S27" s="201"/>
      <c r="T27" s="201"/>
      <c r="U27" s="201"/>
      <c r="V27" s="201"/>
      <c r="W27" s="201"/>
      <c r="X27" s="201"/>
      <c r="Y27" s="201"/>
      <c r="Z27" s="201"/>
      <c r="AA27" s="201"/>
      <c r="AB27" s="201"/>
      <c r="AC27" s="201"/>
      <c r="AD27" s="201"/>
      <c r="AE27" s="201"/>
    </row>
    <row r="28" spans="1:31" ht="15.75" customHeight="1">
      <c r="A28" s="347" t="s">
        <v>331</v>
      </c>
      <c r="B28" s="300"/>
      <c r="C28" s="300"/>
      <c r="D28" s="300"/>
      <c r="E28" s="306"/>
      <c r="F28" s="175"/>
      <c r="G28" s="169"/>
      <c r="H28" s="169"/>
      <c r="I28" s="169"/>
      <c r="J28" s="206"/>
      <c r="K28" s="216"/>
      <c r="L28" s="170"/>
      <c r="M28" s="170"/>
      <c r="N28" s="170"/>
      <c r="O28" s="170"/>
      <c r="P28" s="170"/>
      <c r="Q28" s="217"/>
      <c r="R28" s="201"/>
      <c r="S28" s="201"/>
      <c r="T28" s="201"/>
      <c r="U28" s="201"/>
      <c r="V28" s="201"/>
      <c r="W28" s="201"/>
      <c r="X28" s="201"/>
      <c r="Y28" s="201"/>
      <c r="Z28" s="201"/>
      <c r="AA28" s="201"/>
      <c r="AB28" s="201"/>
      <c r="AC28" s="201"/>
      <c r="AD28" s="201"/>
      <c r="AE28" s="201"/>
    </row>
    <row r="29" spans="1:31" ht="15.75" customHeight="1">
      <c r="A29" s="218"/>
      <c r="B29" s="184" t="s">
        <v>144</v>
      </c>
      <c r="C29" s="185" t="str">
        <f ca="1">IF(F34&lt;&gt;0,"E",IF(G34&lt;&gt;0,"D",IF(H34&lt;&gt;0,"C",IF(I34&lt;&gt;0,"B","A"))))</f>
        <v>C</v>
      </c>
      <c r="D29" s="186" t="s">
        <v>145</v>
      </c>
      <c r="E29" s="187" t="e">
        <f>#REF!</f>
        <v>#REF!</v>
      </c>
      <c r="F29" s="175"/>
      <c r="G29" s="169"/>
      <c r="H29" s="169"/>
      <c r="I29" s="169"/>
      <c r="J29" s="206"/>
      <c r="K29" s="216"/>
      <c r="L29" s="170"/>
      <c r="M29" s="170"/>
      <c r="N29" s="170"/>
      <c r="O29" s="170"/>
      <c r="P29" s="170"/>
      <c r="Q29" s="217"/>
      <c r="R29" s="201"/>
      <c r="S29" s="201"/>
      <c r="T29" s="201"/>
      <c r="U29" s="201"/>
      <c r="V29" s="201"/>
      <c r="W29" s="201"/>
      <c r="X29" s="201"/>
      <c r="Y29" s="201"/>
      <c r="Z29" s="201"/>
      <c r="AA29" s="201"/>
      <c r="AB29" s="201"/>
      <c r="AC29" s="201"/>
      <c r="AD29" s="201"/>
      <c r="AE29" s="201"/>
    </row>
    <row r="30" spans="1:31" ht="15.75" customHeight="1">
      <c r="A30" s="191"/>
      <c r="B30" s="192"/>
      <c r="C30" s="192"/>
      <c r="D30" s="193" t="s">
        <v>146</v>
      </c>
      <c r="E30" s="194" t="s">
        <v>147</v>
      </c>
      <c r="F30" s="195" t="s">
        <v>148</v>
      </c>
      <c r="G30" s="196" t="s">
        <v>110</v>
      </c>
      <c r="H30" s="196" t="s">
        <v>149</v>
      </c>
      <c r="I30" s="196" t="s">
        <v>150</v>
      </c>
      <c r="J30" s="197" t="s">
        <v>323</v>
      </c>
      <c r="K30" s="213" t="s">
        <v>324</v>
      </c>
      <c r="L30" s="196" t="s">
        <v>325</v>
      </c>
      <c r="M30" s="199" t="s">
        <v>326</v>
      </c>
      <c r="N30" s="196" t="s">
        <v>327</v>
      </c>
      <c r="O30" s="196" t="s">
        <v>328</v>
      </c>
      <c r="P30" s="196" t="s">
        <v>329</v>
      </c>
      <c r="Q30" s="194" t="s">
        <v>330</v>
      </c>
      <c r="R30" s="201"/>
      <c r="S30" s="201"/>
      <c r="T30" s="201"/>
      <c r="U30" s="201"/>
      <c r="V30" s="201"/>
      <c r="W30" s="201"/>
      <c r="X30" s="201"/>
      <c r="Y30" s="201"/>
      <c r="Z30" s="201"/>
      <c r="AA30" s="201"/>
      <c r="AB30" s="201"/>
      <c r="AC30" s="201"/>
      <c r="AD30" s="201"/>
      <c r="AE30" s="201"/>
    </row>
    <row r="31" spans="1:31" ht="15.75" customHeight="1">
      <c r="A31" s="202" t="str">
        <f ca="1">IFERROR(__xludf.DUMMYFUNCTION("IF(ISERROR(QUERY('2 - ASSESS REPORT - EN'!$A31:$E33,""SELECT A WHERE C = 'NOK' or C= 'Not audited'"")),"""",QUERY('2 - ASSESS REPORT - EN'!$A31:$E33,""SELECT A WHERE C = 'NOK' or C= 'Not audited'""))"),"C")</f>
        <v>C</v>
      </c>
      <c r="B31" s="203" t="str">
        <f ca="1">IFERROR(__xludf.DUMMYFUNCTION("IF(ISERROR(QUERY('2 - ASSESS REPORT - EN'!$A31:$E33,""SELECT B WHERE C = 'NOK' or C= 'Not audited'"")),"""",QUERY('2 - ASSESS REPORT - EN'!$A31:$E33,""SELECT B WHERE C = 'NOK' or C= 'Not audited'""))"),"A management review of the processes and procedures is performed regularly to determine the need for change and improvement in order to adapt the system to the risk and stakes.
The review routine / frequency is defined and applied by the supplier.
Inter"&amp;"nal quality assessment is done to evaluate compliance with the requirements describe in the QMS.
Actions plans are set up accordingly to solve the gaps identified. 
Frequency of internal assessment is adapted to the stakes of company.")</f>
        <v>A management review of the processes and procedures is performed regularly to determine the need for change and improvement in order to adapt the system to the risk and stakes.
The review routine / frequency is defined and applied by the supplier.
Internal quality assessment is done to evaluate compliance with the requirements describe in the QMS.
Actions plans are set up accordingly to solve the gaps identified. 
Frequency of internal assessment is adapted to the stakes of company.</v>
      </c>
      <c r="C31" s="196" t="str">
        <f ca="1">IFERROR(__xludf.DUMMYFUNCTION("IF(ISERROR(QUERY('2 - ASSESS REPORT - EN'!$A31:$E33,""SELECT C WHERE C = 'NOK' or C= 'Not audited'"")),"""",QUERY('2 - ASSESS REPORT - EN'!$A31:$E33,""SELECT C WHERE C = 'NOK' or C= 'Not audited'""))"),"Not audited")</f>
        <v>Not audited</v>
      </c>
      <c r="D31" s="211" t="str">
        <f ca="1">IFERROR(__xludf.DUMMYFUNCTION("IF(ISERROR(QUERY('2 - ASSESS REPORT - EN'!$A31:$E33,""SELECT D WHERE C = 'NOK' or C= 'Not audited'"")),"""",QUERY('2 - ASSESS REPORT - EN'!$A31:$E33,""SELECT D WHERE C = 'NOK' or C= 'Not audited'""))"),"")</f>
        <v/>
      </c>
      <c r="E31" s="219" t="str">
        <f ca="1">IFERROR(__xludf.DUMMYFUNCTION("IF(ISERROR(QUERY('2 - ASSESS REPORT - EN'!$A31:$E33,""SELECT E WHERE C = 'NOK' or C= 'Not audited'"")),"""",QUERY('2 - ASSESS REPORT - EN'!$A31:$E33,""SELECT E WHERE C = 'NOK' or C= 'Not audited'""))"),"")</f>
        <v/>
      </c>
      <c r="F31" s="175"/>
      <c r="G31" s="169"/>
      <c r="H31" s="169"/>
      <c r="I31" s="169"/>
      <c r="J31" s="206"/>
      <c r="K31" s="207"/>
      <c r="L31" s="208"/>
      <c r="M31" s="208"/>
      <c r="N31" s="208"/>
      <c r="O31" s="208"/>
      <c r="P31" s="208"/>
      <c r="Q31" s="209"/>
      <c r="R31" s="201"/>
      <c r="S31" s="201"/>
      <c r="T31" s="201"/>
      <c r="U31" s="201"/>
      <c r="V31" s="201"/>
      <c r="W31" s="201"/>
      <c r="X31" s="201"/>
      <c r="Y31" s="201"/>
      <c r="Z31" s="201"/>
      <c r="AA31" s="201"/>
      <c r="AB31" s="201"/>
      <c r="AC31" s="201"/>
      <c r="AD31" s="201"/>
      <c r="AE31" s="201"/>
    </row>
    <row r="32" spans="1:31" ht="15.75" customHeight="1">
      <c r="A32" s="202" t="str">
        <f ca="1">IFERROR(__xludf.DUMMYFUNCTION("""COMPUTED_VALUE"""),"B")</f>
        <v>B</v>
      </c>
      <c r="B32" s="210" t="str">
        <f ca="1">IFERROR(__xludf.DUMMYFUNCTION("""COMPUTED_VALUE"""),"Action plans progress and their efficiency are reviewed on a regular basis by the quality team.
There is a dedicated and experienced team to manage and follow the internal assessment process.
The supplier improves his QMS by using specific management to"&amp;"ols to monitor the performance and/ or the organisation of the system (e.g.: Qualios, DrivUp)")</f>
        <v>Action plans progress and their efficiency are reviewed on a regular basis by the quality team.
There is a dedicated and experienced team to manage and follow the internal assessment process.
The supplier improves his QMS by using specific management tools to monitor the performance and/ or the organisation of the system (e.g.: Qualios, DrivUp)</v>
      </c>
      <c r="C32" s="196" t="str">
        <f ca="1">IFERROR(__xludf.DUMMYFUNCTION("""COMPUTED_VALUE"""),"Not audited")</f>
        <v>Not audited</v>
      </c>
      <c r="D32" s="211"/>
      <c r="E32" s="205"/>
      <c r="F32" s="175"/>
      <c r="G32" s="169"/>
      <c r="H32" s="169"/>
      <c r="I32" s="169"/>
      <c r="J32" s="206"/>
      <c r="K32" s="207"/>
      <c r="L32" s="208"/>
      <c r="M32" s="208"/>
      <c r="N32" s="208"/>
      <c r="O32" s="208"/>
      <c r="P32" s="208"/>
      <c r="Q32" s="209"/>
      <c r="R32" s="201"/>
      <c r="S32" s="201"/>
      <c r="T32" s="201"/>
      <c r="U32" s="201"/>
      <c r="V32" s="201"/>
      <c r="W32" s="201"/>
      <c r="X32" s="201"/>
      <c r="Y32" s="201"/>
      <c r="Z32" s="201"/>
      <c r="AA32" s="201"/>
      <c r="AB32" s="201"/>
      <c r="AC32" s="201"/>
      <c r="AD32" s="201"/>
      <c r="AE32" s="201"/>
    </row>
    <row r="33" spans="1:31" ht="15.75" customHeight="1">
      <c r="A33" s="212"/>
      <c r="B33" s="169"/>
      <c r="C33" s="196"/>
      <c r="D33" s="211"/>
      <c r="E33" s="205"/>
      <c r="F33" s="175"/>
      <c r="G33" s="169"/>
      <c r="H33" s="169"/>
      <c r="I33" s="169"/>
      <c r="J33" s="206"/>
      <c r="K33" s="207"/>
      <c r="L33" s="208"/>
      <c r="M33" s="208"/>
      <c r="N33" s="208"/>
      <c r="O33" s="208"/>
      <c r="P33" s="208"/>
      <c r="Q33" s="209"/>
      <c r="R33" s="201"/>
      <c r="S33" s="201"/>
      <c r="T33" s="201"/>
      <c r="U33" s="201"/>
      <c r="V33" s="201"/>
      <c r="W33" s="201"/>
      <c r="X33" s="201"/>
      <c r="Y33" s="201"/>
      <c r="Z33" s="201"/>
      <c r="AA33" s="201"/>
      <c r="AB33" s="201"/>
      <c r="AC33" s="201"/>
      <c r="AD33" s="201"/>
      <c r="AE33" s="201"/>
    </row>
    <row r="34" spans="1:31" ht="15.75" customHeight="1">
      <c r="A34" s="213"/>
      <c r="B34" s="214"/>
      <c r="C34" s="214"/>
      <c r="D34" s="211"/>
      <c r="E34" s="205"/>
      <c r="F34" s="175">
        <f ca="1">COUNTIF($A31:$A33,"=E")</f>
        <v>0</v>
      </c>
      <c r="G34" s="175">
        <f ca="1">COUNTIF($A31:$A33,"=D")</f>
        <v>0</v>
      </c>
      <c r="H34" s="175">
        <f ca="1">COUNTIF($A31:$A33,"=C")</f>
        <v>1</v>
      </c>
      <c r="I34" s="175">
        <f ca="1">COUNTIF($A31:$A33,"=B")</f>
        <v>1</v>
      </c>
      <c r="J34" s="215">
        <f ca="1">COUNTIF($A31:$A33,"=A")</f>
        <v>0</v>
      </c>
      <c r="K34" s="207"/>
      <c r="L34" s="208"/>
      <c r="M34" s="208"/>
      <c r="N34" s="208"/>
      <c r="O34" s="208"/>
      <c r="P34" s="208"/>
      <c r="Q34" s="209"/>
      <c r="R34" s="201"/>
      <c r="S34" s="201"/>
      <c r="T34" s="201"/>
      <c r="U34" s="201"/>
      <c r="V34" s="201"/>
      <c r="W34" s="201"/>
      <c r="X34" s="201"/>
      <c r="Y34" s="201"/>
      <c r="Z34" s="201"/>
      <c r="AA34" s="201"/>
      <c r="AB34" s="201"/>
      <c r="AC34" s="201"/>
      <c r="AD34" s="201"/>
      <c r="AE34" s="201"/>
    </row>
    <row r="35" spans="1:31" ht="15.75" customHeight="1">
      <c r="A35" s="347" t="s">
        <v>332</v>
      </c>
      <c r="B35" s="300"/>
      <c r="C35" s="300"/>
      <c r="D35" s="300"/>
      <c r="E35" s="306"/>
      <c r="F35" s="175"/>
      <c r="G35" s="169"/>
      <c r="H35" s="169"/>
      <c r="I35" s="169"/>
      <c r="J35" s="206"/>
      <c r="K35" s="216"/>
      <c r="L35" s="170"/>
      <c r="M35" s="170"/>
      <c r="N35" s="170"/>
      <c r="O35" s="170"/>
      <c r="P35" s="170"/>
      <c r="Q35" s="217"/>
      <c r="R35" s="201"/>
      <c r="S35" s="201"/>
      <c r="T35" s="201"/>
      <c r="U35" s="201"/>
      <c r="V35" s="201"/>
      <c r="W35" s="201"/>
      <c r="X35" s="201"/>
      <c r="Y35" s="201"/>
      <c r="Z35" s="201"/>
      <c r="AA35" s="201"/>
      <c r="AB35" s="201"/>
      <c r="AC35" s="201"/>
      <c r="AD35" s="201"/>
      <c r="AE35" s="201"/>
    </row>
    <row r="36" spans="1:31" ht="15.75" customHeight="1">
      <c r="A36" s="218"/>
      <c r="B36" s="184" t="s">
        <v>144</v>
      </c>
      <c r="C36" s="185" t="str">
        <f>'2 - ASSESS REPORT - EN'!C36</f>
        <v>C</v>
      </c>
      <c r="D36" s="186" t="s">
        <v>145</v>
      </c>
      <c r="E36" s="187">
        <f>'2 - ASSESS REPORT - EN'!E36</f>
        <v>0.5</v>
      </c>
      <c r="F36" s="175"/>
      <c r="G36" s="169"/>
      <c r="H36" s="169"/>
      <c r="I36" s="169"/>
      <c r="J36" s="206"/>
      <c r="K36" s="216"/>
      <c r="L36" s="170"/>
      <c r="M36" s="170"/>
      <c r="N36" s="170"/>
      <c r="O36" s="170"/>
      <c r="P36" s="170"/>
      <c r="Q36" s="217"/>
      <c r="R36" s="201"/>
      <c r="S36" s="201"/>
      <c r="T36" s="201"/>
      <c r="U36" s="201"/>
      <c r="V36" s="201"/>
      <c r="W36" s="201"/>
      <c r="X36" s="201"/>
      <c r="Y36" s="201"/>
      <c r="Z36" s="201"/>
      <c r="AA36" s="201"/>
      <c r="AB36" s="201"/>
      <c r="AC36" s="201"/>
      <c r="AD36" s="201"/>
      <c r="AE36" s="201"/>
    </row>
    <row r="37" spans="1:31" ht="15.75" customHeight="1">
      <c r="A37" s="191"/>
      <c r="B37" s="192"/>
      <c r="C37" s="192"/>
      <c r="D37" s="193" t="s">
        <v>146</v>
      </c>
      <c r="E37" s="194" t="s">
        <v>147</v>
      </c>
      <c r="F37" s="175"/>
      <c r="G37" s="169"/>
      <c r="H37" s="169"/>
      <c r="I37" s="169"/>
      <c r="J37" s="206"/>
      <c r="K37" s="213" t="s">
        <v>324</v>
      </c>
      <c r="L37" s="196" t="s">
        <v>325</v>
      </c>
      <c r="M37" s="199" t="s">
        <v>326</v>
      </c>
      <c r="N37" s="196" t="s">
        <v>327</v>
      </c>
      <c r="O37" s="196" t="s">
        <v>328</v>
      </c>
      <c r="P37" s="196" t="s">
        <v>329</v>
      </c>
      <c r="Q37" s="194" t="s">
        <v>330</v>
      </c>
      <c r="R37" s="201"/>
      <c r="S37" s="201"/>
      <c r="T37" s="201"/>
      <c r="U37" s="201"/>
      <c r="V37" s="201"/>
      <c r="W37" s="201"/>
      <c r="X37" s="201"/>
      <c r="Y37" s="201"/>
      <c r="Z37" s="201"/>
      <c r="AA37" s="201"/>
      <c r="AB37" s="201"/>
      <c r="AC37" s="201"/>
      <c r="AD37" s="201"/>
      <c r="AE37" s="201"/>
    </row>
    <row r="38" spans="1:31" ht="15.75" customHeight="1">
      <c r="A38" s="202" t="str">
        <f ca="1">IFERROR(__xludf.DUMMYFUNCTION("IF(ISERROR(QUERY('2 - ASSESS REPORT - EN'!$A38:$E39,""SELECT A WHERE C = 'NOK' or C= 'Not audited'"")),"""",QUERY('2 - ASSESS REPORT - EN'!$A38:$E39,""SELECT A WHERE C = 'NOK' or C= 'Not audited'""))"),"C")</f>
        <v>C</v>
      </c>
      <c r="B38" s="210" t="str">
        <f ca="1">IFERROR(__xludf.DUMMYFUNCTION("IF(ISERROR(QUERY('2 - ASSESS REPORT - EN'!$A38:$E39,""SELECT B WHERE C = 'NOK' or C= 'Not audited'"")),"""",QUERY('2 - ASSESS REPORT - EN'!$A38:$E39,""SELECT B WHERE C = 'NOK' or C= 'Not audited'""))"),"A management process to create, validate and communicate the documentation is implemented to ensure the follow-up and the update of the documentation available for the workers (printed or digitalized version).")</f>
        <v>A management process to create, validate and communicate the documentation is implemented to ensure the follow-up and the update of the documentation available for the workers (printed or digitalized version).</v>
      </c>
      <c r="C38" s="196" t="str">
        <f ca="1">IFERROR(__xludf.DUMMYFUNCTION("IF(ISERROR(QUERY('2 - ASSESS REPORT - EN'!$A38:$E39,""SELECT C WHERE C = 'NOK' or C= 'Not audited'"")),"""",QUERY('2 - ASSESS REPORT - EN'!$A38:$E39,""SELECT C WHERE C = 'NOK' or C= 'Not audited'""))"),"Not audited")</f>
        <v>Not audited</v>
      </c>
      <c r="D38" s="210" t="str">
        <f ca="1">IFERROR(__xludf.DUMMYFUNCTION("IF(ISERROR(QUERY('2 - ASSESS REPORT - EN'!$A38:$E39,""SELECT D WHERE C = 'NOK' or C= 'Not audited'"")),"""",QUERY('2 - ASSESS REPORT - EN'!$A38:$E39,""SELECT D WHERE C = 'NOK' or C= 'Not audited'""))"),"")</f>
        <v/>
      </c>
      <c r="E38" s="205" t="str">
        <f ca="1">IFERROR(__xludf.DUMMYFUNCTION("IF(ISERROR(QUERY('2 - ASSESS REPORT - EN'!$A38:$E39,""SELECT E WHERE C = 'NOK' or C= 'Not audited'"")),"""",QUERY('2 - ASSESS REPORT - EN'!$A38:$E39,""SELECT E WHERE C = 'NOK' or C= 'Not audited'""))"),"")</f>
        <v/>
      </c>
      <c r="F38" s="195" t="s">
        <v>148</v>
      </c>
      <c r="G38" s="196" t="s">
        <v>110</v>
      </c>
      <c r="H38" s="196" t="s">
        <v>149</v>
      </c>
      <c r="I38" s="196" t="s">
        <v>150</v>
      </c>
      <c r="J38" s="197" t="s">
        <v>323</v>
      </c>
      <c r="K38" s="207"/>
      <c r="L38" s="208"/>
      <c r="M38" s="208"/>
      <c r="N38" s="208"/>
      <c r="O38" s="208"/>
      <c r="P38" s="208"/>
      <c r="Q38" s="209"/>
      <c r="R38" s="201"/>
      <c r="S38" s="201"/>
      <c r="T38" s="201"/>
      <c r="U38" s="201"/>
      <c r="V38" s="201"/>
      <c r="W38" s="201"/>
      <c r="X38" s="201"/>
      <c r="Y38" s="201"/>
      <c r="Z38" s="201"/>
      <c r="AA38" s="201"/>
      <c r="AB38" s="201"/>
      <c r="AC38" s="201"/>
      <c r="AD38" s="201"/>
      <c r="AE38" s="201"/>
    </row>
    <row r="39" spans="1:31" ht="15.75" customHeight="1">
      <c r="A39" s="202"/>
      <c r="B39" s="210"/>
      <c r="C39" s="196"/>
      <c r="D39" s="211"/>
      <c r="E39" s="205"/>
      <c r="F39" s="175"/>
      <c r="G39" s="169"/>
      <c r="H39" s="169"/>
      <c r="I39" s="169"/>
      <c r="J39" s="206"/>
      <c r="K39" s="207"/>
      <c r="L39" s="208"/>
      <c r="M39" s="208"/>
      <c r="N39" s="208"/>
      <c r="O39" s="208"/>
      <c r="P39" s="208"/>
      <c r="Q39" s="209"/>
      <c r="R39" s="201"/>
      <c r="S39" s="201"/>
      <c r="T39" s="201"/>
      <c r="U39" s="201"/>
      <c r="V39" s="201"/>
      <c r="W39" s="201"/>
      <c r="X39" s="201"/>
      <c r="Y39" s="201"/>
      <c r="Z39" s="201"/>
      <c r="AA39" s="201"/>
      <c r="AB39" s="201"/>
      <c r="AC39" s="201"/>
      <c r="AD39" s="201"/>
      <c r="AE39" s="201"/>
    </row>
    <row r="40" spans="1:31" ht="14.25" customHeight="1">
      <c r="A40" s="213"/>
      <c r="B40" s="214"/>
      <c r="C40" s="214"/>
      <c r="D40" s="211"/>
      <c r="E40" s="205"/>
      <c r="F40" s="175">
        <f ca="1">COUNTIF($A38:$A39,"=E")</f>
        <v>0</v>
      </c>
      <c r="G40" s="175">
        <f ca="1">COUNTIF($A38:$A39,"=D")</f>
        <v>0</v>
      </c>
      <c r="H40" s="175">
        <f ca="1">COUNTIF($A38:$A39,"=C")</f>
        <v>1</v>
      </c>
      <c r="I40" s="175">
        <f ca="1">COUNTIF($A38:$A39,"=B")</f>
        <v>0</v>
      </c>
      <c r="J40" s="215">
        <f ca="1">COUNTIF($A38:$A39,"=A")</f>
        <v>0</v>
      </c>
      <c r="K40" s="216"/>
      <c r="L40" s="170"/>
      <c r="M40" s="170"/>
      <c r="N40" s="170"/>
      <c r="O40" s="170"/>
      <c r="P40" s="170"/>
      <c r="Q40" s="217"/>
      <c r="R40" s="201"/>
      <c r="S40" s="201"/>
      <c r="T40" s="201"/>
      <c r="U40" s="201"/>
      <c r="V40" s="201"/>
      <c r="W40" s="201"/>
      <c r="X40" s="201"/>
      <c r="Y40" s="201"/>
      <c r="Z40" s="201"/>
      <c r="AA40" s="201"/>
      <c r="AB40" s="201"/>
      <c r="AC40" s="201"/>
      <c r="AD40" s="201"/>
      <c r="AE40" s="201"/>
    </row>
    <row r="41" spans="1:31" ht="15.75" customHeight="1">
      <c r="A41" s="347" t="s">
        <v>333</v>
      </c>
      <c r="B41" s="300"/>
      <c r="C41" s="300"/>
      <c r="D41" s="300"/>
      <c r="E41" s="306"/>
      <c r="F41" s="220"/>
      <c r="G41" s="221"/>
      <c r="H41" s="221"/>
      <c r="I41" s="221"/>
      <c r="J41" s="222"/>
      <c r="K41" s="216"/>
      <c r="L41" s="170"/>
      <c r="M41" s="170"/>
      <c r="N41" s="170"/>
      <c r="O41" s="170"/>
      <c r="P41" s="170"/>
      <c r="Q41" s="217"/>
      <c r="R41" s="201"/>
      <c r="S41" s="201"/>
      <c r="T41" s="201"/>
      <c r="U41" s="201"/>
      <c r="V41" s="201"/>
      <c r="W41" s="201"/>
      <c r="X41" s="201"/>
      <c r="Y41" s="201"/>
      <c r="Z41" s="201"/>
      <c r="AA41" s="201"/>
      <c r="AB41" s="201"/>
      <c r="AC41" s="201"/>
      <c r="AD41" s="201"/>
      <c r="AE41" s="201"/>
    </row>
    <row r="42" spans="1:31" ht="15.75" customHeight="1">
      <c r="A42" s="218"/>
      <c r="B42" s="184" t="s">
        <v>144</v>
      </c>
      <c r="C42" s="185" t="str">
        <f ca="1">IF(F47&lt;&gt;0,"E",IF(G47&lt;&gt;0,"D",IF(H47&lt;&gt;0,"C",IF(I47&lt;&gt;0,"B","A"))))</f>
        <v>C</v>
      </c>
      <c r="D42" s="186" t="s">
        <v>145</v>
      </c>
      <c r="E42" s="187">
        <f ca="1">COUNTIF(C44:C46,"")/((COUNTIF(C44:C46,"")+COUNTIF(C44:C46,"NOK")+COUNTIF(C44:C46,"Not audited")))</f>
        <v>0.33333333333333331</v>
      </c>
      <c r="F42" s="220"/>
      <c r="G42" s="221"/>
      <c r="H42" s="221"/>
      <c r="I42" s="221"/>
      <c r="J42" s="222"/>
      <c r="K42" s="216"/>
      <c r="L42" s="170"/>
      <c r="M42" s="170"/>
      <c r="N42" s="170"/>
      <c r="O42" s="170"/>
      <c r="P42" s="170"/>
      <c r="Q42" s="217"/>
      <c r="R42" s="201"/>
      <c r="S42" s="201"/>
      <c r="T42" s="201"/>
      <c r="U42" s="201"/>
      <c r="V42" s="201"/>
      <c r="W42" s="201"/>
      <c r="X42" s="201"/>
      <c r="Y42" s="201"/>
      <c r="Z42" s="201"/>
      <c r="AA42" s="201"/>
      <c r="AB42" s="201"/>
      <c r="AC42" s="201"/>
      <c r="AD42" s="201"/>
      <c r="AE42" s="201"/>
    </row>
    <row r="43" spans="1:31" ht="15.75" customHeight="1">
      <c r="A43" s="191"/>
      <c r="B43" s="192"/>
      <c r="C43" s="192"/>
      <c r="D43" s="193" t="s">
        <v>146</v>
      </c>
      <c r="E43" s="194" t="s">
        <v>147</v>
      </c>
      <c r="F43" s="195" t="s">
        <v>148</v>
      </c>
      <c r="G43" s="196" t="s">
        <v>110</v>
      </c>
      <c r="H43" s="196" t="s">
        <v>149</v>
      </c>
      <c r="I43" s="196" t="s">
        <v>150</v>
      </c>
      <c r="J43" s="197" t="s">
        <v>323</v>
      </c>
      <c r="K43" s="213" t="s">
        <v>324</v>
      </c>
      <c r="L43" s="196" t="s">
        <v>325</v>
      </c>
      <c r="M43" s="199" t="s">
        <v>326</v>
      </c>
      <c r="N43" s="196" t="s">
        <v>327</v>
      </c>
      <c r="O43" s="196" t="s">
        <v>328</v>
      </c>
      <c r="P43" s="196" t="s">
        <v>329</v>
      </c>
      <c r="Q43" s="194" t="s">
        <v>330</v>
      </c>
      <c r="R43" s="201"/>
      <c r="S43" s="201"/>
      <c r="T43" s="201"/>
      <c r="U43" s="201"/>
      <c r="V43" s="201"/>
      <c r="W43" s="201"/>
      <c r="X43" s="201"/>
      <c r="Y43" s="201"/>
      <c r="Z43" s="201"/>
      <c r="AA43" s="201"/>
      <c r="AB43" s="201"/>
      <c r="AC43" s="201"/>
      <c r="AD43" s="201"/>
      <c r="AE43" s="201"/>
    </row>
    <row r="44" spans="1:31" ht="15.75" customHeight="1">
      <c r="A44" s="202" t="str">
        <f ca="1">IFERROR(__xludf.DUMMYFUNCTION("IF(ISERROR(QUERY('2 - ASSESS REPORT - EN'!$A46:$E48,""SELECT A WHERE C = 'NOK' or C= 'Not audited'"")),"""",QUERY('2 - ASSESS REPORT - EN'!$A46:$E48,""SELECT A WHERE C = 'NOK' or C= 'Not audited'""))"),"C")</f>
        <v>C</v>
      </c>
      <c r="B44" s="211" t="str">
        <f ca="1">IFERROR(__xludf.DUMMYFUNCTION("IF(ISERROR(QUERY('2 - ASSESS REPORT - EN'!$A46:$E48,""SELECT B WHERE C = 'NOK' or C= 'Not audited'"")),"""",QUERY('2 - ASSESS REPORT - EN'!$A46:$E48,""SELECT B WHERE C = 'NOK' or C= 'Not audited'""))"),"A management routine is implemented and respected to ensure updates and signatures of the concerned documentation.
Deployment of the technical requirement to non-nominated rank 2 suppliers.
The supplier (rank 1) analyzes Decathlon's specifications (acce"&amp;"ssories, components, chemical products and semi-finished goods), translates them in its documentary system, completing them if necessary and communicates them to its own suppliers.
e.g.: technicals sheets for:
    &gt; accessories
    &gt; components 
    &gt; che"&amp;"micals
    &gt; semi-finished products.
The respect of rank 2 suppliers commitment can be assessed through:
   &gt; A commitment certificate from rank 2 supplier. 
   &gt; Regular relevant tests reports of Rank 2 supplier. 
   &gt; Relevant incoming controls of Rank"&amp;" 1 supplier.")</f>
        <v>A management routine is implemented and respected to ensure updates and signatures of the concerned documentation.
Deployment of the technical requirement to non-nominated rank 2 suppliers.
The supplier (rank 1) analyzes Decathlon's specifications (accessories, components, chemical products and semi-finished goods), translates them in its documentary system, completing them if necessary and communicates them to its own suppliers.
e.g.: technicals sheets for:
    &gt; accessories
    &gt; components 
    &gt; chemicals
    &gt; semi-finished products.
The respect of rank 2 suppliers commitment can be assessed through:
   &gt; A commitment certificate from rank 2 supplier. 
   &gt; Regular relevant tests reports of Rank 2 supplier. 
   &gt; Relevant incoming controls of Rank 1 supplier.</v>
      </c>
      <c r="C44" s="196" t="str">
        <f ca="1">IFERROR(__xludf.DUMMYFUNCTION("IF(ISERROR(QUERY('2 - ASSESS REPORT - EN'!$A46:$E48,""SELECT C WHERE C = 'NOK' or C= 'Not audited'"")),"""",QUERY('2 - ASSESS REPORT - EN'!$A46:$E48,""SELECT C WHERE C = 'NOK' or C= 'Not audited'""))"),"Not audited")</f>
        <v>Not audited</v>
      </c>
      <c r="D44" s="211" t="str">
        <f ca="1">IFERROR(__xludf.DUMMYFUNCTION("IF(ISERROR(QUERY('2 - ASSESS REPORT - EN'!$A46:$E48,""SELECT D WHERE C = 'NOK' or C= 'Not audited'"")),"""",QUERY('2 - ASSESS REPORT - EN'!$A46:$E48,""SELECT D WHERE C = 'NOK' or C= 'Not audited'""))"),"")</f>
        <v/>
      </c>
      <c r="E44" s="205" t="str">
        <f ca="1">IFERROR(__xludf.DUMMYFUNCTION("IF(ISERROR(QUERY('2 - ASSESS REPORT - EN'!$A46:$E48,""SELECT E WHERE C = 'NOK' or C= 'Not audited'"")),"""",QUERY('2 - ASSESS REPORT - EN'!$A46:$E48,""SELECT E WHERE C = 'NOK' or C= 'Not audited'""))"),"")</f>
        <v/>
      </c>
      <c r="F44" s="220"/>
      <c r="G44" s="221"/>
      <c r="H44" s="221"/>
      <c r="I44" s="221"/>
      <c r="J44" s="222"/>
      <c r="K44" s="207"/>
      <c r="L44" s="208"/>
      <c r="M44" s="208"/>
      <c r="N44" s="208"/>
      <c r="O44" s="208"/>
      <c r="P44" s="208"/>
      <c r="Q44" s="209"/>
      <c r="R44" s="201"/>
      <c r="S44" s="201"/>
      <c r="T44" s="201"/>
      <c r="U44" s="201"/>
      <c r="V44" s="201"/>
      <c r="W44" s="201"/>
      <c r="X44" s="201"/>
      <c r="Y44" s="201"/>
      <c r="Z44" s="201"/>
      <c r="AA44" s="201"/>
      <c r="AB44" s="201"/>
      <c r="AC44" s="201"/>
      <c r="AD44" s="201"/>
      <c r="AE44" s="201"/>
    </row>
    <row r="45" spans="1:31" ht="15.75" customHeight="1">
      <c r="A45" s="202" t="str">
        <f ca="1">IFERROR(__xludf.DUMMYFUNCTION("""COMPUTED_VALUE"""),"B")</f>
        <v>B</v>
      </c>
      <c r="B45" s="210" t="str">
        <f ca="1">IFERROR(__xludf.DUMMYFUNCTION("""COMPUTED_VALUE"""),"Supplier defines and follow a process to ensure that specifications send to its own suppliers (rank 2) are up to date regarding Decathlon technical (TechPack) and contractual documentation.")</f>
        <v>Supplier defines and follow a process to ensure that specifications send to its own suppliers (rank 2) are up to date regarding Decathlon technical (TechPack) and contractual documentation.</v>
      </c>
      <c r="C45" s="196" t="str">
        <f ca="1">IFERROR(__xludf.DUMMYFUNCTION("""COMPUTED_VALUE"""),"Not audited")</f>
        <v>Not audited</v>
      </c>
      <c r="D45" s="211"/>
      <c r="E45" s="205"/>
      <c r="F45" s="220"/>
      <c r="G45" s="221"/>
      <c r="H45" s="221"/>
      <c r="I45" s="221"/>
      <c r="J45" s="222"/>
      <c r="K45" s="207"/>
      <c r="L45" s="208"/>
      <c r="M45" s="208"/>
      <c r="N45" s="208"/>
      <c r="O45" s="208"/>
      <c r="P45" s="208"/>
      <c r="Q45" s="209"/>
      <c r="R45" s="201"/>
      <c r="S45" s="201"/>
      <c r="T45" s="201"/>
      <c r="U45" s="201"/>
      <c r="V45" s="201"/>
      <c r="W45" s="201"/>
      <c r="X45" s="201"/>
      <c r="Y45" s="201"/>
      <c r="Z45" s="201"/>
      <c r="AA45" s="201"/>
      <c r="AB45" s="201"/>
      <c r="AC45" s="201"/>
      <c r="AD45" s="201"/>
      <c r="AE45" s="201"/>
    </row>
    <row r="46" spans="1:31" ht="15.75" customHeight="1">
      <c r="A46" s="202"/>
      <c r="B46" s="169"/>
      <c r="C46" s="196"/>
      <c r="D46" s="211"/>
      <c r="E46" s="205"/>
      <c r="F46" s="220"/>
      <c r="G46" s="221"/>
      <c r="H46" s="221"/>
      <c r="I46" s="221"/>
      <c r="J46" s="222"/>
      <c r="K46" s="207"/>
      <c r="L46" s="208"/>
      <c r="M46" s="208"/>
      <c r="N46" s="208"/>
      <c r="O46" s="208"/>
      <c r="P46" s="208"/>
      <c r="Q46" s="209"/>
      <c r="R46" s="201"/>
      <c r="S46" s="201"/>
      <c r="T46" s="201"/>
      <c r="U46" s="201"/>
      <c r="V46" s="201"/>
      <c r="W46" s="201"/>
      <c r="X46" s="201"/>
      <c r="Y46" s="201"/>
      <c r="Z46" s="201"/>
      <c r="AA46" s="201"/>
      <c r="AB46" s="201"/>
      <c r="AC46" s="201"/>
      <c r="AD46" s="201"/>
      <c r="AE46" s="201"/>
    </row>
    <row r="47" spans="1:31" ht="15.75" customHeight="1">
      <c r="A47" s="213"/>
      <c r="B47" s="214"/>
      <c r="C47" s="214"/>
      <c r="D47" s="211"/>
      <c r="E47" s="205"/>
      <c r="F47" s="175">
        <f ca="1">COUNTIF($A44:$A46,"=E")</f>
        <v>0</v>
      </c>
      <c r="G47" s="175">
        <f ca="1">COUNTIF($A44:$A46,"=D")</f>
        <v>0</v>
      </c>
      <c r="H47" s="175">
        <f ca="1">COUNTIF($A44:$A46,"=C")</f>
        <v>1</v>
      </c>
      <c r="I47" s="175">
        <f ca="1">COUNTIF($A44:$A46,"=B")</f>
        <v>1</v>
      </c>
      <c r="J47" s="215">
        <f ca="1">COUNTIF($A44:$A46,"=A")</f>
        <v>0</v>
      </c>
      <c r="K47" s="207"/>
      <c r="L47" s="208"/>
      <c r="M47" s="208"/>
      <c r="N47" s="208"/>
      <c r="O47" s="208"/>
      <c r="P47" s="208"/>
      <c r="Q47" s="209"/>
      <c r="R47" s="201"/>
      <c r="S47" s="201"/>
      <c r="T47" s="201"/>
      <c r="U47" s="201"/>
      <c r="V47" s="201"/>
      <c r="W47" s="201"/>
      <c r="X47" s="201"/>
      <c r="Y47" s="201"/>
      <c r="Z47" s="201"/>
      <c r="AA47" s="201"/>
      <c r="AB47" s="201"/>
      <c r="AC47" s="201"/>
      <c r="AD47" s="201"/>
      <c r="AE47" s="201"/>
    </row>
    <row r="48" spans="1:31" ht="15.75" customHeight="1">
      <c r="A48" s="347" t="s">
        <v>334</v>
      </c>
      <c r="B48" s="300"/>
      <c r="C48" s="300"/>
      <c r="D48" s="300"/>
      <c r="E48" s="306"/>
      <c r="F48" s="175"/>
      <c r="G48" s="175"/>
      <c r="H48" s="175"/>
      <c r="I48" s="175"/>
      <c r="J48" s="215"/>
      <c r="K48" s="216"/>
      <c r="L48" s="170"/>
      <c r="M48" s="170"/>
      <c r="N48" s="170"/>
      <c r="O48" s="170"/>
      <c r="P48" s="170"/>
      <c r="Q48" s="217"/>
      <c r="R48" s="201"/>
      <c r="S48" s="201"/>
      <c r="T48" s="201"/>
      <c r="U48" s="201"/>
      <c r="V48" s="201"/>
      <c r="W48" s="201"/>
      <c r="X48" s="201"/>
      <c r="Y48" s="201"/>
      <c r="Z48" s="201"/>
      <c r="AA48" s="201"/>
      <c r="AB48" s="201"/>
      <c r="AC48" s="201"/>
      <c r="AD48" s="201"/>
      <c r="AE48" s="201"/>
    </row>
    <row r="49" spans="1:31" ht="15.75" customHeight="1">
      <c r="A49" s="218"/>
      <c r="B49" s="184" t="s">
        <v>335</v>
      </c>
      <c r="C49" s="185" t="str">
        <f>IF(F56&lt;&gt;0,"E",IF(G56&lt;&gt;0,"D",IF(H56&lt;&gt;0,"C",IF(I56&lt;&gt;0,"B","A"))))</f>
        <v>A</v>
      </c>
      <c r="D49" s="186" t="s">
        <v>145</v>
      </c>
      <c r="E49" s="187">
        <f ca="1">COUNTIF(C51:C52,"")/((COUNTIF(C51:C52,"")+COUNTIF(C51:C52,"NOK")+COUNTIF(C51:C52,"Not audited")))</f>
        <v>1</v>
      </c>
      <c r="F49" s="175"/>
      <c r="G49" s="175"/>
      <c r="H49" s="175"/>
      <c r="I49" s="175"/>
      <c r="J49" s="215"/>
      <c r="K49" s="216"/>
      <c r="L49" s="170"/>
      <c r="M49" s="170"/>
      <c r="N49" s="170"/>
      <c r="O49" s="170"/>
      <c r="P49" s="170"/>
      <c r="Q49" s="217"/>
      <c r="R49" s="201"/>
      <c r="S49" s="201"/>
      <c r="T49" s="201"/>
      <c r="U49" s="201"/>
      <c r="V49" s="201"/>
      <c r="W49" s="201"/>
      <c r="X49" s="201"/>
      <c r="Y49" s="201"/>
      <c r="Z49" s="201"/>
      <c r="AA49" s="201"/>
      <c r="AB49" s="201"/>
      <c r="AC49" s="201"/>
      <c r="AD49" s="201"/>
      <c r="AE49" s="201"/>
    </row>
    <row r="50" spans="1:31" ht="15.75" customHeight="1">
      <c r="A50" s="191"/>
      <c r="B50" s="192"/>
      <c r="C50" s="192"/>
      <c r="D50" s="193" t="s">
        <v>146</v>
      </c>
      <c r="E50" s="194" t="s">
        <v>147</v>
      </c>
      <c r="F50" s="195" t="s">
        <v>148</v>
      </c>
      <c r="G50" s="196" t="s">
        <v>110</v>
      </c>
      <c r="H50" s="196" t="s">
        <v>149</v>
      </c>
      <c r="I50" s="196" t="s">
        <v>150</v>
      </c>
      <c r="J50" s="197" t="s">
        <v>323</v>
      </c>
      <c r="K50" s="213" t="s">
        <v>324</v>
      </c>
      <c r="L50" s="196" t="s">
        <v>325</v>
      </c>
      <c r="M50" s="199" t="s">
        <v>326</v>
      </c>
      <c r="N50" s="196" t="s">
        <v>327</v>
      </c>
      <c r="O50" s="196" t="s">
        <v>328</v>
      </c>
      <c r="P50" s="196" t="s">
        <v>329</v>
      </c>
      <c r="Q50" s="194" t="s">
        <v>330</v>
      </c>
      <c r="R50" s="201"/>
      <c r="S50" s="201"/>
      <c r="T50" s="201"/>
      <c r="U50" s="201"/>
      <c r="V50" s="201"/>
      <c r="W50" s="201"/>
      <c r="X50" s="201"/>
      <c r="Y50" s="201"/>
      <c r="Z50" s="201"/>
      <c r="AA50" s="201"/>
      <c r="AB50" s="201"/>
      <c r="AC50" s="201"/>
      <c r="AD50" s="201"/>
      <c r="AE50" s="201"/>
    </row>
    <row r="51" spans="1:31" ht="15.75" customHeight="1">
      <c r="A51" s="202" t="str">
        <f ca="1">IFERROR(__xludf.DUMMYFUNCTION("IF(ISERROR(QUERY(#REF!,""SELECT A WHERE C = 'NOK' or C= 'Not audited'"")),"""",QUERY(#REF!,""SELECT A WHERE C = 'NOK' or C= 'Not audited'""))"),"")</f>
        <v/>
      </c>
      <c r="B51" s="210" t="str">
        <f ca="1">IFERROR(__xludf.DUMMYFUNCTION("IF(ISERROR(QUERY(#REF!,""SELECT B WHERE C = 'NOK' or C= 'Not audited'"")),"""",QUERY(#REF!,""SELECT B WHERE C = 'NOK' or C= 'Not audited'""))"),"")</f>
        <v/>
      </c>
      <c r="C51" s="196" t="str">
        <f ca="1">IFERROR(__xludf.DUMMYFUNCTION("IF(ISERROR(QUERY(#REF!,""SELECT C WHERE C = 'NOK' or C= 'Not audited'"")),"""",QUERY(#REF!,""SELECT C WHERE C = 'NOK' or C= 'Not audited'""))"),"")</f>
        <v/>
      </c>
      <c r="D51" s="210" t="str">
        <f ca="1">IFERROR(__xludf.DUMMYFUNCTION("IF(ISERROR(QUERY(#REF!,""SELECT D WHERE C = 'NOK' or C= 'Not audited'"")),"""",QUERY(#REF!,""SELECT D WHERE C = 'NOK' or C= 'Not audited'""))"),"")</f>
        <v/>
      </c>
      <c r="E51" s="205" t="str">
        <f ca="1">IFERROR(__xludf.DUMMYFUNCTION("IF(ISERROR(QUERY(#REF!,""SELECT E WHERE C = 'NOK' or C= 'Not audited'"")),"""",QUERY(#REF!,""SELECT E WHERE C = 'NOK' or C= 'Not audited'""))"),"")</f>
        <v/>
      </c>
      <c r="F51" s="195" t="s">
        <v>148</v>
      </c>
      <c r="G51" s="196" t="s">
        <v>110</v>
      </c>
      <c r="H51" s="196" t="s">
        <v>149</v>
      </c>
      <c r="I51" s="196" t="s">
        <v>150</v>
      </c>
      <c r="J51" s="197" t="s">
        <v>323</v>
      </c>
      <c r="K51" s="207"/>
      <c r="L51" s="208"/>
      <c r="M51" s="208"/>
      <c r="N51" s="208"/>
      <c r="O51" s="208"/>
      <c r="P51" s="208"/>
      <c r="Q51" s="209"/>
      <c r="R51" s="201"/>
      <c r="S51" s="201"/>
      <c r="T51" s="201"/>
      <c r="U51" s="201"/>
      <c r="V51" s="201"/>
      <c r="W51" s="201"/>
      <c r="X51" s="201"/>
      <c r="Y51" s="201"/>
      <c r="Z51" s="201"/>
      <c r="AA51" s="201"/>
      <c r="AB51" s="201"/>
      <c r="AC51" s="201"/>
      <c r="AD51" s="201"/>
      <c r="AE51" s="201"/>
    </row>
    <row r="52" spans="1:31" ht="15.75" customHeight="1">
      <c r="A52" s="202"/>
      <c r="B52" s="210"/>
      <c r="C52" s="196"/>
      <c r="D52" s="211"/>
      <c r="E52" s="205"/>
      <c r="F52" s="175"/>
      <c r="G52" s="169"/>
      <c r="H52" s="169"/>
      <c r="I52" s="169"/>
      <c r="J52" s="206"/>
      <c r="K52" s="207"/>
      <c r="L52" s="208"/>
      <c r="M52" s="208"/>
      <c r="N52" s="208"/>
      <c r="O52" s="208"/>
      <c r="P52" s="208"/>
      <c r="Q52" s="209"/>
      <c r="R52" s="201"/>
      <c r="S52" s="201"/>
      <c r="T52" s="201"/>
      <c r="U52" s="201"/>
      <c r="V52" s="201"/>
      <c r="W52" s="201"/>
      <c r="X52" s="201"/>
      <c r="Y52" s="201"/>
      <c r="Z52" s="201"/>
      <c r="AA52" s="201"/>
      <c r="AB52" s="201"/>
      <c r="AC52" s="201"/>
      <c r="AD52" s="201"/>
      <c r="AE52" s="201"/>
    </row>
    <row r="53" spans="1:31" ht="14.25" customHeight="1">
      <c r="A53" s="213"/>
      <c r="B53" s="214"/>
      <c r="C53" s="214"/>
      <c r="D53" s="211"/>
      <c r="E53" s="205"/>
      <c r="F53" s="175">
        <f ca="1">COUNTIF($A51:$A52,"=E")</f>
        <v>0</v>
      </c>
      <c r="G53" s="175">
        <f ca="1">COUNTIF($A51:$A52,"=D")</f>
        <v>0</v>
      </c>
      <c r="H53" s="175">
        <f ca="1">COUNTIF($A51:$A52,"=C")</f>
        <v>0</v>
      </c>
      <c r="I53" s="175">
        <f ca="1">COUNTIF($A51:$A52,"=B")</f>
        <v>0</v>
      </c>
      <c r="J53" s="215">
        <f ca="1">COUNTIF($A51:$A52,"=A")</f>
        <v>0</v>
      </c>
      <c r="K53" s="216"/>
      <c r="L53" s="170"/>
      <c r="M53" s="170"/>
      <c r="N53" s="170"/>
      <c r="O53" s="170"/>
      <c r="P53" s="170"/>
      <c r="Q53" s="217"/>
      <c r="R53" s="201"/>
      <c r="S53" s="201"/>
      <c r="T53" s="201"/>
      <c r="U53" s="201"/>
      <c r="V53" s="201"/>
      <c r="W53" s="201"/>
      <c r="X53" s="201"/>
      <c r="Y53" s="201"/>
      <c r="Z53" s="201"/>
      <c r="AA53" s="201"/>
      <c r="AB53" s="201"/>
      <c r="AC53" s="201"/>
      <c r="AD53" s="201"/>
      <c r="AE53" s="201"/>
    </row>
    <row r="54" spans="1:31" ht="15.75" customHeight="1">
      <c r="A54" s="348" t="s">
        <v>336</v>
      </c>
      <c r="B54" s="310"/>
      <c r="C54" s="310"/>
      <c r="D54" s="310"/>
      <c r="E54" s="311"/>
      <c r="F54" s="220"/>
      <c r="G54" s="221"/>
      <c r="H54" s="221"/>
      <c r="I54" s="221"/>
      <c r="J54" s="222"/>
      <c r="K54" s="216"/>
      <c r="L54" s="170"/>
      <c r="M54" s="170"/>
      <c r="N54" s="170"/>
      <c r="O54" s="170"/>
      <c r="P54" s="170"/>
      <c r="Q54" s="217"/>
      <c r="R54" s="201"/>
      <c r="S54" s="201"/>
      <c r="T54" s="201"/>
      <c r="U54" s="201"/>
      <c r="V54" s="201"/>
      <c r="W54" s="201"/>
      <c r="X54" s="201"/>
      <c r="Y54" s="201"/>
      <c r="Z54" s="201"/>
      <c r="AA54" s="201"/>
      <c r="AB54" s="201"/>
      <c r="AC54" s="201"/>
      <c r="AD54" s="201"/>
      <c r="AE54" s="201"/>
    </row>
    <row r="55" spans="1:31" ht="15.75" customHeight="1">
      <c r="A55" s="347" t="s">
        <v>181</v>
      </c>
      <c r="B55" s="300"/>
      <c r="C55" s="300"/>
      <c r="D55" s="300"/>
      <c r="E55" s="306"/>
      <c r="F55" s="220"/>
      <c r="G55" s="221"/>
      <c r="H55" s="221"/>
      <c r="I55" s="221"/>
      <c r="J55" s="222"/>
      <c r="K55" s="216"/>
      <c r="L55" s="170"/>
      <c r="M55" s="170"/>
      <c r="N55" s="170"/>
      <c r="O55" s="170"/>
      <c r="P55" s="170"/>
      <c r="Q55" s="217"/>
      <c r="R55" s="201"/>
      <c r="S55" s="201"/>
      <c r="T55" s="201"/>
      <c r="U55" s="201"/>
      <c r="V55" s="201"/>
      <c r="W55" s="201"/>
      <c r="X55" s="201"/>
      <c r="Y55" s="201"/>
      <c r="Z55" s="201"/>
      <c r="AA55" s="201"/>
      <c r="AB55" s="201"/>
      <c r="AC55" s="201"/>
      <c r="AD55" s="201"/>
      <c r="AE55" s="201"/>
    </row>
    <row r="56" spans="1:31" ht="15.75" customHeight="1">
      <c r="A56" s="218"/>
      <c r="B56" s="184" t="s">
        <v>144</v>
      </c>
      <c r="C56" s="185" t="str">
        <f ca="1">IF(F61&lt;&gt;0,"E",IF(G61&lt;&gt;0,"D",IF(H61&lt;&gt;0,"C",IF(I61&lt;&gt;0,"B","A"))))</f>
        <v>C</v>
      </c>
      <c r="D56" s="186" t="s">
        <v>145</v>
      </c>
      <c r="E56" s="187">
        <f ca="1">COUNTIF(C58:C60,"")/((COUNTIF(C58:C60,"")+COUNTIF(C58:C60,"NOK")+COUNTIF(C58:C60,"Not audited")))</f>
        <v>0.33333333333333331</v>
      </c>
      <c r="F56" s="220"/>
      <c r="G56" s="221"/>
      <c r="H56" s="221"/>
      <c r="I56" s="221"/>
      <c r="J56" s="222"/>
      <c r="K56" s="216"/>
      <c r="L56" s="170"/>
      <c r="M56" s="170"/>
      <c r="N56" s="170"/>
      <c r="O56" s="170"/>
      <c r="P56" s="170"/>
      <c r="Q56" s="217"/>
      <c r="R56" s="201"/>
      <c r="S56" s="201"/>
      <c r="T56" s="201"/>
      <c r="U56" s="201"/>
      <c r="V56" s="201"/>
      <c r="W56" s="201"/>
      <c r="X56" s="201"/>
      <c r="Y56" s="201"/>
      <c r="Z56" s="201"/>
      <c r="AA56" s="201"/>
      <c r="AB56" s="201"/>
      <c r="AC56" s="201"/>
      <c r="AD56" s="201"/>
      <c r="AE56" s="201"/>
    </row>
    <row r="57" spans="1:31" ht="15.75" customHeight="1">
      <c r="A57" s="191"/>
      <c r="B57" s="192"/>
      <c r="C57" s="192"/>
      <c r="D57" s="193" t="s">
        <v>146</v>
      </c>
      <c r="E57" s="194" t="s">
        <v>147</v>
      </c>
      <c r="F57" s="195" t="s">
        <v>148</v>
      </c>
      <c r="G57" s="196" t="s">
        <v>110</v>
      </c>
      <c r="H57" s="196" t="s">
        <v>149</v>
      </c>
      <c r="I57" s="196" t="s">
        <v>150</v>
      </c>
      <c r="J57" s="197" t="s">
        <v>323</v>
      </c>
      <c r="K57" s="213" t="s">
        <v>324</v>
      </c>
      <c r="L57" s="196" t="s">
        <v>325</v>
      </c>
      <c r="M57" s="199" t="s">
        <v>326</v>
      </c>
      <c r="N57" s="196" t="s">
        <v>327</v>
      </c>
      <c r="O57" s="196" t="s">
        <v>328</v>
      </c>
      <c r="P57" s="196" t="s">
        <v>329</v>
      </c>
      <c r="Q57" s="194" t="s">
        <v>330</v>
      </c>
      <c r="R57" s="201"/>
      <c r="S57" s="201"/>
      <c r="T57" s="201"/>
      <c r="U57" s="201"/>
      <c r="V57" s="201"/>
      <c r="W57" s="201"/>
      <c r="X57" s="201"/>
      <c r="Y57" s="201"/>
      <c r="Z57" s="201"/>
      <c r="AA57" s="201"/>
      <c r="AB57" s="201"/>
      <c r="AC57" s="201"/>
      <c r="AD57" s="201"/>
      <c r="AE57" s="201"/>
    </row>
    <row r="58" spans="1:31" ht="360">
      <c r="A58" s="202" t="str">
        <f ca="1">IFERROR(__xludf.DUMMYFUNCTION("IF(ISERROR(QUERY('2 - ASSESS REPORT - EN'!$A62:$E64,""SELECT A WHERE C = 'NOK' or C= 'Not audited'"")),"""",QUERY('2 - ASSESS REPORT - EN'!$A62:$E64,""SELECT A WHERE C = 'NOK' or C= 'Not audited'""))"),"C")</f>
        <v>C</v>
      </c>
      <c r="B58" s="214" t="str">
        <f ca="1">IFERROR(__xludf.DUMMYFUNCTION("IF(ISERROR(QUERY('2 - ASSESS REPORT - EN'!$A62:$E64,""SELECT B WHERE C = 'NOK' or C= 'Not audited'"")),"""",QUERY('2 - ASSESS REPORT - EN'!$A62:$E64,""SELECT B WHERE C = 'NOK' or C= 'Not audited'""))"),"PRODUCTION skills ability
There is an up to date list of trained and validated people to perform the manufacturing, maintenance and process parameters monitoring operations including:
 &gt; Training date and validation status (e.g.: quiz, on site feedback fo"&amp;"rmalized)
 &gt; Trainer's name
 &gt; Training content adapted to the topic
Formalisation of the training process
There is a staff training procedure that specifies how, when and who to:
 &gt; Train
 &gt; Evaluate
 &gt; Validate
 &gt; Maintain competency over time
Training"&amp;" documents are available and up to date.
Job sheet with necessary skills are defined for each position.
The HR or team manager are able to build and monitor competencies.")</f>
        <v>PRODUCTION skills ability
There is an up to date list of trained and validated people to perform the manufacturing, maintenance and process parameters monitoring operations including:
 &gt; Training date and validation status (e.g.: quiz, on site feedback formalized)
 &gt; Trainer's name
 &gt; Training content adapted to the topic
Formalisation of the training process
There is a staff training procedure that specifies how, when and who to:
 &gt; Train
 &gt; Evaluate
 &gt; Validate
 &gt; Maintain competency over time
Training documents are available and up to date.
Job sheet with necessary skills are defined for each position.
The HR or team manager are able to build and monitor competencies.</v>
      </c>
      <c r="C58" s="196" t="str">
        <f ca="1">IFERROR(__xludf.DUMMYFUNCTION("IF(ISERROR(QUERY('2 - ASSESS REPORT - EN'!$A62:$E64,""SELECT C WHERE C = 'NOK' or C= 'Not audited'"")),"""",QUERY('2 - ASSESS REPORT - EN'!$A62:$E64,""SELECT C WHERE C = 'NOK' or C= 'Not audited'""))"),"Not audited")</f>
        <v>Not audited</v>
      </c>
      <c r="D58" s="211" t="str">
        <f ca="1">IFERROR(__xludf.DUMMYFUNCTION("IF(ISERROR(QUERY('2 - ASSESS REPORT - EN'!$A62:$E64,""SELECT D WHERE C = 'NOK' or C= 'Not audited'"")),"""",QUERY('2 - ASSESS REPORT - EN'!$A62:$E64,""SELECT D WHERE C = 'NOK' or C= 'Not audited'""))"),"")</f>
        <v/>
      </c>
      <c r="E58" s="205" t="str">
        <f ca="1">IFERROR(__xludf.DUMMYFUNCTION("IF(ISERROR(QUERY('2 - ASSESS REPORT - EN'!$A62:$E64,""SELECT E WHERE C = 'NOK' or C= 'Not audited'"")),"""",QUERY('2 - ASSESS REPORT - EN'!$A62:$E64,""SELECT E WHERE C = 'NOK' or C= 'Not audited'""))"),"")</f>
        <v/>
      </c>
      <c r="F58" s="220"/>
      <c r="G58" s="221"/>
      <c r="H58" s="221"/>
      <c r="I58" s="221"/>
      <c r="J58" s="222"/>
      <c r="K58" s="223"/>
      <c r="L58" s="224" t="s">
        <v>337</v>
      </c>
      <c r="M58" s="225" t="s">
        <v>338</v>
      </c>
      <c r="N58" s="281" t="s">
        <v>461</v>
      </c>
      <c r="O58" s="226">
        <v>46055</v>
      </c>
      <c r="P58" s="225" t="s">
        <v>339</v>
      </c>
      <c r="Q58" s="227" t="s">
        <v>340</v>
      </c>
      <c r="R58" s="201"/>
      <c r="S58" s="201"/>
      <c r="T58" s="201"/>
      <c r="U58" s="201"/>
      <c r="V58" s="201"/>
      <c r="W58" s="201"/>
      <c r="X58" s="201"/>
      <c r="Y58" s="201"/>
      <c r="Z58" s="201"/>
      <c r="AA58" s="201"/>
      <c r="AB58" s="201"/>
      <c r="AC58" s="201"/>
      <c r="AD58" s="201"/>
      <c r="AE58" s="201"/>
    </row>
    <row r="59" spans="1:31" ht="166.5" customHeight="1">
      <c r="A59" s="202" t="str">
        <f ca="1">IFERROR(__xludf.DUMMYFUNCTION("""COMPUTED_VALUE"""),"B")</f>
        <v>B</v>
      </c>
      <c r="B59" s="210" t="str">
        <f ca="1">IFERROR(__xludf.DUMMYFUNCTION("""COMPUTED_VALUE"""),"Skills matrix or replacement matrix
Employees in charge and their replacements in case of absence are identified. 
Continuous improvement
For each position in the company, the needs of new skills or training is identified and addressed.
Training compete"&amp;"ncies:
There is a list of validated trainers and a clear procedure to validate the trainers (with pedagogic scale, external validation)")</f>
        <v>Skills matrix or replacement matrix
Employees in charge and their replacements in case of absence are identified. 
Continuous improvement
For each position in the company, the needs of new skills or training is identified and addressed.
Training competencies:
There is a list of validated trainers and a clear procedure to validate the trainers (with pedagogic scale, external validation)</v>
      </c>
      <c r="C59" s="196" t="str">
        <f ca="1">IFERROR(__xludf.DUMMYFUNCTION("""COMPUTED_VALUE"""),"Not audited")</f>
        <v>Not audited</v>
      </c>
      <c r="D59" s="211"/>
      <c r="E59" s="205"/>
      <c r="F59" s="220"/>
      <c r="G59" s="221"/>
      <c r="H59" s="221"/>
      <c r="I59" s="221"/>
      <c r="J59" s="222"/>
      <c r="K59" s="207"/>
      <c r="L59" s="208"/>
      <c r="M59" s="208"/>
      <c r="N59" s="208"/>
      <c r="O59" s="208"/>
      <c r="P59" s="208"/>
      <c r="Q59" s="209"/>
      <c r="R59" s="201"/>
      <c r="S59" s="201"/>
      <c r="T59" s="201"/>
      <c r="U59" s="201"/>
      <c r="V59" s="201"/>
      <c r="W59" s="201"/>
      <c r="X59" s="201"/>
      <c r="Y59" s="201"/>
      <c r="Z59" s="201"/>
      <c r="AA59" s="201"/>
      <c r="AB59" s="201"/>
      <c r="AC59" s="201"/>
      <c r="AD59" s="201"/>
      <c r="AE59" s="201"/>
    </row>
    <row r="60" spans="1:31" ht="15.75" customHeight="1">
      <c r="A60" s="202"/>
      <c r="B60" s="214"/>
      <c r="C60" s="196"/>
      <c r="D60" s="211"/>
      <c r="E60" s="205"/>
      <c r="F60" s="220"/>
      <c r="G60" s="221"/>
      <c r="H60" s="221"/>
      <c r="I60" s="221"/>
      <c r="J60" s="222"/>
      <c r="K60" s="207"/>
      <c r="L60" s="208"/>
      <c r="M60" s="208"/>
      <c r="N60" s="208"/>
      <c r="O60" s="208"/>
      <c r="P60" s="208"/>
      <c r="Q60" s="209"/>
      <c r="R60" s="201"/>
      <c r="S60" s="201"/>
      <c r="T60" s="201"/>
      <c r="U60" s="201"/>
      <c r="V60" s="201"/>
      <c r="W60" s="201"/>
      <c r="X60" s="201"/>
      <c r="Y60" s="201"/>
      <c r="Z60" s="201"/>
      <c r="AA60" s="201"/>
      <c r="AB60" s="201"/>
      <c r="AC60" s="201"/>
      <c r="AD60" s="201"/>
      <c r="AE60" s="201"/>
    </row>
    <row r="61" spans="1:31" ht="15.75" customHeight="1">
      <c r="A61" s="213"/>
      <c r="B61" s="214"/>
      <c r="C61" s="214"/>
      <c r="D61" s="211"/>
      <c r="E61" s="205"/>
      <c r="F61" s="175">
        <f ca="1">COUNTIF($A58:$A60,"=E")</f>
        <v>0</v>
      </c>
      <c r="G61" s="175">
        <f ca="1">COUNTIF($A58:$A60,"=D")</f>
        <v>0</v>
      </c>
      <c r="H61" s="175">
        <f ca="1">COUNTIF($A58:$A60,"=C")</f>
        <v>1</v>
      </c>
      <c r="I61" s="175">
        <f ca="1">COUNTIF($A58:$A60,"=B")</f>
        <v>1</v>
      </c>
      <c r="J61" s="215">
        <f ca="1">COUNTIF($A58:$A60,"=A")</f>
        <v>0</v>
      </c>
      <c r="K61" s="207"/>
      <c r="L61" s="208"/>
      <c r="M61" s="208"/>
      <c r="N61" s="208"/>
      <c r="O61" s="208"/>
      <c r="P61" s="208"/>
      <c r="Q61" s="209"/>
      <c r="R61" s="201"/>
      <c r="S61" s="201"/>
      <c r="T61" s="201"/>
      <c r="U61" s="201"/>
      <c r="V61" s="201"/>
      <c r="W61" s="201"/>
      <c r="X61" s="201"/>
      <c r="Y61" s="201"/>
      <c r="Z61" s="201"/>
      <c r="AA61" s="201"/>
      <c r="AB61" s="201"/>
      <c r="AC61" s="201"/>
      <c r="AD61" s="201"/>
      <c r="AE61" s="201"/>
    </row>
    <row r="62" spans="1:31" ht="15.75" customHeight="1">
      <c r="A62" s="348" t="s">
        <v>341</v>
      </c>
      <c r="B62" s="310"/>
      <c r="C62" s="310"/>
      <c r="D62" s="310"/>
      <c r="E62" s="311"/>
      <c r="F62" s="220"/>
      <c r="G62" s="221"/>
      <c r="H62" s="221"/>
      <c r="I62" s="221"/>
      <c r="J62" s="222"/>
      <c r="K62" s="216"/>
      <c r="L62" s="170"/>
      <c r="M62" s="170"/>
      <c r="N62" s="170"/>
      <c r="O62" s="170"/>
      <c r="P62" s="170"/>
      <c r="Q62" s="217"/>
      <c r="R62" s="201"/>
      <c r="S62" s="201"/>
      <c r="T62" s="201"/>
      <c r="U62" s="201"/>
      <c r="V62" s="201"/>
      <c r="W62" s="201"/>
      <c r="X62" s="201"/>
      <c r="Y62" s="201"/>
      <c r="Z62" s="201"/>
      <c r="AA62" s="201"/>
      <c r="AB62" s="201"/>
      <c r="AC62" s="201"/>
      <c r="AD62" s="201"/>
      <c r="AE62" s="201"/>
    </row>
    <row r="63" spans="1:31" ht="15.75" customHeight="1">
      <c r="A63" s="347" t="s">
        <v>342</v>
      </c>
      <c r="B63" s="300"/>
      <c r="C63" s="300"/>
      <c r="D63" s="300"/>
      <c r="E63" s="306"/>
      <c r="F63" s="220"/>
      <c r="G63" s="221"/>
      <c r="H63" s="221"/>
      <c r="I63" s="221"/>
      <c r="J63" s="222"/>
      <c r="K63" s="216"/>
      <c r="L63" s="170"/>
      <c r="M63" s="170"/>
      <c r="N63" s="170"/>
      <c r="O63" s="170"/>
      <c r="P63" s="170"/>
      <c r="Q63" s="217"/>
      <c r="R63" s="201"/>
      <c r="S63" s="201"/>
      <c r="T63" s="201"/>
      <c r="U63" s="201"/>
      <c r="V63" s="201"/>
      <c r="W63" s="201"/>
      <c r="X63" s="201"/>
      <c r="Y63" s="201"/>
      <c r="Z63" s="201"/>
      <c r="AA63" s="201"/>
      <c r="AB63" s="201"/>
      <c r="AC63" s="201"/>
      <c r="AD63" s="201"/>
      <c r="AE63" s="201"/>
    </row>
    <row r="64" spans="1:31" ht="15.75" customHeight="1">
      <c r="A64" s="218"/>
      <c r="B64" s="184" t="s">
        <v>144</v>
      </c>
      <c r="C64" s="185" t="str">
        <f ca="1">IF(F69&lt;&gt;0,"E",IF(G69&lt;&gt;0,"D",IF(H69&lt;&gt;0,"C",IF(I69&lt;&gt;0,"B","A"))))</f>
        <v>C</v>
      </c>
      <c r="D64" s="186" t="s">
        <v>145</v>
      </c>
      <c r="E64" s="187">
        <f ca="1">COUNTIF(C66:C68,"")/((COUNTIF(C66:C68,"")+COUNTIF(C66:C68,"NOK")+COUNTIF(C66:C68,"Not audited")))</f>
        <v>0.33333333333333331</v>
      </c>
      <c r="F64" s="220"/>
      <c r="G64" s="221"/>
      <c r="H64" s="221"/>
      <c r="I64" s="221"/>
      <c r="J64" s="222"/>
      <c r="K64" s="216"/>
      <c r="L64" s="170"/>
      <c r="M64" s="170"/>
      <c r="N64" s="170"/>
      <c r="O64" s="170"/>
      <c r="P64" s="170"/>
      <c r="Q64" s="217"/>
      <c r="R64" s="201"/>
      <c r="S64" s="201"/>
      <c r="T64" s="201"/>
      <c r="U64" s="201"/>
      <c r="V64" s="201"/>
      <c r="W64" s="201"/>
      <c r="X64" s="201"/>
      <c r="Y64" s="201"/>
      <c r="Z64" s="201"/>
      <c r="AA64" s="201"/>
      <c r="AB64" s="201"/>
      <c r="AC64" s="201"/>
      <c r="AD64" s="201"/>
      <c r="AE64" s="201"/>
    </row>
    <row r="65" spans="1:31" ht="15.75" customHeight="1">
      <c r="A65" s="191"/>
      <c r="B65" s="192"/>
      <c r="C65" s="192"/>
      <c r="D65" s="193" t="s">
        <v>146</v>
      </c>
      <c r="E65" s="194" t="s">
        <v>147</v>
      </c>
      <c r="F65" s="195" t="s">
        <v>148</v>
      </c>
      <c r="G65" s="196" t="s">
        <v>110</v>
      </c>
      <c r="H65" s="196" t="s">
        <v>149</v>
      </c>
      <c r="I65" s="196" t="s">
        <v>150</v>
      </c>
      <c r="J65" s="197" t="s">
        <v>323</v>
      </c>
      <c r="K65" s="213" t="s">
        <v>324</v>
      </c>
      <c r="L65" s="196" t="s">
        <v>325</v>
      </c>
      <c r="M65" s="199" t="s">
        <v>326</v>
      </c>
      <c r="N65" s="196" t="s">
        <v>327</v>
      </c>
      <c r="O65" s="196" t="s">
        <v>328</v>
      </c>
      <c r="P65" s="196" t="s">
        <v>329</v>
      </c>
      <c r="Q65" s="194" t="s">
        <v>330</v>
      </c>
      <c r="R65" s="201"/>
      <c r="S65" s="201"/>
      <c r="T65" s="201"/>
      <c r="U65" s="201"/>
      <c r="V65" s="201"/>
      <c r="W65" s="201"/>
      <c r="X65" s="201"/>
      <c r="Y65" s="201"/>
      <c r="Z65" s="201"/>
      <c r="AA65" s="201"/>
      <c r="AB65" s="201"/>
      <c r="AC65" s="201"/>
      <c r="AD65" s="201"/>
      <c r="AE65" s="201"/>
    </row>
    <row r="66" spans="1:31" ht="22.5" customHeight="1">
      <c r="A66" s="202" t="str">
        <f ca="1">IFERROR(__xludf.DUMMYFUNCTION("IF(ISERROR(QUERY('2 - ASSESS REPORT - EN'!$A70:$E72,""SELECT A WHERE C = 'NOK' or C= 'Not audited'"")),"""",QUERY('2 - ASSESS REPORT - EN'!$A70:$E72,""SELECT A WHERE C = 'NOK' or C= 'Not audited'""))"),"C")</f>
        <v>C</v>
      </c>
      <c r="B66" s="214" t="str">
        <f ca="1">IFERROR(__xludf.DUMMYFUNCTION("IF(ISERROR(QUERY('2 - ASSESS REPORT - EN'!$A70:$E72,""SELECT B WHERE C = 'NOK' or C= 'Not audited'"")),"""",QUERY('2 - ASSESS REPORT - EN'!$A70:$E72,""SELECT B WHERE C = 'NOK' or C= 'Not audited'""))"),"For all storage areas - Specific storage conditions are defined and applied (e.g.: temperature, humidity, stability control)
Definition of the storage condition can be done according to:
&gt; Risk analysis
&gt; Storage DPR/DCS
&gt; Safety data sheet information
&gt;"&amp;" MTS requirements
&gt; Long term storage requirements
Packaging are adapted to the risks linked to storage, handling and transportation. 
Supplier is able to give a reliable storage state of raw materials and products ready to ship.
The informations reconc"&amp;"iles between the theoretical stock and the physical stock.
In case of differences, the supplier has a process in place to adjust the stock regularly.")</f>
        <v>For all storage areas - Specific storage conditions are defined and applied (e.g.: temperature, humidity, stability control)
Definition of the storage condition can be done according to:
&gt; Risk analysis
&gt; Storage DPR/DCS
&gt; Safety data sheet information
&gt; MTS requirements
&gt; Long term storage requirements
Packaging are adapted to the risks linked to storage, handling and transportation. 
Supplier is able to give a reliable storage state of raw materials and products ready to ship.
The informations reconciles between the theoretical stock and the physical stock.
In case of differences, the supplier has a process in place to adjust the stock regularly.</v>
      </c>
      <c r="C66" s="196" t="str">
        <f ca="1">IFERROR(__xludf.DUMMYFUNCTION("IF(ISERROR(QUERY('2 - ASSESS REPORT - EN'!$A70:$E72,""SELECT C WHERE C = 'NOK' or C= 'Not audited'"")),"""",QUERY('2 - ASSESS REPORT - EN'!$A70:$E72,""SELECT C WHERE C = 'NOK' or C= 'Not audited'""))"),"Not audited")</f>
        <v>Not audited</v>
      </c>
      <c r="D66" s="211" t="str">
        <f ca="1">IFERROR(__xludf.DUMMYFUNCTION("IF(ISERROR(QUERY('2 - ASSESS REPORT - EN'!$A70:$E72,""SELECT D WHERE C = 'NOK' or C= 'Not audited'"")),"""",QUERY('2 - ASSESS REPORT - EN'!$A70:$E72,""SELECT D WHERE C = 'NOK' or C= 'Not audited'""))"),"")</f>
        <v/>
      </c>
      <c r="E66" s="205" t="str">
        <f ca="1">IFERROR(__xludf.DUMMYFUNCTION("IF(ISERROR(QUERY('2 - ASSESS REPORT - EN'!$A70:$E72,""SELECT E WHERE C = 'NOK' or C= 'Not audited'"")),"""",QUERY('2 - ASSESS REPORT - EN'!$A70:$E72,""SELECT E WHERE C = 'NOK' or C= 'Not audited'""))"),"")</f>
        <v/>
      </c>
      <c r="F66" s="220"/>
      <c r="G66" s="221"/>
      <c r="H66" s="221"/>
      <c r="I66" s="221"/>
      <c r="J66" s="222"/>
      <c r="K66" s="207"/>
      <c r="L66" s="208"/>
      <c r="M66" s="208"/>
      <c r="N66" s="208"/>
      <c r="O66" s="208"/>
      <c r="P66" s="208"/>
      <c r="Q66" s="209"/>
      <c r="R66" s="201"/>
      <c r="S66" s="201"/>
      <c r="T66" s="201"/>
      <c r="U66" s="201"/>
      <c r="V66" s="201"/>
      <c r="W66" s="201"/>
      <c r="X66" s="201"/>
      <c r="Y66" s="201"/>
      <c r="Z66" s="201"/>
      <c r="AA66" s="201"/>
      <c r="AB66" s="201"/>
      <c r="AC66" s="201"/>
      <c r="AD66" s="201"/>
      <c r="AE66" s="201"/>
    </row>
    <row r="67" spans="1:31" ht="29.25" customHeight="1">
      <c r="A67" s="202" t="str">
        <f ca="1">IFERROR(__xludf.DUMMYFUNCTION("""COMPUTED_VALUE"""),"B")</f>
        <v>B</v>
      </c>
      <c r="B67" s="214" t="str">
        <f ca="1">IFERROR(__xludf.DUMMYFUNCTION("""COMPUTED_VALUE"""),"The supplier is able to manage the stock of raw material, components/semi-finished goods and accessories according to the production planning and/or considering the risks and stakes (e.g.: strategic products aligned with Decathlon).
e.g.:
&gt; For each job/"&amp;" work order, the supplier knows exactly the quantities of raw materials, components and accessories requested to manufacture a product.
&gt; The supplier has defined its production capacities per machine and labour.
&gt; The supplier knows which machines are av"&amp;"ailable, which machines can't be used because of maintenance operations and has defined a clear planning of what is planned.")</f>
        <v>The supplier is able to manage the stock of raw material, components/semi-finished goods and accessories according to the production planning and/or considering the risks and stakes (e.g.: strategic products aligned with Decathlon).
e.g.:
&gt; For each job/ work order, the supplier knows exactly the quantities of raw materials, components and accessories requested to manufacture a product.
&gt; The supplier has defined its production capacities per machine and labour.
&gt; The supplier knows which machines are available, which machines can't be used because of maintenance operations and has defined a clear planning of what is planned.</v>
      </c>
      <c r="C67" s="196" t="str">
        <f ca="1">IFERROR(__xludf.DUMMYFUNCTION("""COMPUTED_VALUE"""),"Not audited")</f>
        <v>Not audited</v>
      </c>
      <c r="D67" s="211"/>
      <c r="E67" s="205"/>
      <c r="F67" s="220"/>
      <c r="G67" s="221"/>
      <c r="H67" s="221"/>
      <c r="I67" s="221"/>
      <c r="J67" s="222"/>
      <c r="K67" s="207"/>
      <c r="L67" s="208"/>
      <c r="M67" s="208"/>
      <c r="N67" s="208"/>
      <c r="O67" s="208"/>
      <c r="P67" s="208"/>
      <c r="Q67" s="209"/>
      <c r="R67" s="201"/>
      <c r="S67" s="201"/>
      <c r="T67" s="201"/>
      <c r="U67" s="201"/>
      <c r="V67" s="201"/>
      <c r="W67" s="201"/>
      <c r="X67" s="201"/>
      <c r="Y67" s="201"/>
      <c r="Z67" s="201"/>
      <c r="AA67" s="201"/>
      <c r="AB67" s="201"/>
      <c r="AC67" s="201"/>
      <c r="AD67" s="201"/>
      <c r="AE67" s="201"/>
    </row>
    <row r="68" spans="1:31" ht="15.75" customHeight="1">
      <c r="A68" s="202"/>
      <c r="B68" s="228"/>
      <c r="C68" s="196"/>
      <c r="D68" s="211"/>
      <c r="E68" s="205"/>
      <c r="F68" s="220"/>
      <c r="G68" s="221"/>
      <c r="H68" s="221"/>
      <c r="I68" s="221"/>
      <c r="J68" s="222"/>
      <c r="K68" s="207"/>
      <c r="L68" s="208"/>
      <c r="M68" s="208"/>
      <c r="N68" s="208"/>
      <c r="O68" s="208"/>
      <c r="P68" s="208"/>
      <c r="Q68" s="209"/>
      <c r="R68" s="201"/>
      <c r="S68" s="201"/>
      <c r="T68" s="201"/>
      <c r="U68" s="201"/>
      <c r="V68" s="201"/>
      <c r="W68" s="201"/>
      <c r="X68" s="201"/>
      <c r="Y68" s="201"/>
      <c r="Z68" s="201"/>
      <c r="AA68" s="201"/>
      <c r="AB68" s="201"/>
      <c r="AC68" s="201"/>
      <c r="AD68" s="201"/>
      <c r="AE68" s="201"/>
    </row>
    <row r="69" spans="1:31" ht="15.75" customHeight="1">
      <c r="A69" s="213"/>
      <c r="B69" s="214"/>
      <c r="C69" s="214"/>
      <c r="D69" s="211"/>
      <c r="E69" s="205"/>
      <c r="F69" s="175">
        <f ca="1">COUNTIF($A66:$A68,"=E")</f>
        <v>0</v>
      </c>
      <c r="G69" s="175">
        <f ca="1">COUNTIF($A66:$A68,"=D")</f>
        <v>0</v>
      </c>
      <c r="H69" s="175">
        <f ca="1">COUNTIF($A66:$A68,"=C")</f>
        <v>1</v>
      </c>
      <c r="I69" s="175">
        <f ca="1">COUNTIF($A66:$A68,"=B")</f>
        <v>1</v>
      </c>
      <c r="J69" s="215">
        <f ca="1">COUNTIF($A66:$A68,"=A")</f>
        <v>0</v>
      </c>
      <c r="K69" s="207"/>
      <c r="L69" s="208"/>
      <c r="M69" s="208"/>
      <c r="N69" s="208"/>
      <c r="O69" s="208"/>
      <c r="P69" s="208"/>
      <c r="Q69" s="209"/>
      <c r="R69" s="201"/>
      <c r="S69" s="201"/>
      <c r="T69" s="201"/>
      <c r="U69" s="201"/>
      <c r="V69" s="201"/>
      <c r="W69" s="201"/>
      <c r="X69" s="201"/>
      <c r="Y69" s="201"/>
      <c r="Z69" s="201"/>
      <c r="AA69" s="201"/>
      <c r="AB69" s="201"/>
      <c r="AC69" s="201"/>
      <c r="AD69" s="201"/>
      <c r="AE69" s="201"/>
    </row>
    <row r="70" spans="1:31" ht="15.75" customHeight="1">
      <c r="A70" s="347" t="s">
        <v>343</v>
      </c>
      <c r="B70" s="300"/>
      <c r="C70" s="300"/>
      <c r="D70" s="300"/>
      <c r="E70" s="306"/>
      <c r="F70" s="220"/>
      <c r="G70" s="221"/>
      <c r="H70" s="221"/>
      <c r="I70" s="221"/>
      <c r="J70" s="222"/>
      <c r="K70" s="216"/>
      <c r="L70" s="170"/>
      <c r="M70" s="170"/>
      <c r="N70" s="170"/>
      <c r="O70" s="170"/>
      <c r="P70" s="170"/>
      <c r="Q70" s="217"/>
      <c r="R70" s="201"/>
      <c r="S70" s="201"/>
      <c r="T70" s="201"/>
      <c r="U70" s="201"/>
      <c r="V70" s="201"/>
      <c r="W70" s="201"/>
      <c r="X70" s="201"/>
      <c r="Y70" s="201"/>
      <c r="Z70" s="201"/>
      <c r="AA70" s="201"/>
      <c r="AB70" s="201"/>
      <c r="AC70" s="201"/>
      <c r="AD70" s="201"/>
      <c r="AE70" s="201"/>
    </row>
    <row r="71" spans="1:31" ht="15.75" customHeight="1">
      <c r="A71" s="218"/>
      <c r="B71" s="184" t="s">
        <v>144</v>
      </c>
      <c r="C71" s="185" t="str">
        <f ca="1">IF(F76&lt;&gt;0,"E",IF(G76&lt;&gt;0,"D",IF(H76&lt;&gt;0,"C",IF(I76&lt;&gt;0,"B","A"))))</f>
        <v>C</v>
      </c>
      <c r="D71" s="186" t="s">
        <v>145</v>
      </c>
      <c r="E71" s="187">
        <f ca="1">COUNTIF(C73:C75,"")/((COUNTIF(C73:C75,"")+COUNTIF(C73:C75,"NOK")+COUNTIF(C73:C75,"Not audited")))</f>
        <v>0.33333333333333331</v>
      </c>
      <c r="F71" s="220"/>
      <c r="G71" s="221"/>
      <c r="H71" s="221"/>
      <c r="I71" s="221"/>
      <c r="J71" s="222"/>
      <c r="K71" s="216"/>
      <c r="L71" s="170"/>
      <c r="M71" s="170"/>
      <c r="N71" s="170"/>
      <c r="O71" s="170"/>
      <c r="P71" s="170"/>
      <c r="Q71" s="217"/>
      <c r="R71" s="201"/>
      <c r="S71" s="201"/>
      <c r="T71" s="201"/>
      <c r="U71" s="201"/>
      <c r="V71" s="201"/>
      <c r="W71" s="201"/>
      <c r="X71" s="201"/>
      <c r="Y71" s="201"/>
      <c r="Z71" s="201"/>
      <c r="AA71" s="201"/>
      <c r="AB71" s="201"/>
      <c r="AC71" s="201"/>
      <c r="AD71" s="201"/>
      <c r="AE71" s="201"/>
    </row>
    <row r="72" spans="1:31" ht="15.75" customHeight="1">
      <c r="A72" s="191"/>
      <c r="B72" s="192"/>
      <c r="C72" s="192"/>
      <c r="D72" s="193" t="s">
        <v>146</v>
      </c>
      <c r="E72" s="194" t="s">
        <v>147</v>
      </c>
      <c r="F72" s="195" t="s">
        <v>148</v>
      </c>
      <c r="G72" s="196" t="s">
        <v>110</v>
      </c>
      <c r="H72" s="196" t="s">
        <v>149</v>
      </c>
      <c r="I72" s="196" t="s">
        <v>150</v>
      </c>
      <c r="J72" s="197" t="s">
        <v>323</v>
      </c>
      <c r="K72" s="213" t="s">
        <v>324</v>
      </c>
      <c r="L72" s="196" t="s">
        <v>325</v>
      </c>
      <c r="M72" s="199" t="s">
        <v>326</v>
      </c>
      <c r="N72" s="196" t="s">
        <v>327</v>
      </c>
      <c r="O72" s="196" t="s">
        <v>328</v>
      </c>
      <c r="P72" s="196" t="s">
        <v>329</v>
      </c>
      <c r="Q72" s="194" t="s">
        <v>330</v>
      </c>
      <c r="R72" s="201"/>
      <c r="S72" s="201"/>
      <c r="T72" s="201"/>
      <c r="U72" s="201"/>
      <c r="V72" s="201"/>
      <c r="W72" s="201"/>
      <c r="X72" s="201"/>
      <c r="Y72" s="201"/>
      <c r="Z72" s="201"/>
      <c r="AA72" s="201"/>
      <c r="AB72" s="201"/>
      <c r="AC72" s="201"/>
      <c r="AD72" s="201"/>
      <c r="AE72" s="201"/>
    </row>
    <row r="73" spans="1:31" ht="15.75" customHeight="1">
      <c r="A73" s="202" t="str">
        <f ca="1">IFERROR(__xludf.DUMMYFUNCTION("IF(ISERROR(QUERY('2 - ASSESS REPORT - EN'!$A77:$E79,""SELECT A WHERE C = 'NOK' or C= 'Not audited'"")),"""",QUERY('2 - ASSESS REPORT - EN'!$A77:$E79,""SELECT A WHERE C = 'NOK' or C= 'Not audited'""))"),"C")</f>
        <v>C</v>
      </c>
      <c r="B73" s="228" t="str">
        <f ca="1">IFERROR(__xludf.DUMMYFUNCTION("IF(ISERROR(QUERY('2 - ASSESS REPORT - EN'!$A77:$E79,""SELECT B WHERE C = 'NOK' or C= 'Not audited'"")),"""",QUERY('2 - ASSESS REPORT - EN'!$A77:$E79,""SELECT B WHERE C = 'NOK' or C= 'Not audited'""))"),"For Key workstation: 
Key workstation are clearly identified in the workshop.
For all workstations:
&gt; Method to make the products is known and applied by operators.
&gt; SOPs are formalized and available for each step, including what and how to do (e.g.: t"&amp;"ools, chronology). If a Decathlon production requirements (DPR) is available, this is integrated into the SOP or available at the concerned workstation.
&gt; The workstation is organized and adapted to the operations (e.g.: clean, light)
&gt; The supplier ass"&amp;"ess and controls parameters that may have an impact on the presence of hazardous substances (e.g. : temperature, time, cleaning equipments, cleanliness of the workstation)
&gt; Every specific equipment to a model / product (e.g.: die cutting tools, injectio"&amp;"ns molds) is identified and can be linked to this model / product.")</f>
        <v>For Key workstation: 
Key workstation are clearly identified in the workshop.
For all workstations:
&gt; Method to make the products is known and applied by operators.
&gt; SOPs are formalized and available for each step, including what and how to do (e.g.: tools, chronology). If a Decathlon production requirements (DPR) is available, this is integrated into the SOP or available at the concerned workstation.
&gt; The workstation is organized and adapted to the operations (e.g.: clean, light)
&gt; The supplier assess and controls parameters that may have an impact on the presence of hazardous substances (e.g. : temperature, time, cleaning equipments, cleanliness of the workstation)
&gt; Every specific equipment to a model / product (e.g.: die cutting tools, injections molds) is identified and can be linked to this model / product.</v>
      </c>
      <c r="C73" s="196" t="str">
        <f ca="1">IFERROR(__xludf.DUMMYFUNCTION("IF(ISERROR(QUERY('2 - ASSESS REPORT - EN'!$A77:$E79,""SELECT C WHERE C = 'NOK' or C= 'Not audited'"")),"""",QUERY('2 - ASSESS REPORT - EN'!$A77:$E79,""SELECT C WHERE C = 'NOK' or C= 'Not audited'""))"),"Not audited")</f>
        <v>Not audited</v>
      </c>
      <c r="D73" s="229" t="str">
        <f ca="1">IFERROR(__xludf.DUMMYFUNCTION("IF(ISERROR(QUERY('2 - ASSESS REPORT - EN'!$A77:$E79,""SELECT D WHERE C = 'NOK' or C= 'Not audited'"")),"""",QUERY('2 - ASSESS REPORT - EN'!$A77:$E79,""SELECT D WHERE C = 'NOK' or C= 'Not audited'""))"),"")</f>
        <v/>
      </c>
      <c r="E73" s="205" t="str">
        <f ca="1">IFERROR(__xludf.DUMMYFUNCTION("IF(ISERROR(QUERY('2 - ASSESS REPORT - EN'!$A77:$E79,""SELECT E WHERE C = 'NOK' or C= 'Not audited'"")),"""",QUERY('2 - ASSESS REPORT - EN'!$A77:$E79,""SELECT E WHERE C = 'NOK' or C= 'Not audited'""))"),"")</f>
        <v/>
      </c>
      <c r="F73" s="220"/>
      <c r="G73" s="221"/>
      <c r="H73" s="221"/>
      <c r="I73" s="221"/>
      <c r="J73" s="222"/>
      <c r="K73" s="207"/>
      <c r="L73" s="208"/>
      <c r="M73" s="208"/>
      <c r="N73" s="208"/>
      <c r="O73" s="208"/>
      <c r="P73" s="208"/>
      <c r="Q73" s="209"/>
      <c r="R73" s="201"/>
      <c r="S73" s="201"/>
      <c r="T73" s="201"/>
      <c r="U73" s="201"/>
      <c r="V73" s="201"/>
      <c r="W73" s="201"/>
      <c r="X73" s="201"/>
      <c r="Y73" s="201"/>
      <c r="Z73" s="201"/>
      <c r="AA73" s="201"/>
      <c r="AB73" s="201"/>
      <c r="AC73" s="201"/>
      <c r="AD73" s="201"/>
      <c r="AE73" s="201"/>
    </row>
    <row r="74" spans="1:31" ht="15.75" customHeight="1">
      <c r="A74" s="202" t="str">
        <f ca="1">IFERROR(__xludf.DUMMYFUNCTION("""COMPUTED_VALUE"""),"B")</f>
        <v>B</v>
      </c>
      <c r="B74" s="228" t="str">
        <f ca="1">IFERROR(__xludf.DUMMYFUNCTION("""COMPUTED_VALUE"""),"As part of the continuous improvement mindset, SOPs are updated on a regular basis and are communicated with Decathlon.")</f>
        <v>As part of the continuous improvement mindset, SOPs are updated on a regular basis and are communicated with Decathlon.</v>
      </c>
      <c r="C74" s="196" t="str">
        <f ca="1">IFERROR(__xludf.DUMMYFUNCTION("""COMPUTED_VALUE"""),"Not audited")</f>
        <v>Not audited</v>
      </c>
      <c r="D74" s="211"/>
      <c r="E74" s="205"/>
      <c r="F74" s="220"/>
      <c r="G74" s="221"/>
      <c r="H74" s="221"/>
      <c r="I74" s="221"/>
      <c r="J74" s="222"/>
      <c r="K74" s="207"/>
      <c r="L74" s="208"/>
      <c r="M74" s="208"/>
      <c r="N74" s="208"/>
      <c r="O74" s="208"/>
      <c r="P74" s="208"/>
      <c r="Q74" s="209"/>
      <c r="R74" s="201"/>
      <c r="S74" s="201"/>
      <c r="T74" s="201"/>
      <c r="U74" s="201"/>
      <c r="V74" s="201"/>
      <c r="W74" s="201"/>
      <c r="X74" s="201"/>
      <c r="Y74" s="201"/>
      <c r="Z74" s="201"/>
      <c r="AA74" s="201"/>
      <c r="AB74" s="201"/>
      <c r="AC74" s="201"/>
      <c r="AD74" s="201"/>
      <c r="AE74" s="201"/>
    </row>
    <row r="75" spans="1:31" ht="15.75" customHeight="1">
      <c r="A75" s="202"/>
      <c r="B75" s="228"/>
      <c r="C75" s="196"/>
      <c r="D75" s="211"/>
      <c r="E75" s="205"/>
      <c r="F75" s="220"/>
      <c r="G75" s="221"/>
      <c r="H75" s="221"/>
      <c r="I75" s="221"/>
      <c r="J75" s="222"/>
      <c r="K75" s="207"/>
      <c r="L75" s="208"/>
      <c r="M75" s="208"/>
      <c r="N75" s="208"/>
      <c r="O75" s="208"/>
      <c r="P75" s="208"/>
      <c r="Q75" s="209"/>
      <c r="R75" s="201"/>
      <c r="S75" s="201"/>
      <c r="T75" s="201"/>
      <c r="U75" s="201"/>
      <c r="V75" s="201"/>
      <c r="W75" s="201"/>
      <c r="X75" s="201"/>
      <c r="Y75" s="201"/>
      <c r="Z75" s="201"/>
      <c r="AA75" s="201"/>
      <c r="AB75" s="201"/>
      <c r="AC75" s="201"/>
      <c r="AD75" s="201"/>
      <c r="AE75" s="201"/>
    </row>
    <row r="76" spans="1:31" ht="15.75" customHeight="1">
      <c r="A76" s="213"/>
      <c r="B76" s="214"/>
      <c r="C76" s="214"/>
      <c r="D76" s="211"/>
      <c r="E76" s="205"/>
      <c r="F76" s="175">
        <f ca="1">COUNTIF($A73:$A75,"=E")</f>
        <v>0</v>
      </c>
      <c r="G76" s="175">
        <f ca="1">COUNTIF($A73:$A75,"=D")</f>
        <v>0</v>
      </c>
      <c r="H76" s="175">
        <f ca="1">COUNTIF($A73:$A75,"=C")</f>
        <v>1</v>
      </c>
      <c r="I76" s="175">
        <f ca="1">COUNTIF($A73:$A75,"=B")</f>
        <v>1</v>
      </c>
      <c r="J76" s="215">
        <f ca="1">COUNTIF($A73:$A75,"=A")</f>
        <v>0</v>
      </c>
      <c r="K76" s="207"/>
      <c r="L76" s="208"/>
      <c r="M76" s="208"/>
      <c r="N76" s="208"/>
      <c r="O76" s="208"/>
      <c r="P76" s="208"/>
      <c r="Q76" s="209"/>
      <c r="R76" s="201"/>
      <c r="S76" s="201"/>
      <c r="T76" s="201"/>
      <c r="U76" s="201"/>
      <c r="V76" s="201"/>
      <c r="W76" s="201"/>
      <c r="X76" s="201"/>
      <c r="Y76" s="201"/>
      <c r="Z76" s="201"/>
      <c r="AA76" s="201"/>
      <c r="AB76" s="201"/>
      <c r="AC76" s="201"/>
      <c r="AD76" s="201"/>
      <c r="AE76" s="201"/>
    </row>
    <row r="77" spans="1:31" ht="15.75" customHeight="1">
      <c r="A77" s="347" t="s">
        <v>196</v>
      </c>
      <c r="B77" s="300"/>
      <c r="C77" s="300"/>
      <c r="D77" s="300"/>
      <c r="E77" s="306"/>
      <c r="F77" s="220"/>
      <c r="G77" s="221"/>
      <c r="H77" s="221"/>
      <c r="I77" s="221"/>
      <c r="J77" s="222"/>
      <c r="K77" s="216"/>
      <c r="L77" s="170"/>
      <c r="M77" s="170"/>
      <c r="N77" s="170"/>
      <c r="O77" s="170"/>
      <c r="P77" s="170"/>
      <c r="Q77" s="217"/>
      <c r="R77" s="201"/>
      <c r="S77" s="201"/>
      <c r="T77" s="201"/>
      <c r="U77" s="201"/>
      <c r="V77" s="201"/>
      <c r="W77" s="201"/>
      <c r="X77" s="201"/>
      <c r="Y77" s="201"/>
      <c r="Z77" s="201"/>
      <c r="AA77" s="201"/>
      <c r="AB77" s="201"/>
      <c r="AC77" s="201"/>
      <c r="AD77" s="201"/>
      <c r="AE77" s="201"/>
    </row>
    <row r="78" spans="1:31" ht="15.75" customHeight="1">
      <c r="A78" s="218"/>
      <c r="B78" s="184" t="s">
        <v>144</v>
      </c>
      <c r="C78" s="185" t="str">
        <f ca="1">IF(F83&lt;&gt;0,"E",IF(G83&lt;&gt;0,"D",IF(H83&lt;&gt;0,"C",IF(I83&lt;&gt;0,"B","A"))))</f>
        <v>C</v>
      </c>
      <c r="D78" s="186" t="s">
        <v>145</v>
      </c>
      <c r="E78" s="187">
        <f ca="1">COUNTIF(C80:C82,"")/((COUNTIF(C80:C82,"")+COUNTIF(C80:C82,"NOK")+COUNTIF(C80:C82,"Not audited")))</f>
        <v>0.33333333333333331</v>
      </c>
      <c r="F78" s="220"/>
      <c r="G78" s="221"/>
      <c r="H78" s="221"/>
      <c r="I78" s="221"/>
      <c r="J78" s="222"/>
      <c r="K78" s="216"/>
      <c r="L78" s="170"/>
      <c r="M78" s="170"/>
      <c r="N78" s="170"/>
      <c r="O78" s="170"/>
      <c r="P78" s="170"/>
      <c r="Q78" s="217"/>
      <c r="R78" s="201"/>
      <c r="S78" s="201"/>
      <c r="T78" s="201"/>
      <c r="U78" s="201"/>
      <c r="V78" s="201"/>
      <c r="W78" s="201"/>
      <c r="X78" s="201"/>
      <c r="Y78" s="201"/>
      <c r="Z78" s="201"/>
      <c r="AA78" s="201"/>
      <c r="AB78" s="201"/>
      <c r="AC78" s="201"/>
      <c r="AD78" s="201"/>
      <c r="AE78" s="201"/>
    </row>
    <row r="79" spans="1:31" ht="15.75" customHeight="1">
      <c r="A79" s="191"/>
      <c r="B79" s="192"/>
      <c r="C79" s="192"/>
      <c r="D79" s="193" t="s">
        <v>146</v>
      </c>
      <c r="E79" s="194" t="s">
        <v>147</v>
      </c>
      <c r="F79" s="195" t="s">
        <v>148</v>
      </c>
      <c r="G79" s="196" t="s">
        <v>110</v>
      </c>
      <c r="H79" s="196" t="s">
        <v>149</v>
      </c>
      <c r="I79" s="196" t="s">
        <v>150</v>
      </c>
      <c r="J79" s="197" t="s">
        <v>323</v>
      </c>
      <c r="K79" s="213" t="s">
        <v>324</v>
      </c>
      <c r="L79" s="196" t="s">
        <v>325</v>
      </c>
      <c r="M79" s="199" t="s">
        <v>326</v>
      </c>
      <c r="N79" s="196" t="s">
        <v>327</v>
      </c>
      <c r="O79" s="196" t="s">
        <v>328</v>
      </c>
      <c r="P79" s="196" t="s">
        <v>329</v>
      </c>
      <c r="Q79" s="194" t="s">
        <v>330</v>
      </c>
      <c r="R79" s="201"/>
      <c r="S79" s="201"/>
      <c r="T79" s="201"/>
      <c r="U79" s="201"/>
      <c r="V79" s="201"/>
      <c r="W79" s="201"/>
      <c r="X79" s="201"/>
      <c r="Y79" s="201"/>
      <c r="Z79" s="201"/>
      <c r="AA79" s="201"/>
      <c r="AB79" s="201"/>
      <c r="AC79" s="201"/>
      <c r="AD79" s="201"/>
      <c r="AE79" s="201"/>
    </row>
    <row r="80" spans="1:31" ht="31.5" customHeight="1">
      <c r="A80" s="202" t="str">
        <f ca="1">IFERROR(__xludf.DUMMYFUNCTION("IF(ISERROR(QUERY('2 - ASSESS REPORT - EN'!$A84:$E86,""SELECT A WHERE C = 'NOK' or C= 'Not audited'"")),"""",QUERY('2 - ASSESS REPORT - EN'!$A84:$E86,""SELECT A WHERE C = 'NOK' or C= 'Not audited'""))"),"C")</f>
        <v>C</v>
      </c>
      <c r="B80" s="228" t="str">
        <f ca="1">IFERROR(__xludf.DUMMYFUNCTION("IF(ISERROR(QUERY('2 - ASSESS REPORT - EN'!$A84:$E86,""SELECT B WHERE C = 'NOK' or C= 'Not audited'"")),"""",QUERY('2 - ASSESS REPORT - EN'!$A84:$E86,""SELECT B WHERE C = 'NOK' or C= 'Not audited'""))"),"Traceability :
For each Decathlon specific attributes required for the particular finished good/ component: the supplier connects production traceability data (component / raw materials / semi-finished  batch number and production date) and SHU and RFID n"&amp;"umber.
Supplier is able to send traceability data through digitalized tools to Decathlon according to Decathlon's requirement.
The supplier tests his traceability system including documentation management at a defined frequency to ensure it works proper"&amp;"ly. Reports are available.")</f>
        <v>Traceability :
For each Decathlon specific attributes required for the particular finished good/ component: the supplier connects production traceability data (component / raw materials / semi-finished  batch number and production date) and SHU and RFID number.
Supplier is able to send traceability data through digitalized tools to Decathlon according to Decathlon's requirement.
The supplier tests his traceability system including documentation management at a defined frequency to ensure it works properly. Reports are available.</v>
      </c>
      <c r="C80" s="196" t="str">
        <f ca="1">IFERROR(__xludf.DUMMYFUNCTION("IF(ISERROR(QUERY('2 - ASSESS REPORT - EN'!$A84:$E86,""SELECT C WHERE C = 'NOK' or C= 'Not audited'"")),"""",QUERY('2 - ASSESS REPORT - EN'!$A84:$E86,""SELECT C WHERE C = 'NOK' or C= 'Not audited'""))"),"Not audited")</f>
        <v>Not audited</v>
      </c>
      <c r="D80" s="211" t="str">
        <f ca="1">IFERROR(__xludf.DUMMYFUNCTION("IF(ISERROR(QUERY('2 - ASSESS REPORT - EN'!$A84:$E86,""SELECT D WHERE C = 'NOK' or C= 'Not audited'"")),"""",QUERY('2 - ASSESS REPORT - EN'!$A84:$E86,""SELECT D WHERE C = 'NOK' or C= 'Not audited'""))"),"")</f>
        <v/>
      </c>
      <c r="E80" s="205" t="str">
        <f ca="1">IFERROR(__xludf.DUMMYFUNCTION("IF(ISERROR(QUERY('2 - ASSESS REPORT - EN'!$A84:$E86,""SELECT E WHERE C = 'NOK' or C= 'Not audited'"")),"""",QUERY('2 - ASSESS REPORT - EN'!$A84:$E86,""SELECT E WHERE C = 'NOK' or C= 'Not audited'""))"),"")</f>
        <v/>
      </c>
      <c r="F80" s="220"/>
      <c r="G80" s="221"/>
      <c r="H80" s="221"/>
      <c r="I80" s="221"/>
      <c r="J80" s="222"/>
      <c r="K80" s="207"/>
      <c r="L80" s="224"/>
      <c r="M80" s="224"/>
      <c r="N80" s="230"/>
      <c r="O80" s="231"/>
      <c r="P80" s="225"/>
      <c r="Q80" s="227"/>
      <c r="R80" s="201"/>
      <c r="S80" s="201"/>
      <c r="T80" s="201"/>
      <c r="U80" s="201"/>
      <c r="V80" s="201"/>
      <c r="W80" s="201"/>
      <c r="X80" s="201"/>
      <c r="Y80" s="201"/>
      <c r="Z80" s="201"/>
      <c r="AA80" s="201"/>
      <c r="AB80" s="201"/>
      <c r="AC80" s="201"/>
      <c r="AD80" s="201"/>
      <c r="AE80" s="201"/>
    </row>
    <row r="81" spans="1:31" ht="15.75" customHeight="1">
      <c r="A81" s="202" t="str">
        <f ca="1">IFERROR(__xludf.DUMMYFUNCTION("""COMPUTED_VALUE"""),"B")</f>
        <v>B</v>
      </c>
      <c r="B81" s="228" t="str">
        <f ca="1">IFERROR(__xludf.DUMMYFUNCTION("""COMPUTED_VALUE"""),"Full traceability
For all Decathlon attributes required for the particular finished good / component : the supplier connects production traceability data (component / materials / semi-finished batch number and production date) and SHU and RFID number.
Su"&amp;"pplier send traceability data, through digitalized tools, to Decathlon according to Decathlon's requirement at the defined frequency.")</f>
        <v>Full traceability
For all Decathlon attributes required for the particular finished good / component : the supplier connects production traceability data (component / materials / semi-finished batch number and production date) and SHU and RFID number.
Supplier send traceability data, through digitalized tools, to Decathlon according to Decathlon's requirement at the defined frequency.</v>
      </c>
      <c r="C81" s="196" t="str">
        <f ca="1">IFERROR(__xludf.DUMMYFUNCTION("""COMPUTED_VALUE"""),"Not audited")</f>
        <v>Not audited</v>
      </c>
      <c r="D81" s="211"/>
      <c r="E81" s="205"/>
      <c r="F81" s="220"/>
      <c r="G81" s="221"/>
      <c r="H81" s="221"/>
      <c r="I81" s="221"/>
      <c r="J81" s="222"/>
      <c r="K81" s="207"/>
      <c r="L81" s="208"/>
      <c r="M81" s="208"/>
      <c r="N81" s="208"/>
      <c r="O81" s="208"/>
      <c r="P81" s="208"/>
      <c r="Q81" s="209"/>
      <c r="R81" s="201"/>
      <c r="S81" s="201"/>
      <c r="T81" s="201"/>
      <c r="U81" s="201"/>
      <c r="V81" s="201"/>
      <c r="W81" s="201"/>
      <c r="X81" s="201"/>
      <c r="Y81" s="201"/>
      <c r="Z81" s="201"/>
      <c r="AA81" s="201"/>
      <c r="AB81" s="201"/>
      <c r="AC81" s="201"/>
      <c r="AD81" s="201"/>
      <c r="AE81" s="201"/>
    </row>
    <row r="82" spans="1:31" ht="15.75" customHeight="1">
      <c r="A82" s="202"/>
      <c r="B82" s="228"/>
      <c r="C82" s="196"/>
      <c r="D82" s="211"/>
      <c r="E82" s="205"/>
      <c r="F82" s="220"/>
      <c r="G82" s="221"/>
      <c r="H82" s="221"/>
      <c r="I82" s="221"/>
      <c r="J82" s="222"/>
      <c r="K82" s="207"/>
      <c r="L82" s="208"/>
      <c r="M82" s="208"/>
      <c r="N82" s="208"/>
      <c r="O82" s="208"/>
      <c r="P82" s="208"/>
      <c r="Q82" s="209"/>
      <c r="R82" s="201"/>
      <c r="S82" s="201"/>
      <c r="T82" s="201"/>
      <c r="U82" s="201"/>
      <c r="V82" s="201"/>
      <c r="W82" s="201"/>
      <c r="X82" s="201"/>
      <c r="Y82" s="201"/>
      <c r="Z82" s="201"/>
      <c r="AA82" s="201"/>
      <c r="AB82" s="201"/>
      <c r="AC82" s="201"/>
      <c r="AD82" s="201"/>
      <c r="AE82" s="201"/>
    </row>
    <row r="83" spans="1:31" ht="15.75" customHeight="1">
      <c r="A83" s="213"/>
      <c r="B83" s="214"/>
      <c r="C83" s="214"/>
      <c r="D83" s="211"/>
      <c r="E83" s="205"/>
      <c r="F83" s="175">
        <f ca="1">COUNTIF($A80:$A82,"=E")</f>
        <v>0</v>
      </c>
      <c r="G83" s="175">
        <f ca="1">COUNTIF($A80:$A82,"=D")</f>
        <v>0</v>
      </c>
      <c r="H83" s="175">
        <f ca="1">COUNTIF($A80:$A82,"=C")</f>
        <v>1</v>
      </c>
      <c r="I83" s="175">
        <f ca="1">COUNTIF($A80:$A82,"=B")</f>
        <v>1</v>
      </c>
      <c r="J83" s="215">
        <f ca="1">COUNTIF($A80:$A82,"=A")</f>
        <v>0</v>
      </c>
      <c r="K83" s="207"/>
      <c r="L83" s="208"/>
      <c r="M83" s="208"/>
      <c r="N83" s="208"/>
      <c r="O83" s="208"/>
      <c r="P83" s="208"/>
      <c r="Q83" s="209"/>
      <c r="R83" s="201"/>
      <c r="S83" s="201"/>
      <c r="T83" s="201"/>
      <c r="U83" s="201"/>
      <c r="V83" s="201"/>
      <c r="W83" s="201"/>
      <c r="X83" s="201"/>
      <c r="Y83" s="201"/>
      <c r="Z83" s="201"/>
      <c r="AA83" s="201"/>
      <c r="AB83" s="201"/>
      <c r="AC83" s="201"/>
      <c r="AD83" s="201"/>
      <c r="AE83" s="201"/>
    </row>
    <row r="84" spans="1:31" ht="15.75" customHeight="1">
      <c r="A84" s="347" t="s">
        <v>344</v>
      </c>
      <c r="B84" s="300"/>
      <c r="C84" s="300"/>
      <c r="D84" s="300"/>
      <c r="E84" s="306"/>
      <c r="F84" s="220"/>
      <c r="G84" s="221"/>
      <c r="H84" s="221"/>
      <c r="I84" s="221"/>
      <c r="J84" s="222"/>
      <c r="K84" s="216"/>
      <c r="L84" s="170"/>
      <c r="M84" s="170"/>
      <c r="N84" s="170"/>
      <c r="O84" s="170"/>
      <c r="P84" s="170"/>
      <c r="Q84" s="217"/>
      <c r="R84" s="201"/>
      <c r="S84" s="201"/>
      <c r="T84" s="201"/>
      <c r="U84" s="201"/>
      <c r="V84" s="201"/>
      <c r="W84" s="201"/>
      <c r="X84" s="201"/>
      <c r="Y84" s="201"/>
      <c r="Z84" s="201"/>
      <c r="AA84" s="201"/>
      <c r="AB84" s="201"/>
      <c r="AC84" s="201"/>
      <c r="AD84" s="201"/>
      <c r="AE84" s="201"/>
    </row>
    <row r="85" spans="1:31" ht="15.75" customHeight="1">
      <c r="A85" s="218"/>
      <c r="B85" s="184" t="s">
        <v>144</v>
      </c>
      <c r="C85" s="185" t="str">
        <f>'2 - ASSESS REPORT - EN'!C89</f>
        <v>C</v>
      </c>
      <c r="D85" s="186" t="s">
        <v>145</v>
      </c>
      <c r="E85" s="187">
        <f>'2 - ASSESS REPORT - EN'!E89</f>
        <v>0.5</v>
      </c>
      <c r="F85" s="220"/>
      <c r="G85" s="221"/>
      <c r="H85" s="221"/>
      <c r="I85" s="221"/>
      <c r="J85" s="222"/>
      <c r="K85" s="216"/>
      <c r="L85" s="170"/>
      <c r="M85" s="170"/>
      <c r="N85" s="170"/>
      <c r="O85" s="170"/>
      <c r="P85" s="170"/>
      <c r="Q85" s="217"/>
      <c r="R85" s="201"/>
      <c r="S85" s="201"/>
      <c r="T85" s="201"/>
      <c r="U85" s="201"/>
      <c r="V85" s="201"/>
      <c r="W85" s="201"/>
      <c r="X85" s="201"/>
      <c r="Y85" s="201"/>
      <c r="Z85" s="201"/>
      <c r="AA85" s="201"/>
      <c r="AB85" s="201"/>
      <c r="AC85" s="201"/>
      <c r="AD85" s="201"/>
      <c r="AE85" s="201"/>
    </row>
    <row r="86" spans="1:31" ht="15.75" customHeight="1">
      <c r="A86" s="191"/>
      <c r="B86" s="192"/>
      <c r="C86" s="192"/>
      <c r="D86" s="193" t="s">
        <v>146</v>
      </c>
      <c r="E86" s="194" t="s">
        <v>147</v>
      </c>
      <c r="F86" s="195" t="s">
        <v>148</v>
      </c>
      <c r="G86" s="196" t="s">
        <v>110</v>
      </c>
      <c r="H86" s="196" t="s">
        <v>149</v>
      </c>
      <c r="I86" s="196" t="s">
        <v>150</v>
      </c>
      <c r="J86" s="197" t="s">
        <v>323</v>
      </c>
      <c r="K86" s="213" t="s">
        <v>324</v>
      </c>
      <c r="L86" s="196" t="s">
        <v>325</v>
      </c>
      <c r="M86" s="199" t="s">
        <v>326</v>
      </c>
      <c r="N86" s="196" t="s">
        <v>327</v>
      </c>
      <c r="O86" s="196" t="s">
        <v>328</v>
      </c>
      <c r="P86" s="196" t="s">
        <v>329</v>
      </c>
      <c r="Q86" s="194" t="s">
        <v>330</v>
      </c>
      <c r="R86" s="201"/>
      <c r="S86" s="201"/>
      <c r="T86" s="201"/>
      <c r="U86" s="201"/>
      <c r="V86" s="201"/>
      <c r="W86" s="201"/>
      <c r="X86" s="201"/>
      <c r="Y86" s="201"/>
      <c r="Z86" s="201"/>
      <c r="AA86" s="201"/>
      <c r="AB86" s="201"/>
      <c r="AC86" s="201"/>
      <c r="AD86" s="201"/>
      <c r="AE86" s="201"/>
    </row>
    <row r="87" spans="1:31" ht="33.75" customHeight="1">
      <c r="A87" s="202" t="str">
        <f ca="1">IFERROR(__xludf.DUMMYFUNCTION("IF(ISERROR(QUERY('2 - ASSESS REPORT - EN'!$A92:$E95,""SELECT A WHERE C = 'NOK' or C= 'Not audited'"")),"""",QUERY('2 - ASSESS REPORT - EN'!$A92:$E95,""SELECT A WHERE C = 'NOK' or C= 'Not audited'""))"),"C")</f>
        <v>C</v>
      </c>
      <c r="B87" s="228" t="str">
        <f ca="1">IFERROR(__xludf.DUMMYFUNCTION("IF(ISERROR(QUERY('2 - ASSESS REPORT - EN'!$A92:$E95,""SELECT B WHERE C = 'NOK' or C= 'Not audited'"")),"""",QUERY('2 - ASSESS REPORT - EN'!$A92:$E95,""SELECT B WHERE C = 'NOK' or C= 'Not audited'""))"),"Based on experience, industrialisation, historical data and/ or risks analysis, the control plan is optimized on a regular basis.
e.g.: control frequency is reviewed according to the performance analysis (main defects).
Capitalization
The controls plan i"&amp;"s updated according to the identified risks on similar products (good practices generalisation) and based on history of controls.")</f>
        <v>Based on experience, industrialisation, historical data and/ or risks analysis, the control plan is optimized on a regular basis.
e.g.: control frequency is reviewed according to the performance analysis (main defects).
Capitalization
The controls plan is updated according to the identified risks on similar products (good practices generalisation) and based on history of controls.</v>
      </c>
      <c r="C87" s="196" t="str">
        <f ca="1">IFERROR(__xludf.DUMMYFUNCTION("IF(ISERROR(QUERY('2 - ASSESS REPORT - EN'!$A92:$E95,""SELECT C WHERE C = 'NOK' or C= 'Not audited'"")),"""",QUERY('2 - ASSESS REPORT - EN'!$A92:$E95,""SELECT C WHERE C = 'NOK' or C= 'Not audited'""))"),"Not audited")</f>
        <v>Not audited</v>
      </c>
      <c r="D87" s="211" t="str">
        <f ca="1">IFERROR(__xludf.DUMMYFUNCTION("IF(ISERROR(QUERY('2 - ASSESS REPORT - EN'!$A92:$E95,""SELECT D WHERE C = 'NOK' or C= 'Not audited'"")),"""",QUERY('2 - ASSESS REPORT - EN'!$A92:$E95,""SELECT D WHERE C = 'NOK' or C= 'Not audited'""))"),"")</f>
        <v/>
      </c>
      <c r="E87" s="205" t="str">
        <f ca="1">IFERROR(__xludf.DUMMYFUNCTION("IF(ISERROR(QUERY('2 - ASSESS REPORT - EN'!$A92:$E95,""SELECT E WHERE C = 'NOK' or C= 'Not audited'"")),"""",QUERY('2 - ASSESS REPORT - EN'!$A92:$E95,""SELECT E WHERE C = 'NOK' or C= 'Not audited'""))"),"")</f>
        <v/>
      </c>
      <c r="F87" s="220"/>
      <c r="G87" s="221"/>
      <c r="H87" s="221"/>
      <c r="I87" s="221"/>
      <c r="J87" s="222"/>
      <c r="K87" s="207"/>
      <c r="L87" s="224"/>
      <c r="M87" s="224"/>
      <c r="N87" s="230"/>
      <c r="O87" s="231"/>
      <c r="P87" s="225"/>
      <c r="Q87" s="227"/>
      <c r="R87" s="201"/>
      <c r="S87" s="201"/>
      <c r="T87" s="201"/>
      <c r="U87" s="201"/>
      <c r="V87" s="201"/>
      <c r="W87" s="201"/>
      <c r="X87" s="201"/>
      <c r="Y87" s="201"/>
      <c r="Z87" s="201"/>
      <c r="AA87" s="201"/>
      <c r="AB87" s="201"/>
      <c r="AC87" s="201"/>
      <c r="AD87" s="201"/>
      <c r="AE87" s="201"/>
    </row>
    <row r="88" spans="1:31" ht="15.75" customHeight="1">
      <c r="A88" s="202" t="str">
        <f ca="1">IFERROR(__xludf.DUMMYFUNCTION("""COMPUTED_VALUE"""),"B")</f>
        <v>B</v>
      </c>
      <c r="B88" s="228" t="str">
        <f ca="1">IFERROR(__xludf.DUMMYFUNCTION("""COMPUTED_VALUE"""),"According to a continuous improvement mindset, there is a routine in place to detect trends, gaps and problems in the control plan activities.
I.e. A ramdon control is performed &amp; recorded by another person inclued into the quality team/activities")</f>
        <v>According to a continuous improvement mindset, there is a routine in place to detect trends, gaps and problems in the control plan activities.
I.e. A ramdon control is performed &amp; recorded by another person inclued into the quality team/activities</v>
      </c>
      <c r="C88" s="196" t="str">
        <f ca="1">IFERROR(__xludf.DUMMYFUNCTION("""COMPUTED_VALUE"""),"Not audited")</f>
        <v>Not audited</v>
      </c>
      <c r="D88" s="211"/>
      <c r="E88" s="205"/>
      <c r="F88" s="220"/>
      <c r="G88" s="221"/>
      <c r="H88" s="221"/>
      <c r="I88" s="221"/>
      <c r="J88" s="222"/>
      <c r="K88" s="207"/>
      <c r="L88" s="208"/>
      <c r="M88" s="208"/>
      <c r="N88" s="208"/>
      <c r="O88" s="208"/>
      <c r="P88" s="208"/>
      <c r="Q88" s="209"/>
      <c r="R88" s="201"/>
      <c r="S88" s="201"/>
      <c r="T88" s="201"/>
      <c r="U88" s="201"/>
      <c r="V88" s="201"/>
      <c r="W88" s="201"/>
      <c r="X88" s="201"/>
      <c r="Y88" s="201"/>
      <c r="Z88" s="201"/>
      <c r="AA88" s="201"/>
      <c r="AB88" s="201"/>
      <c r="AC88" s="201"/>
      <c r="AD88" s="201"/>
      <c r="AE88" s="201"/>
    </row>
    <row r="89" spans="1:31" ht="15.75" customHeight="1">
      <c r="A89" s="202"/>
      <c r="B89" s="228"/>
      <c r="C89" s="196"/>
      <c r="D89" s="211"/>
      <c r="E89" s="205"/>
      <c r="F89" s="220"/>
      <c r="G89" s="221"/>
      <c r="H89" s="221"/>
      <c r="I89" s="221"/>
      <c r="J89" s="222"/>
      <c r="K89" s="207"/>
      <c r="L89" s="208"/>
      <c r="M89" s="208"/>
      <c r="N89" s="208"/>
      <c r="O89" s="208"/>
      <c r="P89" s="208"/>
      <c r="Q89" s="209"/>
      <c r="R89" s="201"/>
      <c r="S89" s="201"/>
      <c r="T89" s="201"/>
      <c r="U89" s="201"/>
      <c r="V89" s="201"/>
      <c r="W89" s="201"/>
      <c r="X89" s="201"/>
      <c r="Y89" s="201"/>
      <c r="Z89" s="201"/>
      <c r="AA89" s="201"/>
      <c r="AB89" s="201"/>
      <c r="AC89" s="201"/>
      <c r="AD89" s="201"/>
      <c r="AE89" s="201"/>
    </row>
    <row r="90" spans="1:31" ht="15.75" customHeight="1">
      <c r="A90" s="202"/>
      <c r="B90" s="228"/>
      <c r="C90" s="196"/>
      <c r="D90" s="211"/>
      <c r="E90" s="205"/>
      <c r="F90" s="220"/>
      <c r="G90" s="221"/>
      <c r="H90" s="221"/>
      <c r="I90" s="221"/>
      <c r="J90" s="222"/>
      <c r="K90" s="207"/>
      <c r="L90" s="208"/>
      <c r="M90" s="208"/>
      <c r="N90" s="208"/>
      <c r="O90" s="208"/>
      <c r="P90" s="208"/>
      <c r="Q90" s="209"/>
      <c r="R90" s="201"/>
      <c r="S90" s="201"/>
      <c r="T90" s="201"/>
      <c r="U90" s="201"/>
      <c r="V90" s="201"/>
      <c r="W90" s="201"/>
      <c r="X90" s="201"/>
      <c r="Y90" s="201"/>
      <c r="Z90" s="201"/>
      <c r="AA90" s="201"/>
      <c r="AB90" s="201"/>
      <c r="AC90" s="201"/>
      <c r="AD90" s="201"/>
      <c r="AE90" s="201"/>
    </row>
    <row r="91" spans="1:31" ht="15.75" customHeight="1">
      <c r="A91" s="213"/>
      <c r="B91" s="169"/>
      <c r="C91" s="169"/>
      <c r="D91" s="211"/>
      <c r="E91" s="232"/>
      <c r="F91" s="175">
        <f ca="1">COUNTIF($A87:$A90,"=E")</f>
        <v>0</v>
      </c>
      <c r="G91" s="175">
        <f ca="1">COUNTIF($A87:$A90,"=D")</f>
        <v>0</v>
      </c>
      <c r="H91" s="175">
        <f ca="1">COUNTIF($A87:$A90,"=C")</f>
        <v>1</v>
      </c>
      <c r="I91" s="175">
        <f ca="1">COUNTIF($A87:$A90,"=B")</f>
        <v>1</v>
      </c>
      <c r="J91" s="215">
        <f ca="1">COUNTIF($A87:$A90,"=A")</f>
        <v>0</v>
      </c>
      <c r="K91" s="216"/>
      <c r="L91" s="170"/>
      <c r="M91" s="170"/>
      <c r="N91" s="170"/>
      <c r="O91" s="170"/>
      <c r="P91" s="170"/>
      <c r="Q91" s="217"/>
      <c r="R91" s="201"/>
      <c r="S91" s="201"/>
      <c r="T91" s="201"/>
      <c r="U91" s="201"/>
      <c r="V91" s="201"/>
      <c r="W91" s="201"/>
      <c r="X91" s="201"/>
      <c r="Y91" s="201"/>
      <c r="Z91" s="201"/>
      <c r="AA91" s="201"/>
      <c r="AB91" s="201"/>
      <c r="AC91" s="201"/>
      <c r="AD91" s="201"/>
      <c r="AE91" s="201"/>
    </row>
    <row r="92" spans="1:31" ht="15.75" customHeight="1">
      <c r="A92" s="347" t="s">
        <v>345</v>
      </c>
      <c r="B92" s="300"/>
      <c r="C92" s="300"/>
      <c r="D92" s="300"/>
      <c r="E92" s="306"/>
      <c r="F92" s="220"/>
      <c r="G92" s="221"/>
      <c r="H92" s="221"/>
      <c r="I92" s="221"/>
      <c r="J92" s="222"/>
      <c r="K92" s="216"/>
      <c r="L92" s="170"/>
      <c r="M92" s="170"/>
      <c r="N92" s="170"/>
      <c r="O92" s="170"/>
      <c r="P92" s="170"/>
      <c r="Q92" s="217"/>
      <c r="R92" s="201"/>
      <c r="S92" s="201"/>
      <c r="T92" s="201"/>
      <c r="U92" s="201"/>
      <c r="V92" s="201"/>
      <c r="W92" s="201"/>
      <c r="X92" s="201"/>
      <c r="Y92" s="201"/>
      <c r="Z92" s="201"/>
      <c r="AA92" s="201"/>
      <c r="AB92" s="201"/>
      <c r="AC92" s="201"/>
      <c r="AD92" s="201"/>
      <c r="AE92" s="201"/>
    </row>
    <row r="93" spans="1:31" ht="15.75" customHeight="1">
      <c r="A93" s="218"/>
      <c r="B93" s="184" t="s">
        <v>144</v>
      </c>
      <c r="C93" s="185" t="str">
        <f ca="1">IF(F98&lt;&gt;0,"E",IF(G98&lt;&gt;0,"D",IF(H98&lt;&gt;0,"C",IF(I98&lt;&gt;0,"B","A"))))</f>
        <v>B</v>
      </c>
      <c r="D93" s="186" t="s">
        <v>145</v>
      </c>
      <c r="E93" s="187">
        <f ca="1">COUNTIF(C95:C97,"")/((COUNTIF(C95:C97,"")+COUNTIF(C95:C97,"NOK")+COUNTIF(C95:C97,"Not audited")))</f>
        <v>0.66666666666666663</v>
      </c>
      <c r="F93" s="220"/>
      <c r="G93" s="221"/>
      <c r="H93" s="221"/>
      <c r="I93" s="221"/>
      <c r="J93" s="222"/>
      <c r="K93" s="216"/>
      <c r="L93" s="170"/>
      <c r="M93" s="170"/>
      <c r="N93" s="170"/>
      <c r="O93" s="170"/>
      <c r="P93" s="170"/>
      <c r="Q93" s="217"/>
      <c r="R93" s="201"/>
      <c r="S93" s="201"/>
      <c r="T93" s="201"/>
      <c r="U93" s="201"/>
      <c r="V93" s="201"/>
      <c r="W93" s="201"/>
      <c r="X93" s="201"/>
      <c r="Y93" s="201"/>
      <c r="Z93" s="201"/>
      <c r="AA93" s="201"/>
      <c r="AB93" s="201"/>
      <c r="AC93" s="201"/>
      <c r="AD93" s="201"/>
      <c r="AE93" s="201"/>
    </row>
    <row r="94" spans="1:31" ht="15.75" customHeight="1">
      <c r="A94" s="191"/>
      <c r="B94" s="192"/>
      <c r="C94" s="192"/>
      <c r="D94" s="193" t="s">
        <v>146</v>
      </c>
      <c r="E94" s="194" t="s">
        <v>147</v>
      </c>
      <c r="F94" s="195" t="s">
        <v>148</v>
      </c>
      <c r="G94" s="196" t="s">
        <v>110</v>
      </c>
      <c r="H94" s="196" t="s">
        <v>149</v>
      </c>
      <c r="I94" s="196" t="s">
        <v>150</v>
      </c>
      <c r="J94" s="197" t="s">
        <v>323</v>
      </c>
      <c r="K94" s="213" t="s">
        <v>324</v>
      </c>
      <c r="L94" s="196" t="s">
        <v>325</v>
      </c>
      <c r="M94" s="199" t="s">
        <v>326</v>
      </c>
      <c r="N94" s="196" t="s">
        <v>327</v>
      </c>
      <c r="O94" s="196" t="s">
        <v>328</v>
      </c>
      <c r="P94" s="196" t="s">
        <v>329</v>
      </c>
      <c r="Q94" s="194" t="s">
        <v>330</v>
      </c>
      <c r="R94" s="201"/>
      <c r="S94" s="201"/>
      <c r="T94" s="201"/>
      <c r="U94" s="201"/>
      <c r="V94" s="201"/>
      <c r="W94" s="201"/>
      <c r="X94" s="201"/>
      <c r="Y94" s="201"/>
      <c r="Z94" s="201"/>
      <c r="AA94" s="201"/>
      <c r="AB94" s="201"/>
      <c r="AC94" s="201"/>
      <c r="AD94" s="201"/>
      <c r="AE94" s="201"/>
    </row>
    <row r="95" spans="1:31" ht="15.75" customHeight="1">
      <c r="A95" s="202" t="str">
        <f ca="1">IFERROR(__xludf.DUMMYFUNCTION("IF(ISERROR(QUERY('2 - ASSESS REPORT - EN'!$A100:$E102,""SELECT A WHERE C = 'NOK' or C= 'Not audited'"")),"""",QUERY('2 - ASSESS REPORT - EN'!$A100:$E102,""SELECT A WHERE C = 'NOK' or C= 'Not audited'""))"),"B")</f>
        <v>B</v>
      </c>
      <c r="B95" s="228" t="str">
        <f ca="1">IFERROR(__xludf.DUMMYFUNCTION("IF(ISERROR(QUERY('2 - ASSESS REPORT - EN'!$A100:$E102,""SELECT B WHERE C = 'NOK' or C= 'Not audited'"")),"""",QUERY('2 - ASSESS REPORT - EN'!$A100:$E102,""SELECT B WHERE C = 'NOK' or C= 'Not audited'""))"),"Prevention and Risks mastery
Incidents which can impact tool's calibration are monitored and managed by an actions plan (e.g.: knocks and shocks to a tool).")</f>
        <v>Prevention and Risks mastery
Incidents which can impact tool's calibration are monitored and managed by an actions plan (e.g.: knocks and shocks to a tool).</v>
      </c>
      <c r="C95" s="196" t="str">
        <f ca="1">IFERROR(__xludf.DUMMYFUNCTION("IF(ISERROR(QUERY('2 - ASSESS REPORT - EN'!$A100:$E102,""SELECT C WHERE C = 'NOK' or C= 'Not audited'"")),"""",QUERY('2 - ASSESS REPORT - EN'!$A100:$E102,""SELECT C WHERE C = 'NOK' or C= 'Not audited'""))"),"Not audited")</f>
        <v>Not audited</v>
      </c>
      <c r="D95" s="211" t="str">
        <f ca="1">IFERROR(__xludf.DUMMYFUNCTION("IF(ISERROR(QUERY('2 - ASSESS REPORT - EN'!$A100:$E102,""SELECT D WHERE C = 'NOK' or C= 'Not audited'"")),"""",QUERY('2 - ASSESS REPORT - EN'!$A100:$E102,""SELECT D WHERE C = 'NOK' or C= 'Not audited'""))"),"")</f>
        <v/>
      </c>
      <c r="E95" s="205" t="str">
        <f ca="1">IFERROR(__xludf.DUMMYFUNCTION("IF(ISERROR(QUERY('2 - ASSESS REPORT - EN'!$A100:$E102,""SELECT E WHERE C = 'NOK' or C= 'Not audited'"")),"""",QUERY('2 - ASSESS REPORT - EN'!$A100:$E102,""SELECT E WHERE C = 'NOK' or C= 'Not audited'""))"),"")</f>
        <v/>
      </c>
      <c r="F95" s="220"/>
      <c r="G95" s="221"/>
      <c r="H95" s="221"/>
      <c r="I95" s="221"/>
      <c r="J95" s="222"/>
      <c r="K95" s="207"/>
      <c r="L95" s="208"/>
      <c r="M95" s="208"/>
      <c r="N95" s="208"/>
      <c r="O95" s="208"/>
      <c r="P95" s="208"/>
      <c r="Q95" s="209"/>
      <c r="R95" s="201"/>
      <c r="S95" s="201"/>
      <c r="T95" s="201"/>
      <c r="U95" s="201"/>
      <c r="V95" s="201"/>
      <c r="W95" s="201"/>
      <c r="X95" s="201"/>
      <c r="Y95" s="201"/>
      <c r="Z95" s="201"/>
      <c r="AA95" s="201"/>
      <c r="AB95" s="201"/>
      <c r="AC95" s="201"/>
      <c r="AD95" s="201"/>
      <c r="AE95" s="201"/>
    </row>
    <row r="96" spans="1:31" ht="15.75" customHeight="1">
      <c r="A96" s="202"/>
      <c r="B96" s="228"/>
      <c r="C96" s="196"/>
      <c r="D96" s="211"/>
      <c r="E96" s="205"/>
      <c r="F96" s="220"/>
      <c r="G96" s="221"/>
      <c r="H96" s="221"/>
      <c r="I96" s="221"/>
      <c r="J96" s="222"/>
      <c r="K96" s="207"/>
      <c r="L96" s="208"/>
      <c r="M96" s="208"/>
      <c r="N96" s="208"/>
      <c r="O96" s="208"/>
      <c r="P96" s="208"/>
      <c r="Q96" s="209"/>
      <c r="R96" s="201"/>
      <c r="S96" s="201"/>
      <c r="T96" s="201"/>
      <c r="U96" s="201"/>
      <c r="V96" s="201"/>
      <c r="W96" s="201"/>
      <c r="X96" s="201"/>
      <c r="Y96" s="201"/>
      <c r="Z96" s="201"/>
      <c r="AA96" s="201"/>
      <c r="AB96" s="201"/>
      <c r="AC96" s="201"/>
      <c r="AD96" s="201"/>
      <c r="AE96" s="201"/>
    </row>
    <row r="97" spans="1:31" ht="15.75" customHeight="1">
      <c r="A97" s="202"/>
      <c r="B97" s="203"/>
      <c r="C97" s="196"/>
      <c r="D97" s="211"/>
      <c r="E97" s="205"/>
      <c r="F97" s="220"/>
      <c r="G97" s="221"/>
      <c r="H97" s="221"/>
      <c r="I97" s="221"/>
      <c r="J97" s="222"/>
      <c r="K97" s="207"/>
      <c r="L97" s="208"/>
      <c r="M97" s="208"/>
      <c r="N97" s="208"/>
      <c r="O97" s="208"/>
      <c r="P97" s="208"/>
      <c r="Q97" s="209"/>
      <c r="R97" s="201"/>
      <c r="S97" s="201"/>
      <c r="T97" s="201"/>
      <c r="U97" s="201"/>
      <c r="V97" s="201"/>
      <c r="W97" s="201"/>
      <c r="X97" s="201"/>
      <c r="Y97" s="201"/>
      <c r="Z97" s="201"/>
      <c r="AA97" s="201"/>
      <c r="AB97" s="201"/>
      <c r="AC97" s="201"/>
      <c r="AD97" s="201"/>
      <c r="AE97" s="201"/>
    </row>
    <row r="98" spans="1:31" ht="15.75" customHeight="1">
      <c r="A98" s="213"/>
      <c r="B98" s="214"/>
      <c r="C98" s="214"/>
      <c r="D98" s="211"/>
      <c r="E98" s="205"/>
      <c r="F98" s="175">
        <f ca="1">COUNTIF($A95:$A97,"=E")</f>
        <v>0</v>
      </c>
      <c r="G98" s="175">
        <f ca="1">COUNTIF($A95:$A97,"=D")</f>
        <v>0</v>
      </c>
      <c r="H98" s="175">
        <f ca="1">COUNTIF($A95:$A97,"=C")</f>
        <v>0</v>
      </c>
      <c r="I98" s="175">
        <f ca="1">COUNTIF($A95:$A97,"=B")</f>
        <v>1</v>
      </c>
      <c r="J98" s="215">
        <f ca="1">COUNTIF($A95:$A97,"=A")</f>
        <v>0</v>
      </c>
      <c r="K98" s="207"/>
      <c r="L98" s="208"/>
      <c r="M98" s="208"/>
      <c r="N98" s="208"/>
      <c r="O98" s="208"/>
      <c r="P98" s="208"/>
      <c r="Q98" s="209"/>
      <c r="R98" s="201"/>
      <c r="S98" s="201"/>
      <c r="T98" s="201"/>
      <c r="U98" s="201"/>
      <c r="V98" s="201"/>
      <c r="W98" s="201"/>
      <c r="X98" s="201"/>
      <c r="Y98" s="201"/>
      <c r="Z98" s="201"/>
      <c r="AA98" s="201"/>
      <c r="AB98" s="201"/>
      <c r="AC98" s="201"/>
      <c r="AD98" s="201"/>
      <c r="AE98" s="201"/>
    </row>
    <row r="99" spans="1:31" ht="18" customHeight="1">
      <c r="A99" s="347" t="s">
        <v>346</v>
      </c>
      <c r="B99" s="300"/>
      <c r="C99" s="300"/>
      <c r="D99" s="300"/>
      <c r="E99" s="306"/>
      <c r="F99" s="220"/>
      <c r="G99" s="221"/>
      <c r="H99" s="221"/>
      <c r="I99" s="221"/>
      <c r="J99" s="222"/>
      <c r="K99" s="216"/>
      <c r="L99" s="170"/>
      <c r="M99" s="170"/>
      <c r="N99" s="170"/>
      <c r="O99" s="170"/>
      <c r="P99" s="170"/>
      <c r="Q99" s="217"/>
      <c r="R99" s="201"/>
      <c r="S99" s="201"/>
      <c r="T99" s="201"/>
      <c r="U99" s="201"/>
      <c r="V99" s="201"/>
      <c r="W99" s="201"/>
      <c r="X99" s="201"/>
      <c r="Y99" s="201"/>
      <c r="Z99" s="201"/>
      <c r="AA99" s="201"/>
      <c r="AB99" s="201"/>
      <c r="AC99" s="201"/>
      <c r="AD99" s="201"/>
      <c r="AE99" s="201"/>
    </row>
    <row r="100" spans="1:31" ht="15.75" customHeight="1">
      <c r="A100" s="218"/>
      <c r="B100" s="184" t="s">
        <v>144</v>
      </c>
      <c r="C100" s="185" t="str">
        <f ca="1">IF(F105&lt;&gt;0,"E",IF(G105&lt;&gt;0,"D",IF(H105&lt;&gt;0,"C",IF(I105&lt;&gt;0,"B","A"))))</f>
        <v>C</v>
      </c>
      <c r="D100" s="186" t="s">
        <v>145</v>
      </c>
      <c r="E100" s="187">
        <f ca="1">COUNTIF(C102:C104,"")/((COUNTIF(C102:C104,"")+COUNTIF(C102:C104,"NOK")+COUNTIF(C102:C104,"Not audited")))</f>
        <v>0.33333333333333331</v>
      </c>
      <c r="F100" s="220"/>
      <c r="G100" s="221"/>
      <c r="H100" s="221"/>
      <c r="I100" s="221"/>
      <c r="J100" s="222"/>
      <c r="K100" s="216"/>
      <c r="L100" s="170"/>
      <c r="M100" s="170"/>
      <c r="N100" s="170"/>
      <c r="O100" s="170"/>
      <c r="P100" s="170"/>
      <c r="Q100" s="217"/>
      <c r="R100" s="201"/>
      <c r="S100" s="201"/>
      <c r="T100" s="201"/>
      <c r="U100" s="201"/>
      <c r="V100" s="201"/>
      <c r="W100" s="201"/>
      <c r="X100" s="201"/>
      <c r="Y100" s="201"/>
      <c r="Z100" s="201"/>
      <c r="AA100" s="201"/>
      <c r="AB100" s="201"/>
      <c r="AC100" s="201"/>
      <c r="AD100" s="201"/>
      <c r="AE100" s="201"/>
    </row>
    <row r="101" spans="1:31" ht="15.75" customHeight="1">
      <c r="A101" s="191"/>
      <c r="B101" s="192"/>
      <c r="C101" s="192"/>
      <c r="D101" s="193" t="s">
        <v>146</v>
      </c>
      <c r="E101" s="194" t="s">
        <v>147</v>
      </c>
      <c r="F101" s="195" t="s">
        <v>148</v>
      </c>
      <c r="G101" s="196" t="s">
        <v>110</v>
      </c>
      <c r="H101" s="196" t="s">
        <v>149</v>
      </c>
      <c r="I101" s="196" t="s">
        <v>150</v>
      </c>
      <c r="J101" s="197" t="s">
        <v>323</v>
      </c>
      <c r="K101" s="213" t="s">
        <v>324</v>
      </c>
      <c r="L101" s="196" t="s">
        <v>325</v>
      </c>
      <c r="M101" s="199" t="s">
        <v>326</v>
      </c>
      <c r="N101" s="196" t="s">
        <v>327</v>
      </c>
      <c r="O101" s="196" t="s">
        <v>328</v>
      </c>
      <c r="P101" s="196" t="s">
        <v>329</v>
      </c>
      <c r="Q101" s="194" t="s">
        <v>330</v>
      </c>
      <c r="R101" s="201"/>
      <c r="S101" s="201"/>
      <c r="T101" s="201"/>
      <c r="U101" s="201"/>
      <c r="V101" s="201"/>
      <c r="W101" s="201"/>
      <c r="X101" s="201"/>
      <c r="Y101" s="201"/>
      <c r="Z101" s="201"/>
      <c r="AA101" s="201"/>
      <c r="AB101" s="201"/>
      <c r="AC101" s="201"/>
      <c r="AD101" s="201"/>
      <c r="AE101" s="201"/>
    </row>
    <row r="102" spans="1:31" ht="33.75" customHeight="1">
      <c r="A102" s="202" t="str">
        <f ca="1">IFERROR(__xludf.DUMMYFUNCTION("IF(ISERROR(QUERY('2 - ASSESS REPORT - EN'!$A107:$E109,""SELECT A WHERE C = 'NOK' or C= 'Not audited'"")),"""",QUERY('2 - ASSESS REPORT - EN'!$A107:$E109,""SELECT A WHERE C = 'NOK' or C= 'Not audited'""))"),"C")</f>
        <v>C</v>
      </c>
      <c r="B102" s="228" t="str">
        <f ca="1">IFERROR(__xludf.DUMMYFUNCTION("IF(ISERROR(QUERY('2 - ASSESS REPORT - EN'!$A107:$E109,""SELECT B WHERE C = 'NOK' or C= 'Not audited'"")),"""",QUERY('2 - ASSESS REPORT - EN'!$A107:$E109,""SELECT B WHERE C = 'NOK' or C= 'Not audited'""))"),"Formalization and prevention
Supplier formalizes and communicates in proximity of workstation, easily accessible for operators, actions to take in case of breakdown (specific identification, isolation/stop of the machine, recording, restart conditions). "&amp;"
There is a maintenance planning available (with frequency and operations to do) and an up to date state of the machines.
Preventive maintenance operations are recorded and available per machine (date, type of maintenance, person in charge of operation)"&amp;".")</f>
        <v>Formalization and prevention
Supplier formalizes and communicates in proximity of workstation, easily accessible for operators, actions to take in case of breakdown (specific identification, isolation/stop of the machine, recording, restart conditions). 
There is a maintenance planning available (with frequency and operations to do) and an up to date state of the machines.
Preventive maintenance operations are recorded and available per machine (date, type of maintenance, person in charge of operation).</v>
      </c>
      <c r="C102" s="196" t="str">
        <f ca="1">IFERROR(__xludf.DUMMYFUNCTION("IF(ISERROR(query('2 - ASSESS REPORT - EN'!$A107:$E109,""SELECT C WHERE C = 'NOK' or C= 'Not audited'"")),"""",QUERY('2 - ASSESS REPORT - EN'!$A107:$E109,""SELECT C WHERE C = 'NOK' or C= 'Not audited'""))"),"Not audited")</f>
        <v>Not audited</v>
      </c>
      <c r="D102" s="211" t="str">
        <f ca="1">IFERROR(__xludf.DUMMYFUNCTION("IF(ISERROR(QUERY('2 - ASSESS REPORT - EN'!$A107:$E109,""SELECT D WHERE C = 'NOK' or C= 'Not audited'"")),"""",QUERY('2 - ASSESS REPORT - EN'!$A107:$E109,""SELECT D WHERE C = 'NOK' or C= 'Not audited'""))"),"")</f>
        <v/>
      </c>
      <c r="E102" s="205" t="str">
        <f ca="1">IFERROR(__xludf.DUMMYFUNCTION("IF(ISERROR(QUERY('2 - ASSESS REPORT - EN'!$A107:$E109,""SELECT E WHERE C = 'NOK' or C= 'Not audited'"")),"""",QUERY('2 - ASSESS REPORT - EN'!$A107:$E109,""SELECT E WHERE C = 'NOK' or C= 'Not audited'""))"),"")</f>
        <v/>
      </c>
      <c r="F102" s="220"/>
      <c r="G102" s="221"/>
      <c r="H102" s="221"/>
      <c r="I102" s="221"/>
      <c r="J102" s="222"/>
      <c r="K102" s="207"/>
      <c r="L102" s="224"/>
      <c r="M102" s="224"/>
      <c r="N102" s="230"/>
      <c r="O102" s="231"/>
      <c r="P102" s="225"/>
      <c r="Q102" s="227"/>
      <c r="R102" s="201"/>
      <c r="S102" s="201"/>
      <c r="T102" s="201"/>
      <c r="U102" s="201"/>
      <c r="V102" s="201"/>
      <c r="W102" s="201"/>
      <c r="X102" s="201"/>
      <c r="Y102" s="201"/>
      <c r="Z102" s="201"/>
      <c r="AA102" s="201"/>
      <c r="AB102" s="201"/>
      <c r="AC102" s="201"/>
      <c r="AD102" s="201"/>
      <c r="AE102" s="201"/>
    </row>
    <row r="103" spans="1:31" ht="15.75" customHeight="1">
      <c r="A103" s="202" t="str">
        <f ca="1">IFERROR(__xludf.DUMMYFUNCTION("""COMPUTED_VALUE"""),"B")</f>
        <v>B</v>
      </c>
      <c r="B103" s="228" t="str">
        <f ca="1">IFERROR(__xludf.DUMMYFUNCTION("""COMPUTED_VALUE"""),"Optimization
A list of critical machines is set up according to the quality-costs-delays risks. There is a plan to manage breakdowns on critical machines (subcontracted intervention / spare parts stock availability)
Investments plan of the company is al"&amp;"igned with maintenance data analysis.")</f>
        <v>Optimization
A list of critical machines is set up according to the quality-costs-delays risks. There is a plan to manage breakdowns on critical machines (subcontracted intervention / spare parts stock availability)
Investments plan of the company is aligned with maintenance data analysis.</v>
      </c>
      <c r="C103" s="196" t="str">
        <f ca="1">IFERROR(__xludf.DUMMYFUNCTION("""COMPUTED_VALUE"""),"Not audited")</f>
        <v>Not audited</v>
      </c>
      <c r="D103" s="211"/>
      <c r="E103" s="205"/>
      <c r="F103" s="220"/>
      <c r="G103" s="221"/>
      <c r="H103" s="221"/>
      <c r="I103" s="221"/>
      <c r="J103" s="222"/>
      <c r="K103" s="207"/>
      <c r="L103" s="208"/>
      <c r="M103" s="208"/>
      <c r="N103" s="208"/>
      <c r="O103" s="208"/>
      <c r="P103" s="208"/>
      <c r="Q103" s="209"/>
      <c r="R103" s="201"/>
      <c r="S103" s="201"/>
      <c r="T103" s="201"/>
      <c r="U103" s="201"/>
      <c r="V103" s="201"/>
      <c r="W103" s="201"/>
      <c r="X103" s="201"/>
      <c r="Y103" s="201"/>
      <c r="Z103" s="201"/>
      <c r="AA103" s="201"/>
      <c r="AB103" s="201"/>
      <c r="AC103" s="201"/>
      <c r="AD103" s="201"/>
      <c r="AE103" s="201"/>
    </row>
    <row r="104" spans="1:31" ht="15.75" customHeight="1">
      <c r="A104" s="202"/>
      <c r="B104" s="228"/>
      <c r="C104" s="196"/>
      <c r="D104" s="211"/>
      <c r="E104" s="205"/>
      <c r="F104" s="220"/>
      <c r="G104" s="221"/>
      <c r="H104" s="221"/>
      <c r="I104" s="221"/>
      <c r="J104" s="222"/>
      <c r="K104" s="207"/>
      <c r="L104" s="208"/>
      <c r="M104" s="208"/>
      <c r="N104" s="208"/>
      <c r="O104" s="208"/>
      <c r="P104" s="208"/>
      <c r="Q104" s="209"/>
      <c r="R104" s="201"/>
      <c r="S104" s="201"/>
      <c r="T104" s="201"/>
      <c r="U104" s="201"/>
      <c r="V104" s="201"/>
      <c r="W104" s="201"/>
      <c r="X104" s="201"/>
      <c r="Y104" s="201"/>
      <c r="Z104" s="201"/>
      <c r="AA104" s="201"/>
      <c r="AB104" s="201"/>
      <c r="AC104" s="201"/>
      <c r="AD104" s="201"/>
      <c r="AE104" s="201"/>
    </row>
    <row r="105" spans="1:31" ht="15.75" customHeight="1">
      <c r="A105" s="213"/>
      <c r="B105" s="214"/>
      <c r="C105" s="214"/>
      <c r="D105" s="211"/>
      <c r="E105" s="205"/>
      <c r="F105" s="175">
        <f ca="1">COUNTIF($A102:$A104,"=E")</f>
        <v>0</v>
      </c>
      <c r="G105" s="175">
        <f ca="1">COUNTIF($A102:$A104,"=D")</f>
        <v>0</v>
      </c>
      <c r="H105" s="175">
        <f ca="1">COUNTIF($A102:$A104,"=C")</f>
        <v>1</v>
      </c>
      <c r="I105" s="175">
        <f ca="1">COUNTIF($A102:$A104,"=B")</f>
        <v>1</v>
      </c>
      <c r="J105" s="215">
        <f ca="1">COUNTIF($A102:$A104,"=A")</f>
        <v>0</v>
      </c>
      <c r="K105" s="207"/>
      <c r="L105" s="208"/>
      <c r="M105" s="208"/>
      <c r="N105" s="208"/>
      <c r="O105" s="208"/>
      <c r="P105" s="208"/>
      <c r="Q105" s="209"/>
      <c r="R105" s="201"/>
      <c r="S105" s="201"/>
      <c r="T105" s="201"/>
      <c r="U105" s="201"/>
      <c r="V105" s="201"/>
      <c r="W105" s="201"/>
      <c r="X105" s="201"/>
      <c r="Y105" s="201"/>
      <c r="Z105" s="201"/>
      <c r="AA105" s="201"/>
      <c r="AB105" s="201"/>
      <c r="AC105" s="201"/>
      <c r="AD105" s="201"/>
      <c r="AE105" s="201"/>
    </row>
    <row r="106" spans="1:31" ht="15.75" customHeight="1">
      <c r="A106" s="347" t="s">
        <v>347</v>
      </c>
      <c r="B106" s="300"/>
      <c r="C106" s="300"/>
      <c r="D106" s="300"/>
      <c r="E106" s="306"/>
      <c r="F106" s="220"/>
      <c r="G106" s="221"/>
      <c r="H106" s="221"/>
      <c r="I106" s="221"/>
      <c r="J106" s="222"/>
      <c r="K106" s="216"/>
      <c r="L106" s="170"/>
      <c r="M106" s="170"/>
      <c r="N106" s="170"/>
      <c r="O106" s="170"/>
      <c r="P106" s="170"/>
      <c r="Q106" s="217"/>
      <c r="R106" s="201"/>
      <c r="S106" s="201"/>
      <c r="T106" s="201"/>
      <c r="U106" s="201"/>
      <c r="V106" s="201"/>
      <c r="W106" s="201"/>
      <c r="X106" s="201"/>
      <c r="Y106" s="201"/>
      <c r="Z106" s="201"/>
      <c r="AA106" s="201"/>
      <c r="AB106" s="201"/>
      <c r="AC106" s="201"/>
      <c r="AD106" s="201"/>
      <c r="AE106" s="201"/>
    </row>
    <row r="107" spans="1:31" ht="15.75" customHeight="1">
      <c r="A107" s="218"/>
      <c r="B107" s="184" t="s">
        <v>144</v>
      </c>
      <c r="C107" s="185" t="str">
        <f ca="1">IF(F112&lt;&gt;0,"E",IF(G112&lt;&gt;0,"D",IF(H112&lt;&gt;0,"C",IF(I112&lt;&gt;0,"B","A"))))</f>
        <v>C</v>
      </c>
      <c r="D107" s="186" t="s">
        <v>145</v>
      </c>
      <c r="E107" s="187">
        <f ca="1">COUNTIF(C109:C111,"")/((COUNTIF(C109:C111,"")+COUNTIF(C109:C111,"NOK")+COUNTIF(C109:C111,"Not audited")))</f>
        <v>0.33333333333333331</v>
      </c>
      <c r="F107" s="220"/>
      <c r="G107" s="221"/>
      <c r="H107" s="221"/>
      <c r="I107" s="221"/>
      <c r="J107" s="222"/>
      <c r="K107" s="216"/>
      <c r="L107" s="170"/>
      <c r="M107" s="170"/>
      <c r="N107" s="170"/>
      <c r="O107" s="170"/>
      <c r="P107" s="170"/>
      <c r="Q107" s="217"/>
      <c r="R107" s="201"/>
      <c r="S107" s="201"/>
      <c r="T107" s="201"/>
      <c r="U107" s="201"/>
      <c r="V107" s="201"/>
      <c r="W107" s="201"/>
      <c r="X107" s="201"/>
      <c r="Y107" s="201"/>
      <c r="Z107" s="201"/>
      <c r="AA107" s="201"/>
      <c r="AB107" s="201"/>
      <c r="AC107" s="201"/>
      <c r="AD107" s="201"/>
      <c r="AE107" s="201"/>
    </row>
    <row r="108" spans="1:31" ht="15.75" customHeight="1">
      <c r="A108" s="191"/>
      <c r="B108" s="192"/>
      <c r="C108" s="192"/>
      <c r="D108" s="193" t="s">
        <v>146</v>
      </c>
      <c r="E108" s="194" t="s">
        <v>147</v>
      </c>
      <c r="F108" s="195" t="s">
        <v>148</v>
      </c>
      <c r="G108" s="196" t="s">
        <v>110</v>
      </c>
      <c r="H108" s="196" t="s">
        <v>149</v>
      </c>
      <c r="I108" s="196" t="s">
        <v>150</v>
      </c>
      <c r="J108" s="197" t="s">
        <v>323</v>
      </c>
      <c r="K108" s="213" t="s">
        <v>324</v>
      </c>
      <c r="L108" s="196" t="s">
        <v>325</v>
      </c>
      <c r="M108" s="199" t="s">
        <v>326</v>
      </c>
      <c r="N108" s="196" t="s">
        <v>327</v>
      </c>
      <c r="O108" s="196" t="s">
        <v>328</v>
      </c>
      <c r="P108" s="196" t="s">
        <v>329</v>
      </c>
      <c r="Q108" s="194" t="s">
        <v>330</v>
      </c>
      <c r="R108" s="201"/>
      <c r="S108" s="201"/>
      <c r="T108" s="201"/>
      <c r="U108" s="201"/>
      <c r="V108" s="201"/>
      <c r="W108" s="201"/>
      <c r="X108" s="201"/>
      <c r="Y108" s="201"/>
      <c r="Z108" s="201"/>
      <c r="AA108" s="201"/>
      <c r="AB108" s="201"/>
      <c r="AC108" s="201"/>
      <c r="AD108" s="201"/>
      <c r="AE108" s="201"/>
    </row>
    <row r="109" spans="1:31" ht="28.5" customHeight="1">
      <c r="A109" s="202" t="str">
        <f ca="1">IFERROR(__xludf.DUMMYFUNCTION("IF(ISERROR(QUERY('2 - ASSESS REPORT - EN'!$A114:$E116,""SELECT A WHERE C = 'NOK' or C= 'Not audited'"")),"""",QUERY('2 - ASSESS REPORT - EN'!$A114:$E116,""SELECT A WHERE C = 'NOK' or C= 'Not audited'""))"),"C")</f>
        <v>C</v>
      </c>
      <c r="B109" s="228" t="str">
        <f ca="1">IFERROR(__xludf.DUMMYFUNCTION("IF(ISERROR(QUERY('2 - ASSESS REPORT - EN'!$A114:$E116,""SELECT B WHERE C = 'NOK' or C= 'Not audited'"")),"""",QUERY('2 - ASSESS REPORT - EN'!$A114:$E116,""SELECT B WHERE C = 'NOK' or C= 'Not audited'""))"),"A new supplier's validation procedure is available and applied (e.g. new component validation / supplier evaluation)
Performance management
Internal quality indicators are defined and followed to monitor rank n suppliers (e.g.: non conform product rate) "&amp;"and manage them accordingly (clear target, action plan, person in charge, deadline, actions efficiency follow-up).
Chemical risk management
Chemical screening RSL is filed and completed by the supplier.
If any NOK RSL, supplier has implemented corrective"&amp;" action and chemicals testing to ensure compliance of the finished goods/ component.
RSL requirements are communicated to all non nominated rank 2 suppliers, with evidence of the acknoledgment (exception for finished good cosmetics &amp; chemicals suppliers,"&amp;" requirement already covered by substances regulation and M/P-RSL of the rank 1).")</f>
        <v>A new supplier's validation procedure is available and applied (e.g. new component validation / supplier evaluation)
Performance management
Internal quality indicators are defined and followed to monitor rank n suppliers (e.g.: non conform product rate) and manage them accordingly (clear target, action plan, person in charge, deadline, actions efficiency follow-up).
Chemical risk management
Chemical screening RSL is filed and completed by the supplier.
If any NOK RSL, supplier has implemented corrective action and chemicals testing to ensure compliance of the finished goods/ component.
RSL requirements are communicated to all non nominated rank 2 suppliers, with evidence of the acknoledgment (exception for finished good cosmetics &amp; chemicals suppliers, requirement already covered by substances regulation and M/P-RSL of the rank 1).</v>
      </c>
      <c r="C109" s="196" t="str">
        <f ca="1">IFERROR(__xludf.DUMMYFUNCTION("IF(ISERROR(QUERY('2 - ASSESS REPORT - EN'!$A114:$E116,""SELECT C WHERE C = 'NOK' or C= 'Not audited'"")),"""",QUERY('2 - ASSESS REPORT - EN'!$A114:$E116,""SELECT C WHERE C = 'NOK' or C= 'Not audited'""))"),"Not audited")</f>
        <v>Not audited</v>
      </c>
      <c r="D109" s="211" t="str">
        <f ca="1">IFERROR(__xludf.DUMMYFUNCTION("IF(ISERROR(QUERY('2 - ASSESS REPORT - EN'!$A114:$E116,""SELECT D WHERE C = 'NOK' or C= 'Not audited'"")),"""",QUERY('2 - ASSESS REPORT - EN'!$A114:$E116,""SELECT D WHERE C = 'NOK' or C= 'Not audited'""))"),"")</f>
        <v/>
      </c>
      <c r="E109" s="205" t="str">
        <f ca="1">IFERROR(__xludf.DUMMYFUNCTION("IF(ISERROR(QUERY('2 - ASSESS REPORT - EN'!$A114:$E116,""SELECT E WHERE C = 'NOK' or C= 'Not audited'"")),"""",QUERY('2 - ASSESS REPORT - EN'!$A114:$E116,""SELECT E WHERE C = 'NOK' or C= 'Not audited'""))"),"")</f>
        <v/>
      </c>
      <c r="F109" s="220"/>
      <c r="G109" s="221"/>
      <c r="H109" s="221"/>
      <c r="I109" s="221"/>
      <c r="J109" s="222"/>
      <c r="K109" s="207"/>
      <c r="L109" s="208"/>
      <c r="M109" s="208"/>
      <c r="N109" s="208"/>
      <c r="O109" s="208"/>
      <c r="P109" s="208"/>
      <c r="Q109" s="209"/>
      <c r="R109" s="201"/>
      <c r="S109" s="201"/>
      <c r="T109" s="201"/>
      <c r="U109" s="201"/>
      <c r="V109" s="201"/>
      <c r="W109" s="201"/>
      <c r="X109" s="201"/>
      <c r="Y109" s="201"/>
      <c r="Z109" s="201"/>
      <c r="AA109" s="201"/>
      <c r="AB109" s="201"/>
      <c r="AC109" s="201"/>
      <c r="AD109" s="201"/>
      <c r="AE109" s="201"/>
    </row>
    <row r="110" spans="1:31" ht="20.25" customHeight="1">
      <c r="A110" s="202" t="str">
        <f ca="1">IFERROR(__xludf.DUMMYFUNCTION("""COMPUTED_VALUE"""),"B")</f>
        <v>B</v>
      </c>
      <c r="B110" s="228" t="str">
        <f ca="1">IFERROR(__xludf.DUMMYFUNCTION("""COMPUTED_VALUE"""),"Buying/sourcing policy for chemicals
A buying policy for chemicals sourcing is formalized and implemented to reach compliance to chemicals customer's requirements.
Rank n suppliers assessment:
A risk analysis for rank n suppliers is available (e.g.: new "&amp;"supplier, new process, innovative product, new site, high rate of non conformity). 
Quality audits are planned at the concerned suppliers based on the risk analysis.
All (nominated or non-nominated) rank 2 suppliers have signed the concerned RSL and the "&amp;"document is archived by rank 1 supplier.")</f>
        <v>Buying/sourcing policy for chemicals
A buying policy for chemicals sourcing is formalized and implemented to reach compliance to chemicals customer's requirements.
Rank n suppliers assessment:
A risk analysis for rank n suppliers is available (e.g.: new supplier, new process, innovative product, new site, high rate of non conformity). 
Quality audits are planned at the concerned suppliers based on the risk analysis.
All (nominated or non-nominated) rank 2 suppliers have signed the concerned RSL and the document is archived by rank 1 supplier.</v>
      </c>
      <c r="C110" s="196" t="str">
        <f ca="1">IFERROR(__xludf.DUMMYFUNCTION("""COMPUTED_VALUE"""),"Not audited")</f>
        <v>Not audited</v>
      </c>
      <c r="D110" s="211"/>
      <c r="E110" s="205"/>
      <c r="F110" s="220"/>
      <c r="G110" s="221"/>
      <c r="H110" s="221"/>
      <c r="I110" s="221"/>
      <c r="J110" s="222"/>
      <c r="K110" s="207"/>
      <c r="L110" s="208"/>
      <c r="M110" s="208"/>
      <c r="N110" s="208"/>
      <c r="O110" s="208"/>
      <c r="P110" s="208"/>
      <c r="Q110" s="209"/>
      <c r="R110" s="201"/>
      <c r="S110" s="201"/>
      <c r="T110" s="201"/>
      <c r="U110" s="201"/>
      <c r="V110" s="201"/>
      <c r="W110" s="201"/>
      <c r="X110" s="201"/>
      <c r="Y110" s="201"/>
      <c r="Z110" s="201"/>
      <c r="AA110" s="201"/>
      <c r="AB110" s="201"/>
      <c r="AC110" s="201"/>
      <c r="AD110" s="201"/>
      <c r="AE110" s="201"/>
    </row>
    <row r="111" spans="1:31" ht="15.75" customHeight="1">
      <c r="A111" s="202"/>
      <c r="B111" s="228"/>
      <c r="C111" s="196"/>
      <c r="D111" s="211"/>
      <c r="E111" s="205"/>
      <c r="F111" s="220"/>
      <c r="G111" s="221"/>
      <c r="H111" s="221"/>
      <c r="I111" s="221"/>
      <c r="J111" s="222"/>
      <c r="K111" s="207"/>
      <c r="L111" s="208"/>
      <c r="M111" s="208"/>
      <c r="N111" s="208"/>
      <c r="O111" s="208"/>
      <c r="P111" s="208"/>
      <c r="Q111" s="209"/>
      <c r="R111" s="201"/>
      <c r="S111" s="201"/>
      <c r="T111" s="201"/>
      <c r="U111" s="201"/>
      <c r="V111" s="201"/>
      <c r="W111" s="201"/>
      <c r="X111" s="201"/>
      <c r="Y111" s="201"/>
      <c r="Z111" s="201"/>
      <c r="AA111" s="201"/>
      <c r="AB111" s="201"/>
      <c r="AC111" s="201"/>
      <c r="AD111" s="201"/>
      <c r="AE111" s="201"/>
    </row>
    <row r="112" spans="1:31" ht="15.75" customHeight="1">
      <c r="A112" s="213"/>
      <c r="B112" s="214"/>
      <c r="C112" s="214"/>
      <c r="D112" s="211"/>
      <c r="E112" s="205"/>
      <c r="F112" s="175">
        <f ca="1">COUNTIF($A109:$A111,"=E")</f>
        <v>0</v>
      </c>
      <c r="G112" s="175">
        <f ca="1">COUNTIF($A109:$A111,"=D")</f>
        <v>0</v>
      </c>
      <c r="H112" s="175">
        <f ca="1">COUNTIF($A109:$A111,"=C")</f>
        <v>1</v>
      </c>
      <c r="I112" s="175">
        <f ca="1">COUNTIF($A109:$A111,"=B")</f>
        <v>1</v>
      </c>
      <c r="J112" s="215">
        <f ca="1">COUNTIF($A109:$A111,"=A")</f>
        <v>0</v>
      </c>
      <c r="K112" s="207"/>
      <c r="L112" s="208"/>
      <c r="M112" s="208"/>
      <c r="N112" s="208"/>
      <c r="O112" s="208"/>
      <c r="P112" s="208"/>
      <c r="Q112" s="209"/>
      <c r="R112" s="201"/>
      <c r="S112" s="201"/>
      <c r="T112" s="201"/>
      <c r="U112" s="201"/>
      <c r="V112" s="201"/>
      <c r="W112" s="201"/>
      <c r="X112" s="201"/>
      <c r="Y112" s="201"/>
      <c r="Z112" s="201"/>
      <c r="AA112" s="201"/>
      <c r="AB112" s="201"/>
      <c r="AC112" s="201"/>
      <c r="AD112" s="201"/>
      <c r="AE112" s="201"/>
    </row>
    <row r="113" spans="1:31" ht="15.75" customHeight="1">
      <c r="A113" s="305" t="s">
        <v>348</v>
      </c>
      <c r="B113" s="300"/>
      <c r="C113" s="300"/>
      <c r="D113" s="300"/>
      <c r="E113" s="306"/>
      <c r="F113" s="220"/>
      <c r="G113" s="221"/>
      <c r="H113" s="221"/>
      <c r="I113" s="221"/>
      <c r="J113" s="222"/>
      <c r="K113" s="216"/>
      <c r="L113" s="170"/>
      <c r="M113" s="170"/>
      <c r="N113" s="170"/>
      <c r="O113" s="170"/>
      <c r="P113" s="170"/>
      <c r="Q113" s="217"/>
      <c r="R113" s="201"/>
      <c r="S113" s="201"/>
      <c r="T113" s="201"/>
      <c r="U113" s="201"/>
      <c r="V113" s="201"/>
      <c r="W113" s="201"/>
      <c r="X113" s="201"/>
      <c r="Y113" s="201"/>
      <c r="Z113" s="201"/>
      <c r="AA113" s="201"/>
      <c r="AB113" s="201"/>
      <c r="AC113" s="201"/>
      <c r="AD113" s="201"/>
      <c r="AE113" s="201"/>
    </row>
    <row r="114" spans="1:31" ht="15.75" customHeight="1">
      <c r="A114" s="218"/>
      <c r="B114" s="184" t="s">
        <v>144</v>
      </c>
      <c r="C114" s="185" t="str">
        <f ca="1">IF(F119&lt;&gt;0,"E",IF(G119&lt;&gt;0,"D",IF(H119&lt;&gt;0,"C",IF(I119&lt;&gt;0,"B","A"))))</f>
        <v>A</v>
      </c>
      <c r="D114" s="186" t="s">
        <v>145</v>
      </c>
      <c r="E114" s="187">
        <f ca="1">COUNTIF(C116:C118,"")/((COUNTIF(C116:C118,"")+COUNTIF(C116:C118,"NOK")+COUNTIF(C116:C118,"Not audited")))</f>
        <v>1</v>
      </c>
      <c r="F114" s="220"/>
      <c r="G114" s="221"/>
      <c r="H114" s="221"/>
      <c r="I114" s="221"/>
      <c r="J114" s="222"/>
      <c r="K114" s="216"/>
      <c r="L114" s="170"/>
      <c r="M114" s="170"/>
      <c r="N114" s="170"/>
      <c r="O114" s="170"/>
      <c r="P114" s="170"/>
      <c r="Q114" s="217"/>
      <c r="R114" s="201"/>
      <c r="S114" s="201"/>
      <c r="T114" s="201"/>
      <c r="U114" s="201"/>
      <c r="V114" s="201"/>
      <c r="W114" s="201"/>
      <c r="X114" s="201"/>
      <c r="Y114" s="201"/>
      <c r="Z114" s="201"/>
      <c r="AA114" s="201"/>
      <c r="AB114" s="201"/>
      <c r="AC114" s="201"/>
      <c r="AD114" s="201"/>
      <c r="AE114" s="201"/>
    </row>
    <row r="115" spans="1:31" ht="15.75" customHeight="1">
      <c r="A115" s="191"/>
      <c r="B115" s="192"/>
      <c r="C115" s="192"/>
      <c r="D115" s="193" t="s">
        <v>146</v>
      </c>
      <c r="E115" s="194" t="s">
        <v>147</v>
      </c>
      <c r="F115" s="195" t="s">
        <v>148</v>
      </c>
      <c r="G115" s="196" t="s">
        <v>110</v>
      </c>
      <c r="H115" s="196" t="s">
        <v>149</v>
      </c>
      <c r="I115" s="196" t="s">
        <v>150</v>
      </c>
      <c r="J115" s="197" t="s">
        <v>323</v>
      </c>
      <c r="K115" s="213" t="s">
        <v>324</v>
      </c>
      <c r="L115" s="196" t="s">
        <v>325</v>
      </c>
      <c r="M115" s="199" t="s">
        <v>326</v>
      </c>
      <c r="N115" s="196" t="s">
        <v>327</v>
      </c>
      <c r="O115" s="196" t="s">
        <v>328</v>
      </c>
      <c r="P115" s="196" t="s">
        <v>329</v>
      </c>
      <c r="Q115" s="194" t="s">
        <v>330</v>
      </c>
      <c r="R115" s="201"/>
      <c r="S115" s="201"/>
      <c r="T115" s="201"/>
      <c r="U115" s="201"/>
      <c r="V115" s="201"/>
      <c r="W115" s="201"/>
      <c r="X115" s="201"/>
      <c r="Y115" s="201"/>
      <c r="Z115" s="201"/>
      <c r="AA115" s="201"/>
      <c r="AB115" s="201"/>
      <c r="AC115" s="201"/>
      <c r="AD115" s="201"/>
      <c r="AE115" s="201"/>
    </row>
    <row r="116" spans="1:31" ht="15.75" customHeight="1">
      <c r="A116" s="202" t="str">
        <f ca="1">IFERROR(__xludf.DUMMYFUNCTION("IF(ISERROR(QUERY('2 - ASSESS REPORT - EN'!$A122:$E124,""SELECT A WHERE C = 'NOK' or C= 'Not audited'"")),"""",QUERY('2 - ASSESS REPORT - EN'!$A122:$E124,""SELECT A WHERE C = 'NOK' or C= 'Not audited'""))"),"")</f>
        <v/>
      </c>
      <c r="B116" s="228" t="str">
        <f ca="1">IFERROR(__xludf.DUMMYFUNCTION("IF(ISERROR(QUERY('2 - ASSESS REPORT - EN'!$A122:$E124,""SELECT B WHERE C = 'NOK' or C= 'Not audited'"")),"""",QUERY('2 - ASSESS REPORT - EN'!$A122:$E124,""SELECT B WHERE C = 'NOK' or C= 'Not audited'""))"),"")</f>
        <v/>
      </c>
      <c r="C116" s="196" t="str">
        <f ca="1">IFERROR(__xludf.DUMMYFUNCTION("IF(ISERROR(QUERY('2 - ASSESS REPORT - EN'!$A122:$E124,""SELECT C WHERE C = 'NOK' or C= 'Not audited'"")),"""",QUERY('2 - ASSESS REPORT - EN'!$A122:$E124,""SELECT C WHERE C = 'NOK' or C= 'Not audited'""))"),"")</f>
        <v/>
      </c>
      <c r="D116" s="211" t="str">
        <f ca="1">IFERROR(__xludf.DUMMYFUNCTION("IF(ISERROR(QUERY('2 - ASSESS REPORT - EN'!$A122:$E124,""SELECT D WHERE C = 'NOK' or C= 'Not audited'"")),"""",QUERY('2 - ASSESS REPORT - EN'!$A122:$E124,""SELECT D WHERE C = 'NOK' or C= 'Not audited'""))"),"")</f>
        <v/>
      </c>
      <c r="E116" s="205" t="str">
        <f ca="1">IFERROR(__xludf.DUMMYFUNCTION("IF(ISERROR(QUERY('2 - ASSESS REPORT - EN'!$A122:$E124,""SELECT E WHERE C = 'NOK' or C= 'Not audited'"")),"""",QUERY('2 - ASSESS REPORT - EN'!$A122:$E124,""SELECT E WHERE C = 'NOK' or C= 'Not audited'""))"),"")</f>
        <v/>
      </c>
      <c r="F116" s="220"/>
      <c r="G116" s="221"/>
      <c r="H116" s="221"/>
      <c r="I116" s="221"/>
      <c r="J116" s="222"/>
      <c r="K116" s="207"/>
      <c r="L116" s="208"/>
      <c r="M116" s="208"/>
      <c r="N116" s="208"/>
      <c r="O116" s="208"/>
      <c r="P116" s="208"/>
      <c r="Q116" s="209"/>
      <c r="R116" s="201"/>
      <c r="S116" s="201"/>
      <c r="T116" s="201"/>
      <c r="U116" s="201"/>
      <c r="V116" s="201"/>
      <c r="W116" s="201"/>
      <c r="X116" s="201"/>
      <c r="Y116" s="201"/>
      <c r="Z116" s="201"/>
      <c r="AA116" s="201"/>
      <c r="AB116" s="201"/>
      <c r="AC116" s="201"/>
      <c r="AD116" s="201"/>
      <c r="AE116" s="201"/>
    </row>
    <row r="117" spans="1:31" ht="15.75" customHeight="1">
      <c r="A117" s="202"/>
      <c r="B117" s="228"/>
      <c r="C117" s="196"/>
      <c r="D117" s="211"/>
      <c r="E117" s="205"/>
      <c r="F117" s="220"/>
      <c r="G117" s="221"/>
      <c r="H117" s="221"/>
      <c r="I117" s="221"/>
      <c r="J117" s="222"/>
      <c r="K117" s="207"/>
      <c r="L117" s="208"/>
      <c r="M117" s="208"/>
      <c r="N117" s="208"/>
      <c r="O117" s="208"/>
      <c r="P117" s="208"/>
      <c r="Q117" s="209"/>
      <c r="R117" s="201"/>
      <c r="S117" s="201"/>
      <c r="T117" s="201"/>
      <c r="U117" s="201"/>
      <c r="V117" s="201"/>
      <c r="W117" s="201"/>
      <c r="X117" s="201"/>
      <c r="Y117" s="201"/>
      <c r="Z117" s="201"/>
      <c r="AA117" s="201"/>
      <c r="AB117" s="201"/>
      <c r="AC117" s="201"/>
      <c r="AD117" s="201"/>
      <c r="AE117" s="201"/>
    </row>
    <row r="118" spans="1:31" ht="15.75" customHeight="1">
      <c r="A118" s="202"/>
      <c r="B118" s="228"/>
      <c r="C118" s="196"/>
      <c r="D118" s="211"/>
      <c r="E118" s="205"/>
      <c r="F118" s="220"/>
      <c r="G118" s="221"/>
      <c r="H118" s="221"/>
      <c r="I118" s="221"/>
      <c r="J118" s="222"/>
      <c r="K118" s="207"/>
      <c r="L118" s="208"/>
      <c r="M118" s="208"/>
      <c r="N118" s="208"/>
      <c r="O118" s="208"/>
      <c r="P118" s="208"/>
      <c r="Q118" s="209"/>
      <c r="R118" s="201"/>
      <c r="S118" s="201"/>
      <c r="T118" s="201"/>
      <c r="U118" s="201"/>
      <c r="V118" s="201"/>
      <c r="W118" s="201"/>
      <c r="X118" s="201"/>
      <c r="Y118" s="201"/>
      <c r="Z118" s="201"/>
      <c r="AA118" s="201"/>
      <c r="AB118" s="201"/>
      <c r="AC118" s="201"/>
      <c r="AD118" s="201"/>
      <c r="AE118" s="201"/>
    </row>
    <row r="119" spans="1:31" ht="15.75" customHeight="1">
      <c r="A119" s="213"/>
      <c r="B119" s="214"/>
      <c r="C119" s="214"/>
      <c r="D119" s="211"/>
      <c r="E119" s="205"/>
      <c r="F119" s="175">
        <f ca="1">COUNTIF($A116:$A118,"=E")</f>
        <v>0</v>
      </c>
      <c r="G119" s="175">
        <f ca="1">COUNTIF($A116:$A118,"=D")</f>
        <v>0</v>
      </c>
      <c r="H119" s="175">
        <f ca="1">COUNTIF($A116:$A118,"=C")</f>
        <v>0</v>
      </c>
      <c r="I119" s="175">
        <f ca="1">COUNTIF($A116:$A118,"=B")</f>
        <v>0</v>
      </c>
      <c r="J119" s="215">
        <f ca="1">COUNTIF($A116:$A118,"=A")</f>
        <v>0</v>
      </c>
      <c r="K119" s="207"/>
      <c r="L119" s="208"/>
      <c r="M119" s="208"/>
      <c r="N119" s="208"/>
      <c r="O119" s="208"/>
      <c r="P119" s="208"/>
      <c r="Q119" s="209"/>
      <c r="R119" s="201"/>
      <c r="S119" s="201"/>
      <c r="T119" s="201"/>
      <c r="U119" s="201"/>
      <c r="V119" s="201"/>
      <c r="W119" s="201"/>
      <c r="X119" s="201"/>
      <c r="Y119" s="201"/>
      <c r="Z119" s="201"/>
      <c r="AA119" s="201"/>
      <c r="AB119" s="201"/>
      <c r="AC119" s="201"/>
      <c r="AD119" s="201"/>
      <c r="AE119" s="201"/>
    </row>
    <row r="120" spans="1:31" ht="15.75" customHeight="1">
      <c r="A120" s="348" t="s">
        <v>229</v>
      </c>
      <c r="B120" s="310"/>
      <c r="C120" s="310"/>
      <c r="D120" s="310"/>
      <c r="E120" s="311"/>
      <c r="F120" s="220"/>
      <c r="G120" s="221"/>
      <c r="H120" s="221"/>
      <c r="I120" s="221"/>
      <c r="J120" s="222"/>
      <c r="K120" s="216"/>
      <c r="L120" s="170"/>
      <c r="M120" s="170"/>
      <c r="N120" s="170"/>
      <c r="O120" s="170"/>
      <c r="P120" s="170"/>
      <c r="Q120" s="217"/>
      <c r="R120" s="201"/>
      <c r="S120" s="201"/>
      <c r="T120" s="201"/>
      <c r="U120" s="201"/>
      <c r="V120" s="201"/>
      <c r="W120" s="201"/>
      <c r="X120" s="201"/>
      <c r="Y120" s="201"/>
      <c r="Z120" s="201"/>
      <c r="AA120" s="201"/>
      <c r="AB120" s="201"/>
      <c r="AC120" s="201"/>
      <c r="AD120" s="201"/>
      <c r="AE120" s="201"/>
    </row>
    <row r="121" spans="1:31" ht="15.75" customHeight="1">
      <c r="A121" s="347" t="s">
        <v>349</v>
      </c>
      <c r="B121" s="300"/>
      <c r="C121" s="300"/>
      <c r="D121" s="300"/>
      <c r="E121" s="306"/>
      <c r="F121" s="220"/>
      <c r="G121" s="221"/>
      <c r="H121" s="221"/>
      <c r="I121" s="221"/>
      <c r="J121" s="222"/>
      <c r="K121" s="216"/>
      <c r="L121" s="170"/>
      <c r="M121" s="170"/>
      <c r="N121" s="170"/>
      <c r="O121" s="170"/>
      <c r="P121" s="170"/>
      <c r="Q121" s="217"/>
      <c r="R121" s="201"/>
      <c r="S121" s="201"/>
      <c r="T121" s="201"/>
      <c r="U121" s="201"/>
      <c r="V121" s="201"/>
      <c r="W121" s="201"/>
      <c r="X121" s="201"/>
      <c r="Y121" s="201"/>
      <c r="Z121" s="201"/>
      <c r="AA121" s="201"/>
      <c r="AB121" s="201"/>
      <c r="AC121" s="201"/>
      <c r="AD121" s="201"/>
      <c r="AE121" s="201"/>
    </row>
    <row r="122" spans="1:31" ht="15.75" customHeight="1">
      <c r="A122" s="218"/>
      <c r="B122" s="184" t="s">
        <v>144</v>
      </c>
      <c r="C122" s="185" t="str">
        <f ca="1">IF(F128&lt;&gt;0,"E",IF(G128&lt;&gt;0,"D",IF(H128&lt;&gt;0,"C",IF(I128&lt;&gt;0,"B","A"))))</f>
        <v>C</v>
      </c>
      <c r="D122" s="186" t="s">
        <v>145</v>
      </c>
      <c r="E122" s="187">
        <f ca="1">COUNTIF(C124:C127,"")/((COUNTIF(C124:C127,"")+COUNTIF(C124:C127,"NOK")+COUNTIF(C124:C127,"Not audited")))</f>
        <v>0.5</v>
      </c>
      <c r="F122" s="220"/>
      <c r="G122" s="221"/>
      <c r="H122" s="221"/>
      <c r="I122" s="221"/>
      <c r="J122" s="222"/>
      <c r="K122" s="216"/>
      <c r="L122" s="170"/>
      <c r="M122" s="170"/>
      <c r="N122" s="170"/>
      <c r="O122" s="170"/>
      <c r="P122" s="170"/>
      <c r="Q122" s="217"/>
      <c r="R122" s="201"/>
      <c r="S122" s="201"/>
      <c r="T122" s="201"/>
      <c r="U122" s="201"/>
      <c r="V122" s="201"/>
      <c r="W122" s="201"/>
      <c r="X122" s="201"/>
      <c r="Y122" s="201"/>
      <c r="Z122" s="201"/>
      <c r="AA122" s="201"/>
      <c r="AB122" s="201"/>
      <c r="AC122" s="201"/>
      <c r="AD122" s="201"/>
      <c r="AE122" s="201"/>
    </row>
    <row r="123" spans="1:31" ht="15.75" customHeight="1">
      <c r="A123" s="191"/>
      <c r="B123" s="192"/>
      <c r="C123" s="192"/>
      <c r="D123" s="193" t="s">
        <v>146</v>
      </c>
      <c r="E123" s="194" t="s">
        <v>147</v>
      </c>
      <c r="F123" s="195" t="s">
        <v>148</v>
      </c>
      <c r="G123" s="196" t="s">
        <v>110</v>
      </c>
      <c r="H123" s="196" t="s">
        <v>149</v>
      </c>
      <c r="I123" s="196" t="s">
        <v>150</v>
      </c>
      <c r="J123" s="197" t="s">
        <v>323</v>
      </c>
      <c r="K123" s="213" t="s">
        <v>324</v>
      </c>
      <c r="L123" s="196" t="s">
        <v>325</v>
      </c>
      <c r="M123" s="199" t="s">
        <v>326</v>
      </c>
      <c r="N123" s="196" t="s">
        <v>327</v>
      </c>
      <c r="O123" s="196" t="s">
        <v>328</v>
      </c>
      <c r="P123" s="196" t="s">
        <v>329</v>
      </c>
      <c r="Q123" s="194" t="s">
        <v>330</v>
      </c>
      <c r="R123" s="201"/>
      <c r="S123" s="201"/>
      <c r="T123" s="201"/>
      <c r="U123" s="201"/>
      <c r="V123" s="201"/>
      <c r="W123" s="201"/>
      <c r="X123" s="201"/>
      <c r="Y123" s="201"/>
      <c r="Z123" s="201"/>
      <c r="AA123" s="201"/>
      <c r="AB123" s="201"/>
      <c r="AC123" s="201"/>
      <c r="AD123" s="201"/>
      <c r="AE123" s="201"/>
    </row>
    <row r="124" spans="1:31" ht="39.75" customHeight="1">
      <c r="A124" s="202" t="str">
        <f ca="1">IFERROR(__xludf.DUMMYFUNCTION("IF(ISERROR(QUERY('2 - ASSESS REPORT - EN'!$A130:$E133,""SELECT A WHERE C = 'NOK' or C= 'Not audited'"")),"""",QUERY('2 - ASSESS REPORT - EN'!$A130:$E133,""SELECT A WHERE C = 'NOK' or C= 'Not audited'""))"),"C")</f>
        <v>C</v>
      </c>
      <c r="B124" s="228" t="str">
        <f ca="1">IFERROR(__xludf.DUMMYFUNCTION("IF(ISERROR(QUERY('2 - ASSESS REPORT - EN'!$A130:$E133,""SELECT B WHERE C = 'NOK' or C= 'Not audited'"")),"""",QUERY('2 - ASSESS REPORT - EN'!$A130:$E133,""SELECT B WHERE C = 'NOK' or C= 'Not audited'""))"),"Supplier monitors its non conform products performance through relevant KPIs with clear target (e.g.: defect rate, right first time rate).
At each control step, he is able to provide non conforms rates.
Conformity rate is monitored at a relevant frequen"&amp;"cy (e.g.: pareto, top 3). When needed, actions, dead line and responsible peoples are defined.
There is a capitalization system in place to avoid recurrence of non conformances (creation/update of procedures, standards, control plans). People involved in"&amp;" the problems solving are trained to the methodology.")</f>
        <v>Supplier monitors its non conform products performance through relevant KPIs with clear target (e.g.: defect rate, right first time rate).
At each control step, he is able to provide non conforms rates.
Conformity rate is monitored at a relevant frequency (e.g.: pareto, top 3). When needed, actions, dead line and responsible peoples are defined.
There is a capitalization system in place to avoid recurrence of non conformances (creation/update of procedures, standards, control plans). People involved in the problems solving are trained to the methodology.</v>
      </c>
      <c r="C124" s="196" t="str">
        <f ca="1">IFERROR(__xludf.DUMMYFUNCTION("IF(ISERROR(QUERY('2 - ASSESS REPORT - EN'!$A130:$E133,""SELECT C WHERE C = 'NOK' or C= 'Not audited'"")),"""",QUERY('2 - ASSESS REPORT - EN'!$A130:$E133,""SELECT C WHERE C = 'NOK' or C= 'Not audited'""))"),"Not audited")</f>
        <v>Not audited</v>
      </c>
      <c r="D124" s="211" t="str">
        <f ca="1">IFERROR(__xludf.DUMMYFUNCTION("IF(ISERROR(QUERY('2 - ASSESS REPORT - EN'!$A130:$E133,""SELECT D WHERE C = 'NOK' or C= 'Not audited'"")),"""",QUERY('2 - ASSESS REPORT - EN'!$A130:$E133,""SELECT D WHERE C = 'NOK' or C= 'Not audited'""))"),"")</f>
        <v/>
      </c>
      <c r="E124" s="205" t="str">
        <f ca="1">IFERROR(__xludf.DUMMYFUNCTION("IF(ISERROR(QUERY('2 - ASSESS REPORT - EN'!$A130:$E133,""SELECT E WHERE C = 'NOK' or C= 'Not audited'"")),"""",QUERY('2 - ASSESS REPORT - EN'!$A130:$E133,""SELECT E WHERE C = 'NOK' or C= 'Not audited'""))"),"")</f>
        <v/>
      </c>
      <c r="F124" s="220"/>
      <c r="G124" s="221"/>
      <c r="H124" s="221"/>
      <c r="I124" s="221"/>
      <c r="J124" s="222"/>
      <c r="K124" s="207"/>
      <c r="L124" s="208"/>
      <c r="M124" s="208"/>
      <c r="N124" s="208"/>
      <c r="O124" s="208"/>
      <c r="P124" s="208"/>
      <c r="Q124" s="209"/>
      <c r="R124" s="201"/>
      <c r="S124" s="201"/>
      <c r="T124" s="201"/>
      <c r="U124" s="201"/>
      <c r="V124" s="201"/>
      <c r="W124" s="201"/>
      <c r="X124" s="201"/>
      <c r="Y124" s="201"/>
      <c r="Z124" s="201"/>
      <c r="AA124" s="201"/>
      <c r="AB124" s="201"/>
      <c r="AC124" s="201"/>
      <c r="AD124" s="201"/>
      <c r="AE124" s="201"/>
    </row>
    <row r="125" spans="1:31" ht="27" customHeight="1">
      <c r="A125" s="202" t="str">
        <f ca="1">IFERROR(__xludf.DUMMYFUNCTION("""COMPUTED_VALUE"""),"B")</f>
        <v>B</v>
      </c>
      <c r="B125" s="228" t="str">
        <f ca="1">IFERROR(__xludf.DUMMYFUNCTION("""COMPUTED_VALUE"""),"There are KPIs that measure efficiency of actions implemented to solve the problems (e.g.: recurrence, improvements on defects/ blocking rates).")</f>
        <v>There are KPIs that measure efficiency of actions implemented to solve the problems (e.g.: recurrence, improvements on defects/ blocking rates).</v>
      </c>
      <c r="C125" s="196" t="str">
        <f ca="1">IFERROR(__xludf.DUMMYFUNCTION("""COMPUTED_VALUE"""),"Not audited")</f>
        <v>Not audited</v>
      </c>
      <c r="D125" s="211"/>
      <c r="E125" s="205"/>
      <c r="F125" s="220"/>
      <c r="G125" s="221"/>
      <c r="H125" s="221"/>
      <c r="I125" s="221"/>
      <c r="J125" s="222"/>
      <c r="K125" s="207"/>
      <c r="L125" s="208"/>
      <c r="M125" s="208"/>
      <c r="N125" s="208"/>
      <c r="O125" s="208"/>
      <c r="P125" s="208"/>
      <c r="Q125" s="209"/>
      <c r="R125" s="201"/>
      <c r="S125" s="201"/>
      <c r="T125" s="201"/>
      <c r="U125" s="201"/>
      <c r="V125" s="201"/>
      <c r="W125" s="201"/>
      <c r="X125" s="201"/>
      <c r="Y125" s="201"/>
      <c r="Z125" s="201"/>
      <c r="AA125" s="201"/>
      <c r="AB125" s="201"/>
      <c r="AC125" s="201"/>
      <c r="AD125" s="201"/>
      <c r="AE125" s="201"/>
    </row>
    <row r="126" spans="1:31" ht="15.75" customHeight="1">
      <c r="A126" s="202"/>
      <c r="B126" s="228"/>
      <c r="C126" s="196"/>
      <c r="D126" s="211"/>
      <c r="E126" s="205"/>
      <c r="F126" s="220"/>
      <c r="G126" s="221"/>
      <c r="H126" s="221"/>
      <c r="I126" s="221"/>
      <c r="J126" s="222"/>
      <c r="K126" s="207"/>
      <c r="L126" s="208"/>
      <c r="M126" s="208"/>
      <c r="N126" s="208"/>
      <c r="O126" s="208"/>
      <c r="P126" s="208"/>
      <c r="Q126" s="209"/>
      <c r="R126" s="201"/>
      <c r="S126" s="201"/>
      <c r="T126" s="201"/>
      <c r="U126" s="201"/>
      <c r="V126" s="201"/>
      <c r="W126" s="201"/>
      <c r="X126" s="201"/>
      <c r="Y126" s="201"/>
      <c r="Z126" s="201"/>
      <c r="AA126" s="201"/>
      <c r="AB126" s="201"/>
      <c r="AC126" s="201"/>
      <c r="AD126" s="201"/>
      <c r="AE126" s="201"/>
    </row>
    <row r="127" spans="1:31" ht="15.75" customHeight="1">
      <c r="A127" s="233"/>
      <c r="B127" s="234"/>
      <c r="C127" s="235"/>
      <c r="D127" s="236"/>
      <c r="E127" s="237"/>
      <c r="F127" s="220"/>
      <c r="G127" s="221"/>
      <c r="H127" s="221"/>
      <c r="I127" s="221"/>
      <c r="J127" s="222"/>
      <c r="K127" s="238"/>
      <c r="L127" s="239"/>
      <c r="M127" s="239"/>
      <c r="N127" s="239"/>
      <c r="O127" s="239"/>
      <c r="P127" s="239"/>
      <c r="Q127" s="240"/>
      <c r="R127" s="201"/>
      <c r="S127" s="201"/>
      <c r="T127" s="201"/>
      <c r="U127" s="201"/>
      <c r="V127" s="201"/>
      <c r="W127" s="201"/>
      <c r="X127" s="201"/>
      <c r="Y127" s="201"/>
      <c r="Z127" s="201"/>
      <c r="AA127" s="201"/>
      <c r="AB127" s="201"/>
      <c r="AC127" s="201"/>
      <c r="AD127" s="201"/>
      <c r="AE127" s="201"/>
    </row>
    <row r="128" spans="1:31" ht="15.75" customHeight="1">
      <c r="A128" s="167"/>
      <c r="B128" s="170"/>
      <c r="C128" s="170"/>
      <c r="D128" s="174"/>
      <c r="E128" s="170"/>
      <c r="F128" s="175">
        <f ca="1">COUNTIF($A124:$A127,"=E")</f>
        <v>0</v>
      </c>
      <c r="G128" s="175">
        <f ca="1">COUNTIF($A124:$A127,"=D")</f>
        <v>0</v>
      </c>
      <c r="H128" s="175">
        <f ca="1">COUNTIF($A124:$A127,"=C")</f>
        <v>1</v>
      </c>
      <c r="I128" s="175">
        <f ca="1">COUNTIF($A124:$A127,"=B")</f>
        <v>1</v>
      </c>
      <c r="J128" s="175">
        <f ca="1">COUNTIF($A124:$A127,"=A")</f>
        <v>0</v>
      </c>
      <c r="K128" s="170"/>
      <c r="L128" s="170"/>
      <c r="M128" s="170"/>
      <c r="N128" s="170"/>
      <c r="O128" s="170"/>
      <c r="P128" s="170"/>
      <c r="Q128" s="170"/>
      <c r="R128" s="201"/>
      <c r="S128" s="201"/>
      <c r="T128" s="201"/>
      <c r="U128" s="201"/>
      <c r="V128" s="201"/>
      <c r="W128" s="201"/>
      <c r="X128" s="201"/>
      <c r="Y128" s="201"/>
      <c r="Z128" s="201"/>
      <c r="AA128" s="201"/>
      <c r="AB128" s="201"/>
      <c r="AC128" s="201"/>
      <c r="AD128" s="201"/>
      <c r="AE128" s="201"/>
    </row>
    <row r="129" spans="1:31" ht="15.75" customHeight="1">
      <c r="A129" s="167"/>
      <c r="B129" s="170"/>
      <c r="C129" s="170"/>
      <c r="D129" s="174"/>
      <c r="E129" s="170"/>
      <c r="F129" s="221"/>
      <c r="G129" s="221"/>
      <c r="H129" s="221"/>
      <c r="I129" s="221"/>
      <c r="J129" s="221"/>
      <c r="K129" s="170"/>
      <c r="L129" s="170"/>
      <c r="M129" s="170"/>
      <c r="N129" s="170"/>
      <c r="O129" s="170"/>
      <c r="P129" s="170"/>
      <c r="Q129" s="170"/>
      <c r="R129" s="201"/>
      <c r="S129" s="201"/>
      <c r="T129" s="201"/>
      <c r="U129" s="201"/>
      <c r="V129" s="201"/>
      <c r="W129" s="201"/>
      <c r="X129" s="201"/>
      <c r="Y129" s="201"/>
      <c r="Z129" s="201"/>
      <c r="AA129" s="201"/>
      <c r="AB129" s="201"/>
      <c r="AC129" s="201"/>
      <c r="AD129" s="201"/>
      <c r="AE129" s="201"/>
    </row>
    <row r="130" spans="1:31" ht="15.75" customHeight="1">
      <c r="A130" s="167"/>
      <c r="B130" s="170"/>
      <c r="C130" s="170"/>
      <c r="D130" s="174"/>
      <c r="E130" s="170"/>
      <c r="F130" s="221">
        <f t="shared" ref="F130:J130" ca="1" si="0">SUM(F128,F112,F105,F98,F91,F83,F76,F69,F61,F47,F40,F34,F27)</f>
        <v>0</v>
      </c>
      <c r="G130" s="221">
        <f t="shared" ca="1" si="0"/>
        <v>0</v>
      </c>
      <c r="H130" s="221">
        <f t="shared" ca="1" si="0"/>
        <v>12</v>
      </c>
      <c r="I130" s="221">
        <f t="shared" ca="1" si="0"/>
        <v>12</v>
      </c>
      <c r="J130" s="221">
        <f t="shared" ca="1" si="0"/>
        <v>0</v>
      </c>
      <c r="K130" s="170"/>
      <c r="L130" s="170"/>
      <c r="M130" s="170"/>
      <c r="N130" s="170"/>
      <c r="O130" s="170"/>
      <c r="P130" s="170"/>
      <c r="Q130" s="170"/>
      <c r="R130" s="201"/>
      <c r="S130" s="201"/>
      <c r="T130" s="201"/>
      <c r="U130" s="201"/>
      <c r="V130" s="201"/>
      <c r="W130" s="201"/>
      <c r="X130" s="201"/>
      <c r="Y130" s="201"/>
      <c r="Z130" s="201"/>
      <c r="AA130" s="201"/>
      <c r="AB130" s="201"/>
      <c r="AC130" s="201"/>
      <c r="AD130" s="201"/>
      <c r="AE130" s="201"/>
    </row>
    <row r="131" spans="1:31" ht="15.75" customHeight="1">
      <c r="A131" s="167"/>
      <c r="B131" s="170"/>
      <c r="C131" s="170"/>
      <c r="D131" s="174"/>
      <c r="E131" s="170"/>
      <c r="F131" s="221"/>
      <c r="G131" s="221"/>
      <c r="H131" s="221"/>
      <c r="I131" s="221"/>
      <c r="J131" s="221"/>
      <c r="K131" s="170"/>
      <c r="L131" s="170"/>
      <c r="M131" s="170"/>
      <c r="N131" s="170"/>
      <c r="O131" s="170"/>
      <c r="P131" s="170"/>
      <c r="Q131" s="170"/>
      <c r="R131" s="201"/>
      <c r="S131" s="201"/>
      <c r="T131" s="201"/>
      <c r="U131" s="201"/>
      <c r="V131" s="201"/>
      <c r="W131" s="201"/>
      <c r="X131" s="201"/>
      <c r="Y131" s="201"/>
      <c r="Z131" s="201"/>
      <c r="AA131" s="201"/>
      <c r="AB131" s="201"/>
      <c r="AC131" s="201"/>
      <c r="AD131" s="201"/>
      <c r="AE131" s="201"/>
    </row>
    <row r="132" spans="1:31" ht="15.75" customHeight="1">
      <c r="A132" s="167"/>
      <c r="B132" s="170"/>
      <c r="C132" s="170"/>
      <c r="D132" s="174"/>
      <c r="E132" s="170"/>
      <c r="F132" s="221"/>
      <c r="G132" s="221"/>
      <c r="H132" s="221"/>
      <c r="I132" s="221"/>
      <c r="J132" s="221"/>
      <c r="K132" s="170"/>
      <c r="L132" s="170"/>
      <c r="M132" s="170"/>
      <c r="N132" s="170"/>
      <c r="O132" s="170"/>
      <c r="P132" s="170"/>
      <c r="Q132" s="170"/>
      <c r="R132" s="201"/>
      <c r="S132" s="201"/>
      <c r="T132" s="201"/>
      <c r="U132" s="201"/>
      <c r="V132" s="201"/>
      <c r="W132" s="201"/>
      <c r="X132" s="201"/>
      <c r="Y132" s="201"/>
      <c r="Z132" s="201"/>
      <c r="AA132" s="201"/>
      <c r="AB132" s="201"/>
      <c r="AC132" s="201"/>
      <c r="AD132" s="201"/>
      <c r="AE132" s="201"/>
    </row>
    <row r="133" spans="1:31" ht="15.75" customHeight="1">
      <c r="A133" s="167"/>
      <c r="B133" s="170"/>
      <c r="C133" s="170"/>
      <c r="D133" s="174"/>
      <c r="E133" s="170"/>
      <c r="F133" s="221"/>
      <c r="G133" s="221"/>
      <c r="H133" s="221"/>
      <c r="I133" s="221"/>
      <c r="J133" s="221"/>
      <c r="K133" s="170"/>
      <c r="L133" s="170"/>
      <c r="M133" s="170"/>
      <c r="N133" s="170"/>
      <c r="O133" s="170"/>
      <c r="P133" s="170"/>
      <c r="Q133" s="170"/>
      <c r="R133" s="201"/>
      <c r="S133" s="201"/>
      <c r="T133" s="201"/>
      <c r="U133" s="201"/>
      <c r="V133" s="201"/>
      <c r="W133" s="201"/>
      <c r="X133" s="201"/>
      <c r="Y133" s="201"/>
      <c r="Z133" s="201"/>
      <c r="AA133" s="201"/>
      <c r="AB133" s="201"/>
      <c r="AC133" s="201"/>
      <c r="AD133" s="201"/>
      <c r="AE133" s="201"/>
    </row>
    <row r="134" spans="1:31" ht="15.75" customHeight="1">
      <c r="A134" s="167"/>
      <c r="B134" s="170"/>
      <c r="C134" s="170"/>
      <c r="D134" s="174"/>
      <c r="E134" s="170"/>
      <c r="F134" s="221"/>
      <c r="G134" s="221"/>
      <c r="H134" s="221"/>
      <c r="I134" s="221"/>
      <c r="J134" s="221"/>
      <c r="K134" s="170"/>
      <c r="L134" s="170"/>
      <c r="M134" s="170"/>
      <c r="N134" s="170"/>
      <c r="O134" s="170"/>
      <c r="P134" s="170"/>
      <c r="Q134" s="170"/>
      <c r="R134" s="201"/>
      <c r="S134" s="201"/>
      <c r="T134" s="201"/>
      <c r="U134" s="201"/>
      <c r="V134" s="201"/>
      <c r="W134" s="201"/>
      <c r="X134" s="201"/>
      <c r="Y134" s="201"/>
      <c r="Z134" s="201"/>
      <c r="AA134" s="201"/>
      <c r="AB134" s="201"/>
      <c r="AC134" s="201"/>
      <c r="AD134" s="201"/>
      <c r="AE134" s="201"/>
    </row>
    <row r="135" spans="1:31" ht="15.75" customHeight="1">
      <c r="A135" s="167"/>
      <c r="B135" s="170"/>
      <c r="C135" s="170"/>
      <c r="D135" s="174"/>
      <c r="E135" s="170"/>
      <c r="F135" s="221"/>
      <c r="G135" s="221"/>
      <c r="H135" s="221"/>
      <c r="I135" s="221"/>
      <c r="J135" s="221"/>
      <c r="K135" s="170"/>
      <c r="L135" s="170"/>
      <c r="M135" s="170"/>
      <c r="N135" s="170"/>
      <c r="O135" s="170"/>
      <c r="P135" s="170"/>
      <c r="Q135" s="170"/>
      <c r="R135" s="201"/>
      <c r="S135" s="201"/>
      <c r="T135" s="201"/>
      <c r="U135" s="201"/>
      <c r="V135" s="201"/>
      <c r="W135" s="201"/>
      <c r="X135" s="201"/>
      <c r="Y135" s="201"/>
      <c r="Z135" s="201"/>
      <c r="AA135" s="201"/>
      <c r="AB135" s="201"/>
      <c r="AC135" s="201"/>
      <c r="AD135" s="201"/>
      <c r="AE135" s="201"/>
    </row>
    <row r="136" spans="1:31" ht="15.75" customHeight="1">
      <c r="A136" s="167"/>
      <c r="B136" s="170"/>
      <c r="C136" s="170"/>
      <c r="D136" s="174"/>
      <c r="E136" s="170"/>
      <c r="F136" s="221"/>
      <c r="G136" s="221"/>
      <c r="H136" s="221"/>
      <c r="I136" s="221"/>
      <c r="J136" s="221"/>
      <c r="K136" s="170"/>
      <c r="L136" s="170"/>
      <c r="M136" s="170"/>
      <c r="N136" s="170"/>
      <c r="O136" s="170"/>
      <c r="P136" s="170"/>
      <c r="Q136" s="170"/>
      <c r="R136" s="201"/>
      <c r="S136" s="201"/>
      <c r="T136" s="201"/>
      <c r="U136" s="201"/>
      <c r="V136" s="201"/>
      <c r="W136" s="201"/>
      <c r="X136" s="201"/>
      <c r="Y136" s="201"/>
      <c r="Z136" s="201"/>
      <c r="AA136" s="201"/>
      <c r="AB136" s="201"/>
      <c r="AC136" s="201"/>
      <c r="AD136" s="201"/>
      <c r="AE136" s="201"/>
    </row>
    <row r="137" spans="1:31" ht="15.75" customHeight="1">
      <c r="A137" s="167"/>
      <c r="B137" s="170"/>
      <c r="C137" s="170"/>
      <c r="D137" s="174"/>
      <c r="E137" s="170"/>
      <c r="F137" s="221"/>
      <c r="G137" s="221"/>
      <c r="H137" s="221"/>
      <c r="I137" s="221"/>
      <c r="J137" s="221"/>
      <c r="K137" s="170"/>
      <c r="L137" s="170"/>
      <c r="M137" s="170"/>
      <c r="N137" s="170"/>
      <c r="O137" s="170"/>
      <c r="P137" s="170"/>
      <c r="Q137" s="170"/>
      <c r="R137" s="201"/>
      <c r="S137" s="201"/>
      <c r="T137" s="201"/>
      <c r="U137" s="201"/>
      <c r="V137" s="201"/>
      <c r="W137" s="201"/>
      <c r="X137" s="201"/>
      <c r="Y137" s="201"/>
      <c r="Z137" s="201"/>
      <c r="AA137" s="201"/>
      <c r="AB137" s="201"/>
      <c r="AC137" s="201"/>
      <c r="AD137" s="201"/>
      <c r="AE137" s="201"/>
    </row>
    <row r="138" spans="1:31" ht="15.75" customHeight="1">
      <c r="A138" s="167"/>
      <c r="B138" s="170"/>
      <c r="C138" s="170"/>
      <c r="D138" s="174"/>
      <c r="E138" s="170"/>
      <c r="F138" s="221"/>
      <c r="G138" s="221"/>
      <c r="H138" s="221"/>
      <c r="I138" s="221"/>
      <c r="J138" s="221"/>
      <c r="K138" s="170"/>
      <c r="L138" s="170"/>
      <c r="M138" s="170"/>
      <c r="N138" s="170"/>
      <c r="O138" s="170"/>
      <c r="P138" s="170"/>
      <c r="Q138" s="170"/>
      <c r="R138" s="201"/>
      <c r="S138" s="201"/>
      <c r="T138" s="201"/>
      <c r="U138" s="201"/>
      <c r="V138" s="201"/>
      <c r="W138" s="201"/>
      <c r="X138" s="201"/>
      <c r="Y138" s="201"/>
      <c r="Z138" s="201"/>
      <c r="AA138" s="201"/>
      <c r="AB138" s="201"/>
      <c r="AC138" s="201"/>
      <c r="AD138" s="201"/>
      <c r="AE138" s="201"/>
    </row>
    <row r="139" spans="1:31" ht="15.75" customHeight="1">
      <c r="A139" s="167"/>
      <c r="B139" s="170"/>
      <c r="C139" s="170"/>
      <c r="D139" s="174"/>
      <c r="E139" s="170"/>
      <c r="F139" s="221"/>
      <c r="G139" s="221"/>
      <c r="H139" s="221"/>
      <c r="I139" s="221"/>
      <c r="J139" s="221"/>
      <c r="K139" s="170"/>
      <c r="L139" s="170"/>
      <c r="M139" s="170"/>
      <c r="N139" s="170"/>
      <c r="O139" s="170"/>
      <c r="P139" s="170"/>
      <c r="Q139" s="170"/>
      <c r="R139" s="201"/>
      <c r="S139" s="201"/>
      <c r="T139" s="201"/>
      <c r="U139" s="201"/>
      <c r="V139" s="201"/>
      <c r="W139" s="201"/>
      <c r="X139" s="201"/>
      <c r="Y139" s="201"/>
      <c r="Z139" s="201"/>
      <c r="AA139" s="201"/>
      <c r="AB139" s="201"/>
      <c r="AC139" s="201"/>
      <c r="AD139" s="201"/>
      <c r="AE139" s="201"/>
    </row>
    <row r="140" spans="1:31" ht="15.75" customHeight="1">
      <c r="A140" s="167"/>
      <c r="B140" s="170"/>
      <c r="C140" s="170"/>
      <c r="D140" s="174"/>
      <c r="E140" s="170"/>
      <c r="F140" s="221"/>
      <c r="G140" s="221"/>
      <c r="H140" s="221"/>
      <c r="I140" s="221"/>
      <c r="J140" s="221"/>
      <c r="K140" s="170"/>
      <c r="L140" s="170"/>
      <c r="M140" s="170"/>
      <c r="N140" s="170"/>
      <c r="O140" s="170"/>
      <c r="P140" s="170"/>
      <c r="Q140" s="170"/>
      <c r="R140" s="201"/>
      <c r="S140" s="201"/>
      <c r="T140" s="201"/>
      <c r="U140" s="201"/>
      <c r="V140" s="201"/>
      <c r="W140" s="201"/>
      <c r="X140" s="201"/>
      <c r="Y140" s="201"/>
      <c r="Z140" s="201"/>
      <c r="AA140" s="201"/>
      <c r="AB140" s="201"/>
      <c r="AC140" s="201"/>
      <c r="AD140" s="201"/>
      <c r="AE140" s="201"/>
    </row>
    <row r="141" spans="1:31" ht="15.75" customHeight="1">
      <c r="A141" s="167"/>
      <c r="B141" s="170"/>
      <c r="C141" s="170"/>
      <c r="D141" s="174"/>
      <c r="E141" s="170"/>
      <c r="F141" s="221"/>
      <c r="G141" s="221"/>
      <c r="H141" s="221"/>
      <c r="I141" s="221"/>
      <c r="J141" s="221"/>
      <c r="K141" s="170"/>
      <c r="L141" s="170"/>
      <c r="M141" s="170"/>
      <c r="N141" s="170"/>
      <c r="O141" s="170"/>
      <c r="P141" s="170"/>
      <c r="Q141" s="170"/>
      <c r="R141" s="201"/>
      <c r="S141" s="201"/>
      <c r="T141" s="201"/>
      <c r="U141" s="201"/>
      <c r="V141" s="201"/>
      <c r="W141" s="201"/>
      <c r="X141" s="201"/>
      <c r="Y141" s="201"/>
      <c r="Z141" s="201"/>
      <c r="AA141" s="201"/>
      <c r="AB141" s="201"/>
      <c r="AC141" s="201"/>
      <c r="AD141" s="201"/>
      <c r="AE141" s="201"/>
    </row>
    <row r="142" spans="1:31" ht="15.75" customHeight="1">
      <c r="A142" s="167"/>
      <c r="B142" s="170"/>
      <c r="C142" s="170"/>
      <c r="D142" s="174"/>
      <c r="E142" s="170"/>
      <c r="F142" s="221"/>
      <c r="G142" s="221"/>
      <c r="H142" s="221"/>
      <c r="I142" s="221"/>
      <c r="J142" s="221"/>
      <c r="K142" s="170"/>
      <c r="L142" s="170"/>
      <c r="M142" s="170"/>
      <c r="N142" s="170"/>
      <c r="O142" s="170"/>
      <c r="P142" s="170"/>
      <c r="Q142" s="170"/>
      <c r="R142" s="201"/>
      <c r="S142" s="201"/>
      <c r="T142" s="201"/>
      <c r="U142" s="201"/>
      <c r="V142" s="201"/>
      <c r="W142" s="201"/>
      <c r="X142" s="201"/>
      <c r="Y142" s="201"/>
      <c r="Z142" s="201"/>
      <c r="AA142" s="201"/>
      <c r="AB142" s="201"/>
      <c r="AC142" s="201"/>
      <c r="AD142" s="201"/>
      <c r="AE142" s="201"/>
    </row>
    <row r="143" spans="1:31" ht="15.75" customHeight="1">
      <c r="A143" s="167"/>
      <c r="B143" s="170"/>
      <c r="C143" s="170"/>
      <c r="D143" s="174"/>
      <c r="E143" s="170"/>
      <c r="F143" s="221"/>
      <c r="G143" s="221"/>
      <c r="H143" s="221"/>
      <c r="I143" s="221"/>
      <c r="J143" s="221"/>
      <c r="K143" s="170"/>
      <c r="L143" s="170"/>
      <c r="M143" s="170"/>
      <c r="N143" s="170"/>
      <c r="O143" s="170"/>
      <c r="P143" s="170"/>
      <c r="Q143" s="170"/>
      <c r="R143" s="201"/>
      <c r="S143" s="201"/>
      <c r="T143" s="201"/>
      <c r="U143" s="201"/>
      <c r="V143" s="201"/>
      <c r="W143" s="201"/>
      <c r="X143" s="201"/>
      <c r="Y143" s="201"/>
      <c r="Z143" s="201"/>
      <c r="AA143" s="201"/>
      <c r="AB143" s="201"/>
      <c r="AC143" s="201"/>
      <c r="AD143" s="201"/>
      <c r="AE143" s="201"/>
    </row>
    <row r="144" spans="1:31" ht="15.75" customHeight="1">
      <c r="A144" s="167"/>
      <c r="B144" s="170"/>
      <c r="C144" s="170"/>
      <c r="D144" s="174"/>
      <c r="E144" s="170"/>
      <c r="F144" s="221"/>
      <c r="G144" s="221"/>
      <c r="H144" s="221"/>
      <c r="I144" s="221"/>
      <c r="J144" s="221"/>
      <c r="K144" s="170"/>
      <c r="L144" s="170"/>
      <c r="M144" s="170"/>
      <c r="N144" s="170"/>
      <c r="O144" s="170"/>
      <c r="P144" s="170"/>
      <c r="Q144" s="170"/>
      <c r="R144" s="201"/>
      <c r="S144" s="201"/>
      <c r="T144" s="201"/>
      <c r="U144" s="201"/>
      <c r="V144" s="201"/>
      <c r="W144" s="201"/>
      <c r="X144" s="201"/>
      <c r="Y144" s="201"/>
      <c r="Z144" s="201"/>
      <c r="AA144" s="201"/>
      <c r="AB144" s="201"/>
      <c r="AC144" s="201"/>
      <c r="AD144" s="201"/>
      <c r="AE144" s="201"/>
    </row>
    <row r="145" spans="1:31" ht="15.75" customHeight="1">
      <c r="A145" s="167"/>
      <c r="B145" s="170"/>
      <c r="C145" s="170"/>
      <c r="D145" s="174"/>
      <c r="E145" s="170"/>
      <c r="F145" s="221"/>
      <c r="G145" s="221"/>
      <c r="H145" s="221"/>
      <c r="I145" s="221"/>
      <c r="J145" s="221"/>
      <c r="K145" s="170"/>
      <c r="L145" s="170"/>
      <c r="M145" s="170"/>
      <c r="N145" s="170"/>
      <c r="O145" s="170"/>
      <c r="P145" s="170"/>
      <c r="Q145" s="170"/>
      <c r="R145" s="201"/>
      <c r="S145" s="201"/>
      <c r="T145" s="201"/>
      <c r="U145" s="201"/>
      <c r="V145" s="201"/>
      <c r="W145" s="201"/>
      <c r="X145" s="201"/>
      <c r="Y145" s="201"/>
      <c r="Z145" s="201"/>
      <c r="AA145" s="201"/>
      <c r="AB145" s="201"/>
      <c r="AC145" s="201"/>
      <c r="AD145" s="201"/>
      <c r="AE145" s="201"/>
    </row>
    <row r="146" spans="1:31" ht="15.75" customHeight="1">
      <c r="A146" s="167"/>
      <c r="B146" s="170"/>
      <c r="C146" s="170"/>
      <c r="D146" s="174"/>
      <c r="E146" s="170"/>
      <c r="F146" s="221"/>
      <c r="G146" s="221"/>
      <c r="H146" s="221"/>
      <c r="I146" s="221"/>
      <c r="J146" s="221"/>
      <c r="K146" s="170"/>
      <c r="L146" s="170"/>
      <c r="M146" s="170"/>
      <c r="N146" s="170"/>
      <c r="O146" s="170"/>
      <c r="P146" s="170"/>
      <c r="Q146" s="170"/>
      <c r="R146" s="201"/>
      <c r="S146" s="201"/>
      <c r="T146" s="201"/>
      <c r="U146" s="201"/>
      <c r="V146" s="201"/>
      <c r="W146" s="201"/>
      <c r="X146" s="201"/>
      <c r="Y146" s="201"/>
      <c r="Z146" s="201"/>
      <c r="AA146" s="201"/>
      <c r="AB146" s="201"/>
      <c r="AC146" s="201"/>
      <c r="AD146" s="201"/>
      <c r="AE146" s="201"/>
    </row>
    <row r="147" spans="1:31" ht="15.75" customHeight="1">
      <c r="A147" s="167"/>
      <c r="B147" s="170"/>
      <c r="C147" s="170"/>
      <c r="D147" s="174"/>
      <c r="E147" s="170"/>
      <c r="F147" s="221"/>
      <c r="G147" s="221"/>
      <c r="H147" s="221"/>
      <c r="I147" s="221"/>
      <c r="J147" s="221"/>
      <c r="K147" s="170"/>
      <c r="L147" s="170"/>
      <c r="M147" s="170"/>
      <c r="N147" s="170"/>
      <c r="O147" s="170"/>
      <c r="P147" s="170"/>
      <c r="Q147" s="170"/>
      <c r="R147" s="201"/>
      <c r="S147" s="201"/>
      <c r="T147" s="201"/>
      <c r="U147" s="201"/>
      <c r="V147" s="201"/>
      <c r="W147" s="201"/>
      <c r="X147" s="201"/>
      <c r="Y147" s="201"/>
      <c r="Z147" s="201"/>
      <c r="AA147" s="201"/>
      <c r="AB147" s="201"/>
      <c r="AC147" s="201"/>
      <c r="AD147" s="201"/>
      <c r="AE147" s="201"/>
    </row>
    <row r="148" spans="1:31" ht="15.75" customHeight="1">
      <c r="A148" s="167"/>
      <c r="B148" s="170"/>
      <c r="C148" s="170"/>
      <c r="D148" s="174"/>
      <c r="E148" s="170"/>
      <c r="F148" s="221"/>
      <c r="G148" s="221"/>
      <c r="H148" s="221"/>
      <c r="I148" s="221"/>
      <c r="J148" s="221"/>
      <c r="K148" s="170"/>
      <c r="L148" s="170"/>
      <c r="M148" s="170"/>
      <c r="N148" s="170"/>
      <c r="O148" s="170"/>
      <c r="P148" s="170"/>
      <c r="Q148" s="170"/>
      <c r="R148" s="201"/>
      <c r="S148" s="201"/>
      <c r="T148" s="201"/>
      <c r="U148" s="201"/>
      <c r="V148" s="201"/>
      <c r="W148" s="201"/>
      <c r="X148" s="201"/>
      <c r="Y148" s="201"/>
      <c r="Z148" s="201"/>
      <c r="AA148" s="201"/>
      <c r="AB148" s="201"/>
      <c r="AC148" s="201"/>
      <c r="AD148" s="201"/>
      <c r="AE148" s="201"/>
    </row>
    <row r="149" spans="1:31" ht="15.75" customHeight="1">
      <c r="A149" s="167"/>
      <c r="B149" s="170"/>
      <c r="C149" s="170"/>
      <c r="D149" s="174"/>
      <c r="E149" s="170"/>
      <c r="F149" s="221"/>
      <c r="G149" s="221"/>
      <c r="H149" s="221"/>
      <c r="I149" s="221"/>
      <c r="J149" s="221"/>
      <c r="K149" s="170"/>
      <c r="L149" s="170"/>
      <c r="M149" s="170"/>
      <c r="N149" s="170"/>
      <c r="O149" s="170"/>
      <c r="P149" s="170"/>
      <c r="Q149" s="170"/>
      <c r="R149" s="201"/>
      <c r="S149" s="201"/>
      <c r="T149" s="201"/>
      <c r="U149" s="201"/>
      <c r="V149" s="201"/>
      <c r="W149" s="201"/>
      <c r="X149" s="201"/>
      <c r="Y149" s="201"/>
      <c r="Z149" s="201"/>
      <c r="AA149" s="201"/>
      <c r="AB149" s="201"/>
      <c r="AC149" s="201"/>
      <c r="AD149" s="201"/>
      <c r="AE149" s="201"/>
    </row>
    <row r="150" spans="1:31" ht="15.75" customHeight="1">
      <c r="A150" s="167"/>
      <c r="B150" s="170"/>
      <c r="C150" s="170"/>
      <c r="D150" s="174"/>
      <c r="E150" s="170"/>
      <c r="F150" s="221"/>
      <c r="G150" s="221"/>
      <c r="H150" s="221"/>
      <c r="I150" s="221"/>
      <c r="J150" s="221"/>
      <c r="K150" s="170"/>
      <c r="L150" s="170"/>
      <c r="M150" s="170"/>
      <c r="N150" s="170"/>
      <c r="O150" s="170"/>
      <c r="P150" s="170"/>
      <c r="Q150" s="170"/>
      <c r="R150" s="201"/>
      <c r="S150" s="201"/>
      <c r="T150" s="201"/>
      <c r="U150" s="201"/>
      <c r="V150" s="201"/>
      <c r="W150" s="201"/>
      <c r="X150" s="201"/>
      <c r="Y150" s="201"/>
      <c r="Z150" s="201"/>
      <c r="AA150" s="201"/>
      <c r="AB150" s="201"/>
      <c r="AC150" s="201"/>
      <c r="AD150" s="201"/>
      <c r="AE150" s="201"/>
    </row>
    <row r="151" spans="1:31" ht="15.75" customHeight="1">
      <c r="A151" s="167"/>
      <c r="B151" s="170"/>
      <c r="C151" s="170"/>
      <c r="D151" s="174"/>
      <c r="E151" s="170"/>
      <c r="F151" s="221"/>
      <c r="G151" s="221"/>
      <c r="H151" s="221"/>
      <c r="I151" s="221"/>
      <c r="J151" s="221"/>
      <c r="K151" s="170"/>
      <c r="L151" s="170"/>
      <c r="M151" s="170"/>
      <c r="N151" s="170"/>
      <c r="O151" s="170"/>
      <c r="P151" s="170"/>
      <c r="Q151" s="170"/>
      <c r="R151" s="201"/>
      <c r="S151" s="201"/>
      <c r="T151" s="201"/>
      <c r="U151" s="201"/>
      <c r="V151" s="201"/>
      <c r="W151" s="201"/>
      <c r="X151" s="201"/>
      <c r="Y151" s="201"/>
      <c r="Z151" s="201"/>
      <c r="AA151" s="201"/>
      <c r="AB151" s="201"/>
      <c r="AC151" s="201"/>
      <c r="AD151" s="201"/>
      <c r="AE151" s="201"/>
    </row>
    <row r="152" spans="1:31" ht="15.75" customHeight="1">
      <c r="A152" s="167"/>
      <c r="B152" s="170"/>
      <c r="C152" s="170"/>
      <c r="D152" s="174"/>
      <c r="E152" s="170"/>
      <c r="F152" s="221"/>
      <c r="G152" s="221"/>
      <c r="H152" s="221"/>
      <c r="I152" s="221"/>
      <c r="J152" s="221"/>
      <c r="K152" s="170"/>
      <c r="L152" s="170"/>
      <c r="M152" s="170"/>
      <c r="N152" s="170"/>
      <c r="O152" s="170"/>
      <c r="P152" s="170"/>
      <c r="Q152" s="170"/>
      <c r="R152" s="201"/>
      <c r="S152" s="201"/>
      <c r="T152" s="201"/>
      <c r="U152" s="201"/>
      <c r="V152" s="201"/>
      <c r="W152" s="201"/>
      <c r="X152" s="201"/>
      <c r="Y152" s="201"/>
      <c r="Z152" s="201"/>
      <c r="AA152" s="201"/>
      <c r="AB152" s="201"/>
      <c r="AC152" s="201"/>
      <c r="AD152" s="201"/>
      <c r="AE152" s="201"/>
    </row>
    <row r="153" spans="1:31" ht="15.75" customHeight="1">
      <c r="A153" s="167"/>
      <c r="B153" s="170"/>
      <c r="C153" s="170"/>
      <c r="D153" s="174"/>
      <c r="E153" s="170"/>
      <c r="F153" s="221"/>
      <c r="G153" s="221"/>
      <c r="H153" s="221"/>
      <c r="I153" s="221"/>
      <c r="J153" s="221"/>
      <c r="K153" s="170"/>
      <c r="L153" s="170"/>
      <c r="M153" s="170"/>
      <c r="N153" s="170"/>
      <c r="O153" s="170"/>
      <c r="P153" s="170"/>
      <c r="Q153" s="170"/>
      <c r="R153" s="201"/>
      <c r="S153" s="201"/>
      <c r="T153" s="201"/>
      <c r="U153" s="201"/>
      <c r="V153" s="201"/>
      <c r="W153" s="201"/>
      <c r="X153" s="201"/>
      <c r="Y153" s="201"/>
      <c r="Z153" s="201"/>
      <c r="AA153" s="201"/>
      <c r="AB153" s="201"/>
      <c r="AC153" s="201"/>
      <c r="AD153" s="201"/>
      <c r="AE153" s="201"/>
    </row>
    <row r="154" spans="1:31" ht="15.75" customHeight="1">
      <c r="A154" s="167"/>
      <c r="B154" s="170"/>
      <c r="C154" s="170"/>
      <c r="D154" s="174"/>
      <c r="E154" s="170"/>
      <c r="F154" s="221"/>
      <c r="G154" s="221"/>
      <c r="H154" s="221"/>
      <c r="I154" s="221"/>
      <c r="J154" s="221"/>
      <c r="K154" s="170"/>
      <c r="L154" s="170"/>
      <c r="M154" s="170"/>
      <c r="N154" s="170"/>
      <c r="O154" s="170"/>
      <c r="P154" s="170"/>
      <c r="Q154" s="170"/>
      <c r="R154" s="201"/>
      <c r="S154" s="201"/>
      <c r="T154" s="201"/>
      <c r="U154" s="201"/>
      <c r="V154" s="201"/>
      <c r="W154" s="201"/>
      <c r="X154" s="201"/>
      <c r="Y154" s="201"/>
      <c r="Z154" s="201"/>
      <c r="AA154" s="201"/>
      <c r="AB154" s="201"/>
      <c r="AC154" s="201"/>
      <c r="AD154" s="201"/>
      <c r="AE154" s="201"/>
    </row>
    <row r="155" spans="1:31" ht="15.75" customHeight="1">
      <c r="A155" s="167"/>
      <c r="B155" s="170"/>
      <c r="C155" s="170"/>
      <c r="D155" s="174"/>
      <c r="E155" s="170"/>
      <c r="F155" s="221"/>
      <c r="G155" s="221"/>
      <c r="H155" s="221"/>
      <c r="I155" s="221"/>
      <c r="J155" s="221"/>
      <c r="K155" s="170"/>
      <c r="L155" s="170"/>
      <c r="M155" s="170"/>
      <c r="N155" s="170"/>
      <c r="O155" s="170"/>
      <c r="P155" s="170"/>
      <c r="Q155" s="170"/>
      <c r="R155" s="201"/>
      <c r="S155" s="201"/>
      <c r="T155" s="201"/>
      <c r="U155" s="201"/>
      <c r="V155" s="201"/>
      <c r="W155" s="201"/>
      <c r="X155" s="201"/>
      <c r="Y155" s="201"/>
      <c r="Z155" s="201"/>
      <c r="AA155" s="201"/>
      <c r="AB155" s="201"/>
      <c r="AC155" s="201"/>
      <c r="AD155" s="201"/>
      <c r="AE155" s="201"/>
    </row>
    <row r="156" spans="1:31" ht="15.75" customHeight="1">
      <c r="A156" s="167"/>
      <c r="B156" s="170"/>
      <c r="C156" s="170"/>
      <c r="D156" s="174"/>
      <c r="E156" s="170"/>
      <c r="F156" s="221"/>
      <c r="G156" s="221"/>
      <c r="H156" s="221"/>
      <c r="I156" s="221"/>
      <c r="J156" s="221"/>
      <c r="K156" s="170"/>
      <c r="L156" s="170"/>
      <c r="M156" s="170"/>
      <c r="N156" s="170"/>
      <c r="O156" s="170"/>
      <c r="P156" s="170"/>
      <c r="Q156" s="170"/>
      <c r="R156" s="201"/>
      <c r="S156" s="201"/>
      <c r="T156" s="201"/>
      <c r="U156" s="201"/>
      <c r="V156" s="201"/>
      <c r="W156" s="201"/>
      <c r="X156" s="201"/>
      <c r="Y156" s="201"/>
      <c r="Z156" s="201"/>
      <c r="AA156" s="201"/>
      <c r="AB156" s="201"/>
      <c r="AC156" s="201"/>
      <c r="AD156" s="201"/>
      <c r="AE156" s="201"/>
    </row>
    <row r="157" spans="1:31" ht="15.75" customHeight="1">
      <c r="A157" s="167"/>
      <c r="B157" s="170"/>
      <c r="C157" s="170"/>
      <c r="D157" s="174"/>
      <c r="E157" s="170"/>
      <c r="F157" s="221"/>
      <c r="G157" s="221"/>
      <c r="H157" s="221"/>
      <c r="I157" s="221"/>
      <c r="J157" s="221"/>
      <c r="K157" s="170"/>
      <c r="L157" s="170"/>
      <c r="M157" s="170"/>
      <c r="N157" s="170"/>
      <c r="O157" s="170"/>
      <c r="P157" s="170"/>
      <c r="Q157" s="170"/>
      <c r="R157" s="201"/>
      <c r="S157" s="201"/>
      <c r="T157" s="201"/>
      <c r="U157" s="201"/>
      <c r="V157" s="201"/>
      <c r="W157" s="201"/>
      <c r="X157" s="201"/>
      <c r="Y157" s="201"/>
      <c r="Z157" s="201"/>
      <c r="AA157" s="201"/>
      <c r="AB157" s="201"/>
      <c r="AC157" s="201"/>
      <c r="AD157" s="201"/>
      <c r="AE157" s="201"/>
    </row>
    <row r="158" spans="1:31" ht="15.75" customHeight="1">
      <c r="A158" s="167"/>
      <c r="B158" s="170"/>
      <c r="C158" s="170"/>
      <c r="D158" s="174"/>
      <c r="E158" s="170"/>
      <c r="F158" s="221"/>
      <c r="G158" s="221"/>
      <c r="H158" s="221"/>
      <c r="I158" s="221"/>
      <c r="J158" s="221"/>
      <c r="K158" s="170"/>
      <c r="L158" s="170"/>
      <c r="M158" s="170"/>
      <c r="N158" s="170"/>
      <c r="O158" s="170"/>
      <c r="P158" s="170"/>
      <c r="Q158" s="170"/>
      <c r="R158" s="201"/>
      <c r="S158" s="201"/>
      <c r="T158" s="201"/>
      <c r="U158" s="201"/>
      <c r="V158" s="201"/>
      <c r="W158" s="201"/>
      <c r="X158" s="201"/>
      <c r="Y158" s="201"/>
      <c r="Z158" s="201"/>
      <c r="AA158" s="201"/>
      <c r="AB158" s="201"/>
      <c r="AC158" s="201"/>
      <c r="AD158" s="201"/>
      <c r="AE158" s="201"/>
    </row>
    <row r="159" spans="1:31" ht="15.75" customHeight="1">
      <c r="A159" s="167"/>
      <c r="B159" s="170"/>
      <c r="C159" s="170"/>
      <c r="D159" s="174"/>
      <c r="E159" s="170"/>
      <c r="F159" s="221"/>
      <c r="G159" s="221"/>
      <c r="H159" s="221"/>
      <c r="I159" s="221"/>
      <c r="J159" s="221"/>
      <c r="K159" s="170"/>
      <c r="L159" s="170"/>
      <c r="M159" s="170"/>
      <c r="N159" s="170"/>
      <c r="O159" s="170"/>
      <c r="P159" s="170"/>
      <c r="Q159" s="170"/>
      <c r="R159" s="201"/>
      <c r="S159" s="201"/>
      <c r="T159" s="201"/>
      <c r="U159" s="201"/>
      <c r="V159" s="201"/>
      <c r="W159" s="201"/>
      <c r="X159" s="201"/>
      <c r="Y159" s="201"/>
      <c r="Z159" s="201"/>
      <c r="AA159" s="201"/>
      <c r="AB159" s="201"/>
      <c r="AC159" s="201"/>
      <c r="AD159" s="201"/>
      <c r="AE159" s="201"/>
    </row>
    <row r="160" spans="1:31" ht="15.75" customHeight="1">
      <c r="A160" s="167"/>
      <c r="B160" s="170"/>
      <c r="C160" s="170"/>
      <c r="D160" s="174"/>
      <c r="E160" s="170"/>
      <c r="F160" s="221"/>
      <c r="G160" s="221"/>
      <c r="H160" s="221"/>
      <c r="I160" s="221"/>
      <c r="J160" s="221"/>
      <c r="K160" s="170"/>
      <c r="L160" s="170"/>
      <c r="M160" s="170"/>
      <c r="N160" s="170"/>
      <c r="O160" s="170"/>
      <c r="P160" s="170"/>
      <c r="Q160" s="170"/>
      <c r="R160" s="201"/>
      <c r="S160" s="201"/>
      <c r="T160" s="201"/>
      <c r="U160" s="201"/>
      <c r="V160" s="201"/>
      <c r="W160" s="201"/>
      <c r="X160" s="201"/>
      <c r="Y160" s="201"/>
      <c r="Z160" s="201"/>
      <c r="AA160" s="201"/>
      <c r="AB160" s="201"/>
      <c r="AC160" s="201"/>
      <c r="AD160" s="201"/>
      <c r="AE160" s="201"/>
    </row>
    <row r="161" spans="1:31" ht="15.75" customHeight="1">
      <c r="A161" s="167"/>
      <c r="B161" s="170"/>
      <c r="C161" s="170"/>
      <c r="D161" s="174"/>
      <c r="E161" s="170"/>
      <c r="F161" s="221"/>
      <c r="G161" s="221"/>
      <c r="H161" s="221"/>
      <c r="I161" s="221"/>
      <c r="J161" s="221"/>
      <c r="K161" s="170"/>
      <c r="L161" s="170"/>
      <c r="M161" s="170"/>
      <c r="N161" s="170"/>
      <c r="O161" s="170"/>
      <c r="P161" s="170"/>
      <c r="Q161" s="170"/>
      <c r="R161" s="201"/>
      <c r="S161" s="201"/>
      <c r="T161" s="201"/>
      <c r="U161" s="201"/>
      <c r="V161" s="201"/>
      <c r="W161" s="201"/>
      <c r="X161" s="201"/>
      <c r="Y161" s="201"/>
      <c r="Z161" s="201"/>
      <c r="AA161" s="201"/>
      <c r="AB161" s="201"/>
      <c r="AC161" s="201"/>
      <c r="AD161" s="201"/>
      <c r="AE161" s="201"/>
    </row>
    <row r="162" spans="1:31" ht="15.75" customHeight="1">
      <c r="A162" s="167"/>
      <c r="B162" s="170"/>
      <c r="C162" s="170"/>
      <c r="D162" s="174"/>
      <c r="E162" s="170"/>
      <c r="F162" s="221"/>
      <c r="G162" s="221"/>
      <c r="H162" s="221"/>
      <c r="I162" s="221"/>
      <c r="J162" s="221"/>
      <c r="K162" s="170"/>
      <c r="L162" s="170"/>
      <c r="M162" s="170"/>
      <c r="N162" s="170"/>
      <c r="O162" s="170"/>
      <c r="P162" s="170"/>
      <c r="Q162" s="170"/>
      <c r="R162" s="201"/>
      <c r="S162" s="201"/>
      <c r="T162" s="201"/>
      <c r="U162" s="201"/>
      <c r="V162" s="201"/>
      <c r="W162" s="201"/>
      <c r="X162" s="201"/>
      <c r="Y162" s="201"/>
      <c r="Z162" s="201"/>
      <c r="AA162" s="201"/>
      <c r="AB162" s="201"/>
      <c r="AC162" s="201"/>
      <c r="AD162" s="201"/>
      <c r="AE162" s="201"/>
    </row>
    <row r="163" spans="1:31" ht="15.75" customHeight="1">
      <c r="A163" s="167"/>
      <c r="B163" s="170"/>
      <c r="C163" s="170"/>
      <c r="D163" s="174"/>
      <c r="E163" s="170"/>
      <c r="F163" s="221"/>
      <c r="G163" s="221"/>
      <c r="H163" s="221"/>
      <c r="I163" s="221"/>
      <c r="J163" s="221"/>
      <c r="K163" s="170"/>
      <c r="L163" s="170"/>
      <c r="M163" s="170"/>
      <c r="N163" s="170"/>
      <c r="O163" s="170"/>
      <c r="P163" s="170"/>
      <c r="Q163" s="170"/>
      <c r="R163" s="201"/>
      <c r="S163" s="201"/>
      <c r="T163" s="201"/>
      <c r="U163" s="201"/>
      <c r="V163" s="201"/>
      <c r="W163" s="201"/>
      <c r="X163" s="201"/>
      <c r="Y163" s="201"/>
      <c r="Z163" s="201"/>
      <c r="AA163" s="201"/>
      <c r="AB163" s="201"/>
      <c r="AC163" s="201"/>
      <c r="AD163" s="201"/>
      <c r="AE163" s="201"/>
    </row>
    <row r="164" spans="1:31" ht="15.75" customHeight="1">
      <c r="A164" s="167"/>
      <c r="B164" s="170"/>
      <c r="C164" s="170"/>
      <c r="D164" s="174"/>
      <c r="E164" s="170"/>
      <c r="F164" s="221"/>
      <c r="G164" s="221"/>
      <c r="H164" s="221"/>
      <c r="I164" s="221"/>
      <c r="J164" s="221"/>
      <c r="K164" s="170"/>
      <c r="L164" s="170"/>
      <c r="M164" s="170"/>
      <c r="N164" s="170"/>
      <c r="O164" s="170"/>
      <c r="P164" s="170"/>
      <c r="Q164" s="170"/>
      <c r="R164" s="201"/>
      <c r="S164" s="201"/>
      <c r="T164" s="201"/>
      <c r="U164" s="201"/>
      <c r="V164" s="201"/>
      <c r="W164" s="201"/>
      <c r="X164" s="201"/>
      <c r="Y164" s="201"/>
      <c r="Z164" s="201"/>
      <c r="AA164" s="201"/>
      <c r="AB164" s="201"/>
      <c r="AC164" s="201"/>
      <c r="AD164" s="201"/>
      <c r="AE164" s="201"/>
    </row>
    <row r="165" spans="1:31" ht="15.75" customHeight="1">
      <c r="A165" s="167"/>
      <c r="B165" s="170"/>
      <c r="C165" s="170"/>
      <c r="D165" s="174"/>
      <c r="E165" s="170"/>
      <c r="F165" s="221"/>
      <c r="G165" s="221"/>
      <c r="H165" s="221"/>
      <c r="I165" s="221"/>
      <c r="J165" s="221"/>
      <c r="K165" s="170"/>
      <c r="L165" s="170"/>
      <c r="M165" s="170"/>
      <c r="N165" s="170"/>
      <c r="O165" s="170"/>
      <c r="P165" s="170"/>
      <c r="Q165" s="170"/>
      <c r="R165" s="201"/>
      <c r="S165" s="201"/>
      <c r="T165" s="201"/>
      <c r="U165" s="201"/>
      <c r="V165" s="201"/>
      <c r="W165" s="201"/>
      <c r="X165" s="201"/>
      <c r="Y165" s="201"/>
      <c r="Z165" s="201"/>
      <c r="AA165" s="201"/>
      <c r="AB165" s="201"/>
      <c r="AC165" s="201"/>
      <c r="AD165" s="201"/>
      <c r="AE165" s="201"/>
    </row>
    <row r="166" spans="1:31" ht="15.75" customHeight="1">
      <c r="A166" s="167"/>
      <c r="B166" s="170"/>
      <c r="C166" s="170"/>
      <c r="D166" s="174"/>
      <c r="E166" s="170"/>
      <c r="F166" s="221"/>
      <c r="G166" s="221"/>
      <c r="H166" s="221"/>
      <c r="I166" s="221"/>
      <c r="J166" s="221"/>
      <c r="K166" s="170"/>
      <c r="L166" s="170"/>
      <c r="M166" s="170"/>
      <c r="N166" s="170"/>
      <c r="O166" s="170"/>
      <c r="P166" s="170"/>
      <c r="Q166" s="170"/>
      <c r="R166" s="201"/>
      <c r="S166" s="201"/>
      <c r="T166" s="201"/>
      <c r="U166" s="201"/>
      <c r="V166" s="201"/>
      <c r="W166" s="201"/>
      <c r="X166" s="201"/>
      <c r="Y166" s="201"/>
      <c r="Z166" s="201"/>
      <c r="AA166" s="201"/>
      <c r="AB166" s="201"/>
      <c r="AC166" s="201"/>
      <c r="AD166" s="201"/>
      <c r="AE166" s="201"/>
    </row>
    <row r="167" spans="1:31" ht="15.75" customHeight="1">
      <c r="A167" s="167"/>
      <c r="B167" s="170"/>
      <c r="C167" s="170"/>
      <c r="D167" s="174"/>
      <c r="E167" s="170"/>
      <c r="F167" s="221"/>
      <c r="G167" s="221"/>
      <c r="H167" s="221"/>
      <c r="I167" s="221"/>
      <c r="J167" s="221"/>
      <c r="K167" s="170"/>
      <c r="L167" s="170"/>
      <c r="M167" s="170"/>
      <c r="N167" s="170"/>
      <c r="O167" s="170"/>
      <c r="P167" s="170"/>
      <c r="Q167" s="170"/>
      <c r="R167" s="201"/>
      <c r="S167" s="201"/>
      <c r="T167" s="201"/>
      <c r="U167" s="201"/>
      <c r="V167" s="201"/>
      <c r="W167" s="201"/>
      <c r="X167" s="201"/>
      <c r="Y167" s="201"/>
      <c r="Z167" s="201"/>
      <c r="AA167" s="201"/>
      <c r="AB167" s="201"/>
      <c r="AC167" s="201"/>
      <c r="AD167" s="201"/>
      <c r="AE167" s="201"/>
    </row>
    <row r="168" spans="1:31" ht="15.75" customHeight="1">
      <c r="A168" s="167"/>
      <c r="B168" s="170"/>
      <c r="C168" s="170"/>
      <c r="D168" s="174"/>
      <c r="E168" s="170"/>
      <c r="F168" s="221"/>
      <c r="G168" s="221"/>
      <c r="H168" s="221"/>
      <c r="I168" s="221"/>
      <c r="J168" s="221"/>
      <c r="K168" s="170"/>
      <c r="L168" s="170"/>
      <c r="M168" s="170"/>
      <c r="N168" s="170"/>
      <c r="O168" s="170"/>
      <c r="P168" s="170"/>
      <c r="Q168" s="170"/>
      <c r="R168" s="201"/>
      <c r="S168" s="201"/>
      <c r="T168" s="201"/>
      <c r="U168" s="201"/>
      <c r="V168" s="201"/>
      <c r="W168" s="201"/>
      <c r="X168" s="201"/>
      <c r="Y168" s="201"/>
      <c r="Z168" s="201"/>
      <c r="AA168" s="201"/>
      <c r="AB168" s="201"/>
      <c r="AC168" s="201"/>
      <c r="AD168" s="201"/>
      <c r="AE168" s="201"/>
    </row>
    <row r="169" spans="1:31" ht="15.75" customHeight="1">
      <c r="A169" s="167"/>
      <c r="B169" s="170"/>
      <c r="C169" s="170"/>
      <c r="D169" s="174"/>
      <c r="E169" s="170"/>
      <c r="F169" s="221"/>
      <c r="G169" s="221"/>
      <c r="H169" s="221"/>
      <c r="I169" s="221"/>
      <c r="J169" s="221"/>
      <c r="K169" s="170"/>
      <c r="L169" s="170"/>
      <c r="M169" s="170"/>
      <c r="N169" s="170"/>
      <c r="O169" s="170"/>
      <c r="P169" s="170"/>
      <c r="Q169" s="170"/>
      <c r="R169" s="201"/>
      <c r="S169" s="201"/>
      <c r="T169" s="201"/>
      <c r="U169" s="201"/>
      <c r="V169" s="201"/>
      <c r="W169" s="201"/>
      <c r="X169" s="201"/>
      <c r="Y169" s="201"/>
      <c r="Z169" s="201"/>
      <c r="AA169" s="201"/>
      <c r="AB169" s="201"/>
      <c r="AC169" s="201"/>
      <c r="AD169" s="201"/>
      <c r="AE169" s="201"/>
    </row>
    <row r="170" spans="1:31" ht="15.75" customHeight="1">
      <c r="A170" s="167"/>
      <c r="B170" s="170"/>
      <c r="C170" s="170"/>
      <c r="D170" s="174"/>
      <c r="E170" s="170"/>
      <c r="F170" s="221"/>
      <c r="G170" s="221"/>
      <c r="H170" s="221"/>
      <c r="I170" s="221"/>
      <c r="J170" s="221"/>
      <c r="K170" s="170"/>
      <c r="L170" s="170"/>
      <c r="M170" s="170"/>
      <c r="N170" s="170"/>
      <c r="O170" s="170"/>
      <c r="P170" s="170"/>
      <c r="Q170" s="170"/>
      <c r="R170" s="201"/>
      <c r="S170" s="201"/>
      <c r="T170" s="201"/>
      <c r="U170" s="201"/>
      <c r="V170" s="201"/>
      <c r="W170" s="201"/>
      <c r="X170" s="201"/>
      <c r="Y170" s="201"/>
      <c r="Z170" s="201"/>
      <c r="AA170" s="201"/>
      <c r="AB170" s="201"/>
      <c r="AC170" s="201"/>
      <c r="AD170" s="201"/>
      <c r="AE170" s="201"/>
    </row>
    <row r="171" spans="1:31" ht="15.75" customHeight="1">
      <c r="A171" s="167"/>
      <c r="B171" s="170"/>
      <c r="C171" s="170"/>
      <c r="D171" s="174"/>
      <c r="E171" s="170"/>
      <c r="F171" s="221"/>
      <c r="G171" s="221"/>
      <c r="H171" s="221"/>
      <c r="I171" s="221"/>
      <c r="J171" s="221"/>
      <c r="K171" s="170"/>
      <c r="L171" s="170"/>
      <c r="M171" s="170"/>
      <c r="N171" s="170"/>
      <c r="O171" s="170"/>
      <c r="P171" s="170"/>
      <c r="Q171" s="170"/>
      <c r="R171" s="201"/>
      <c r="S171" s="201"/>
      <c r="T171" s="201"/>
      <c r="U171" s="201"/>
      <c r="V171" s="201"/>
      <c r="W171" s="201"/>
      <c r="X171" s="201"/>
      <c r="Y171" s="201"/>
      <c r="Z171" s="201"/>
      <c r="AA171" s="201"/>
      <c r="AB171" s="201"/>
      <c r="AC171" s="201"/>
      <c r="AD171" s="201"/>
      <c r="AE171" s="201"/>
    </row>
    <row r="172" spans="1:31" ht="15.75" customHeight="1">
      <c r="A172" s="167"/>
      <c r="B172" s="170"/>
      <c r="C172" s="170"/>
      <c r="D172" s="174"/>
      <c r="E172" s="170"/>
      <c r="F172" s="221"/>
      <c r="G172" s="221"/>
      <c r="H172" s="221"/>
      <c r="I172" s="221"/>
      <c r="J172" s="221"/>
      <c r="K172" s="170"/>
      <c r="L172" s="170"/>
      <c r="M172" s="170"/>
      <c r="N172" s="170"/>
      <c r="O172" s="170"/>
      <c r="P172" s="170"/>
      <c r="Q172" s="170"/>
      <c r="R172" s="201"/>
      <c r="S172" s="201"/>
      <c r="T172" s="201"/>
      <c r="U172" s="201"/>
      <c r="V172" s="201"/>
      <c r="W172" s="201"/>
      <c r="X172" s="201"/>
      <c r="Y172" s="201"/>
      <c r="Z172" s="201"/>
      <c r="AA172" s="201"/>
      <c r="AB172" s="201"/>
      <c r="AC172" s="201"/>
      <c r="AD172" s="201"/>
      <c r="AE172" s="201"/>
    </row>
    <row r="173" spans="1:31" ht="15.75" customHeight="1">
      <c r="A173" s="167"/>
      <c r="B173" s="170"/>
      <c r="C173" s="170"/>
      <c r="D173" s="174"/>
      <c r="E173" s="170"/>
      <c r="F173" s="221"/>
      <c r="G173" s="221"/>
      <c r="H173" s="221"/>
      <c r="I173" s="221"/>
      <c r="J173" s="221"/>
      <c r="K173" s="170"/>
      <c r="L173" s="170"/>
      <c r="M173" s="170"/>
      <c r="N173" s="170"/>
      <c r="O173" s="170"/>
      <c r="P173" s="170"/>
      <c r="Q173" s="170"/>
      <c r="R173" s="201"/>
      <c r="S173" s="201"/>
      <c r="T173" s="201"/>
      <c r="U173" s="201"/>
      <c r="V173" s="201"/>
      <c r="W173" s="201"/>
      <c r="X173" s="201"/>
      <c r="Y173" s="201"/>
      <c r="Z173" s="201"/>
      <c r="AA173" s="201"/>
      <c r="AB173" s="201"/>
      <c r="AC173" s="201"/>
      <c r="AD173" s="201"/>
      <c r="AE173" s="201"/>
    </row>
    <row r="174" spans="1:31" ht="15.75" customHeight="1">
      <c r="A174" s="167"/>
      <c r="B174" s="170"/>
      <c r="C174" s="170"/>
      <c r="D174" s="174"/>
      <c r="E174" s="170"/>
      <c r="F174" s="221"/>
      <c r="G174" s="221"/>
      <c r="H174" s="221"/>
      <c r="I174" s="221"/>
      <c r="J174" s="221"/>
      <c r="K174" s="170"/>
      <c r="L174" s="170"/>
      <c r="M174" s="170"/>
      <c r="N174" s="170"/>
      <c r="O174" s="170"/>
      <c r="P174" s="170"/>
      <c r="Q174" s="170"/>
      <c r="R174" s="201"/>
      <c r="S174" s="201"/>
      <c r="T174" s="201"/>
      <c r="U174" s="201"/>
      <c r="V174" s="201"/>
      <c r="W174" s="201"/>
      <c r="X174" s="201"/>
      <c r="Y174" s="201"/>
      <c r="Z174" s="201"/>
      <c r="AA174" s="201"/>
      <c r="AB174" s="201"/>
      <c r="AC174" s="201"/>
      <c r="AD174" s="201"/>
      <c r="AE174" s="201"/>
    </row>
    <row r="175" spans="1:31" ht="15.75" customHeight="1">
      <c r="A175" s="167"/>
      <c r="B175" s="170"/>
      <c r="C175" s="170"/>
      <c r="D175" s="174"/>
      <c r="E175" s="170"/>
      <c r="F175" s="221"/>
      <c r="G175" s="221"/>
      <c r="H175" s="221"/>
      <c r="I175" s="221"/>
      <c r="J175" s="221"/>
      <c r="K175" s="170"/>
      <c r="L175" s="170"/>
      <c r="M175" s="170"/>
      <c r="N175" s="170"/>
      <c r="O175" s="170"/>
      <c r="P175" s="170"/>
      <c r="Q175" s="170"/>
      <c r="R175" s="201"/>
      <c r="S175" s="201"/>
      <c r="T175" s="201"/>
      <c r="U175" s="201"/>
      <c r="V175" s="201"/>
      <c r="W175" s="201"/>
      <c r="X175" s="201"/>
      <c r="Y175" s="201"/>
      <c r="Z175" s="201"/>
      <c r="AA175" s="201"/>
      <c r="AB175" s="201"/>
      <c r="AC175" s="201"/>
      <c r="AD175" s="201"/>
      <c r="AE175" s="201"/>
    </row>
    <row r="176" spans="1:31" ht="15.75" customHeight="1">
      <c r="A176" s="167"/>
      <c r="B176" s="170"/>
      <c r="C176" s="170"/>
      <c r="D176" s="174"/>
      <c r="E176" s="170"/>
      <c r="F176" s="221"/>
      <c r="G176" s="221"/>
      <c r="H176" s="221"/>
      <c r="I176" s="221"/>
      <c r="J176" s="221"/>
      <c r="K176" s="170"/>
      <c r="L176" s="170"/>
      <c r="M176" s="170"/>
      <c r="N176" s="170"/>
      <c r="O176" s="170"/>
      <c r="P176" s="170"/>
      <c r="Q176" s="170"/>
      <c r="R176" s="201"/>
      <c r="S176" s="201"/>
      <c r="T176" s="201"/>
      <c r="U176" s="201"/>
      <c r="V176" s="201"/>
      <c r="W176" s="201"/>
      <c r="X176" s="201"/>
      <c r="Y176" s="201"/>
      <c r="Z176" s="201"/>
      <c r="AA176" s="201"/>
      <c r="AB176" s="201"/>
      <c r="AC176" s="201"/>
      <c r="AD176" s="201"/>
      <c r="AE176" s="201"/>
    </row>
    <row r="177" spans="1:31" ht="15.75" customHeight="1">
      <c r="A177" s="167"/>
      <c r="B177" s="170"/>
      <c r="C177" s="170"/>
      <c r="D177" s="174"/>
      <c r="E177" s="170"/>
      <c r="F177" s="221"/>
      <c r="G177" s="221"/>
      <c r="H177" s="221"/>
      <c r="I177" s="221"/>
      <c r="J177" s="221"/>
      <c r="K177" s="170"/>
      <c r="L177" s="170"/>
      <c r="M177" s="170"/>
      <c r="N177" s="170"/>
      <c r="O177" s="170"/>
      <c r="P177" s="170"/>
      <c r="Q177" s="170"/>
      <c r="R177" s="201"/>
      <c r="S177" s="201"/>
      <c r="T177" s="201"/>
      <c r="U177" s="201"/>
      <c r="V177" s="201"/>
      <c r="W177" s="201"/>
      <c r="X177" s="201"/>
      <c r="Y177" s="201"/>
      <c r="Z177" s="201"/>
      <c r="AA177" s="201"/>
      <c r="AB177" s="201"/>
      <c r="AC177" s="201"/>
      <c r="AD177" s="201"/>
      <c r="AE177" s="201"/>
    </row>
    <row r="178" spans="1:31" ht="15.75" customHeight="1">
      <c r="A178" s="167"/>
      <c r="B178" s="170"/>
      <c r="C178" s="170"/>
      <c r="D178" s="174"/>
      <c r="E178" s="170"/>
      <c r="F178" s="221"/>
      <c r="G178" s="221"/>
      <c r="H178" s="221"/>
      <c r="I178" s="221"/>
      <c r="J178" s="221"/>
      <c r="K178" s="170"/>
      <c r="L178" s="170"/>
      <c r="M178" s="170"/>
      <c r="N178" s="170"/>
      <c r="O178" s="170"/>
      <c r="P178" s="170"/>
      <c r="Q178" s="170"/>
      <c r="R178" s="201"/>
      <c r="S178" s="201"/>
      <c r="T178" s="201"/>
      <c r="U178" s="201"/>
      <c r="V178" s="201"/>
      <c r="W178" s="201"/>
      <c r="X178" s="201"/>
      <c r="Y178" s="201"/>
      <c r="Z178" s="201"/>
      <c r="AA178" s="201"/>
      <c r="AB178" s="201"/>
      <c r="AC178" s="201"/>
      <c r="AD178" s="201"/>
      <c r="AE178" s="201"/>
    </row>
    <row r="179" spans="1:31" ht="15.75" customHeight="1">
      <c r="A179" s="167"/>
      <c r="B179" s="170"/>
      <c r="C179" s="170"/>
      <c r="D179" s="174"/>
      <c r="E179" s="170"/>
      <c r="F179" s="221"/>
      <c r="G179" s="221"/>
      <c r="H179" s="221"/>
      <c r="I179" s="221"/>
      <c r="J179" s="221"/>
      <c r="K179" s="170"/>
      <c r="L179" s="170"/>
      <c r="M179" s="170"/>
      <c r="N179" s="170"/>
      <c r="O179" s="170"/>
      <c r="P179" s="170"/>
      <c r="Q179" s="170"/>
      <c r="R179" s="201"/>
      <c r="S179" s="201"/>
      <c r="T179" s="201"/>
      <c r="U179" s="201"/>
      <c r="V179" s="201"/>
      <c r="W179" s="201"/>
      <c r="X179" s="201"/>
      <c r="Y179" s="201"/>
      <c r="Z179" s="201"/>
      <c r="AA179" s="201"/>
      <c r="AB179" s="201"/>
      <c r="AC179" s="201"/>
      <c r="AD179" s="201"/>
      <c r="AE179" s="201"/>
    </row>
    <row r="180" spans="1:31" ht="15.75" customHeight="1">
      <c r="A180" s="167"/>
      <c r="B180" s="170"/>
      <c r="C180" s="170"/>
      <c r="D180" s="174"/>
      <c r="E180" s="170"/>
      <c r="F180" s="221"/>
      <c r="G180" s="221"/>
      <c r="H180" s="221"/>
      <c r="I180" s="221"/>
      <c r="J180" s="221"/>
      <c r="K180" s="170"/>
      <c r="L180" s="170"/>
      <c r="M180" s="170"/>
      <c r="N180" s="170"/>
      <c r="O180" s="170"/>
      <c r="P180" s="170"/>
      <c r="Q180" s="170"/>
      <c r="R180" s="201"/>
      <c r="S180" s="201"/>
      <c r="T180" s="201"/>
      <c r="U180" s="201"/>
      <c r="V180" s="201"/>
      <c r="W180" s="201"/>
      <c r="X180" s="201"/>
      <c r="Y180" s="201"/>
      <c r="Z180" s="201"/>
      <c r="AA180" s="201"/>
      <c r="AB180" s="201"/>
      <c r="AC180" s="201"/>
      <c r="AD180" s="201"/>
      <c r="AE180" s="201"/>
    </row>
    <row r="181" spans="1:31" ht="15.75" customHeight="1">
      <c r="A181" s="167"/>
      <c r="B181" s="170"/>
      <c r="C181" s="170"/>
      <c r="D181" s="174"/>
      <c r="E181" s="170"/>
      <c r="F181" s="221"/>
      <c r="G181" s="221"/>
      <c r="H181" s="221"/>
      <c r="I181" s="221"/>
      <c r="J181" s="221"/>
      <c r="K181" s="170"/>
      <c r="L181" s="170"/>
      <c r="M181" s="170"/>
      <c r="N181" s="170"/>
      <c r="O181" s="170"/>
      <c r="P181" s="170"/>
      <c r="Q181" s="170"/>
      <c r="R181" s="201"/>
      <c r="S181" s="201"/>
      <c r="T181" s="201"/>
      <c r="U181" s="201"/>
      <c r="V181" s="201"/>
      <c r="W181" s="201"/>
      <c r="X181" s="201"/>
      <c r="Y181" s="201"/>
      <c r="Z181" s="201"/>
      <c r="AA181" s="201"/>
      <c r="AB181" s="201"/>
      <c r="AC181" s="201"/>
      <c r="AD181" s="201"/>
      <c r="AE181" s="201"/>
    </row>
    <row r="182" spans="1:31" ht="15.75" customHeight="1">
      <c r="A182" s="167"/>
      <c r="B182" s="170"/>
      <c r="C182" s="170"/>
      <c r="D182" s="174"/>
      <c r="E182" s="170"/>
      <c r="F182" s="221"/>
      <c r="G182" s="221"/>
      <c r="H182" s="221"/>
      <c r="I182" s="221"/>
      <c r="J182" s="221"/>
      <c r="K182" s="170"/>
      <c r="L182" s="170"/>
      <c r="M182" s="170"/>
      <c r="N182" s="170"/>
      <c r="O182" s="170"/>
      <c r="P182" s="170"/>
      <c r="Q182" s="170"/>
      <c r="R182" s="201"/>
      <c r="S182" s="201"/>
      <c r="T182" s="201"/>
      <c r="U182" s="201"/>
      <c r="V182" s="201"/>
      <c r="W182" s="201"/>
      <c r="X182" s="201"/>
      <c r="Y182" s="201"/>
      <c r="Z182" s="201"/>
      <c r="AA182" s="201"/>
      <c r="AB182" s="201"/>
      <c r="AC182" s="201"/>
      <c r="AD182" s="201"/>
      <c r="AE182" s="201"/>
    </row>
    <row r="183" spans="1:31" ht="15.75" customHeight="1">
      <c r="A183" s="167"/>
      <c r="B183" s="170"/>
      <c r="C183" s="170"/>
      <c r="D183" s="174"/>
      <c r="E183" s="170"/>
      <c r="F183" s="221"/>
      <c r="G183" s="221"/>
      <c r="H183" s="221"/>
      <c r="I183" s="221"/>
      <c r="J183" s="221"/>
      <c r="K183" s="170"/>
      <c r="L183" s="170"/>
      <c r="M183" s="170"/>
      <c r="N183" s="170"/>
      <c r="O183" s="170"/>
      <c r="P183" s="170"/>
      <c r="Q183" s="170"/>
      <c r="R183" s="201"/>
      <c r="S183" s="201"/>
      <c r="T183" s="201"/>
      <c r="U183" s="201"/>
      <c r="V183" s="201"/>
      <c r="W183" s="201"/>
      <c r="X183" s="201"/>
      <c r="Y183" s="201"/>
      <c r="Z183" s="201"/>
      <c r="AA183" s="201"/>
      <c r="AB183" s="201"/>
      <c r="AC183" s="201"/>
      <c r="AD183" s="201"/>
      <c r="AE183" s="201"/>
    </row>
    <row r="184" spans="1:31" ht="15.75" customHeight="1">
      <c r="A184" s="167"/>
      <c r="B184" s="170"/>
      <c r="C184" s="170"/>
      <c r="D184" s="174"/>
      <c r="E184" s="170"/>
      <c r="F184" s="221"/>
      <c r="G184" s="221"/>
      <c r="H184" s="221"/>
      <c r="I184" s="221"/>
      <c r="J184" s="221"/>
      <c r="K184" s="170"/>
      <c r="L184" s="170"/>
      <c r="M184" s="170"/>
      <c r="N184" s="170"/>
      <c r="O184" s="170"/>
      <c r="P184" s="170"/>
      <c r="Q184" s="170"/>
      <c r="R184" s="201"/>
      <c r="S184" s="201"/>
      <c r="T184" s="201"/>
      <c r="U184" s="201"/>
      <c r="V184" s="201"/>
      <c r="W184" s="201"/>
      <c r="X184" s="201"/>
      <c r="Y184" s="201"/>
      <c r="Z184" s="201"/>
      <c r="AA184" s="201"/>
      <c r="AB184" s="201"/>
      <c r="AC184" s="201"/>
      <c r="AD184" s="201"/>
      <c r="AE184" s="201"/>
    </row>
    <row r="185" spans="1:31" ht="15.75" customHeight="1">
      <c r="A185" s="167"/>
      <c r="B185" s="170"/>
      <c r="C185" s="170"/>
      <c r="D185" s="174"/>
      <c r="E185" s="170"/>
      <c r="F185" s="221"/>
      <c r="G185" s="221"/>
      <c r="H185" s="221"/>
      <c r="I185" s="221"/>
      <c r="J185" s="221"/>
      <c r="K185" s="170"/>
      <c r="L185" s="170"/>
      <c r="M185" s="170"/>
      <c r="N185" s="170"/>
      <c r="O185" s="170"/>
      <c r="P185" s="170"/>
      <c r="Q185" s="170"/>
      <c r="R185" s="201"/>
      <c r="S185" s="201"/>
      <c r="T185" s="201"/>
      <c r="U185" s="201"/>
      <c r="V185" s="201"/>
      <c r="W185" s="201"/>
      <c r="X185" s="201"/>
      <c r="Y185" s="201"/>
      <c r="Z185" s="201"/>
      <c r="AA185" s="201"/>
      <c r="AB185" s="201"/>
      <c r="AC185" s="201"/>
      <c r="AD185" s="201"/>
      <c r="AE185" s="201"/>
    </row>
    <row r="186" spans="1:31" ht="15.75" customHeight="1">
      <c r="A186" s="167"/>
      <c r="B186" s="170"/>
      <c r="C186" s="170"/>
      <c r="D186" s="174"/>
      <c r="E186" s="170"/>
      <c r="F186" s="221"/>
      <c r="G186" s="221"/>
      <c r="H186" s="221"/>
      <c r="I186" s="221"/>
      <c r="J186" s="221"/>
      <c r="K186" s="170"/>
      <c r="L186" s="170"/>
      <c r="M186" s="170"/>
      <c r="N186" s="170"/>
      <c r="O186" s="170"/>
      <c r="P186" s="170"/>
      <c r="Q186" s="170"/>
      <c r="R186" s="201"/>
      <c r="S186" s="201"/>
      <c r="T186" s="201"/>
      <c r="U186" s="201"/>
      <c r="V186" s="201"/>
      <c r="W186" s="201"/>
      <c r="X186" s="201"/>
      <c r="Y186" s="201"/>
      <c r="Z186" s="201"/>
      <c r="AA186" s="201"/>
      <c r="AB186" s="201"/>
      <c r="AC186" s="201"/>
      <c r="AD186" s="201"/>
      <c r="AE186" s="201"/>
    </row>
    <row r="187" spans="1:31" ht="15.75" customHeight="1">
      <c r="A187" s="167"/>
      <c r="B187" s="170"/>
      <c r="C187" s="170"/>
      <c r="D187" s="174"/>
      <c r="E187" s="170"/>
      <c r="F187" s="221"/>
      <c r="G187" s="221"/>
      <c r="H187" s="221"/>
      <c r="I187" s="221"/>
      <c r="J187" s="221"/>
      <c r="K187" s="170"/>
      <c r="L187" s="170"/>
      <c r="M187" s="170"/>
      <c r="N187" s="170"/>
      <c r="O187" s="170"/>
      <c r="P187" s="170"/>
      <c r="Q187" s="170"/>
      <c r="R187" s="201"/>
      <c r="S187" s="201"/>
      <c r="T187" s="201"/>
      <c r="U187" s="201"/>
      <c r="V187" s="201"/>
      <c r="W187" s="201"/>
      <c r="X187" s="201"/>
      <c r="Y187" s="201"/>
      <c r="Z187" s="201"/>
      <c r="AA187" s="201"/>
      <c r="AB187" s="201"/>
      <c r="AC187" s="201"/>
      <c r="AD187" s="201"/>
      <c r="AE187" s="201"/>
    </row>
    <row r="188" spans="1:31" ht="15.75" customHeight="1">
      <c r="A188" s="167"/>
      <c r="B188" s="170"/>
      <c r="C188" s="170"/>
      <c r="D188" s="174"/>
      <c r="E188" s="170"/>
      <c r="F188" s="221"/>
      <c r="G188" s="221"/>
      <c r="H188" s="221"/>
      <c r="I188" s="221"/>
      <c r="J188" s="221"/>
      <c r="K188" s="170"/>
      <c r="L188" s="170"/>
      <c r="M188" s="170"/>
      <c r="N188" s="170"/>
      <c r="O188" s="170"/>
      <c r="P188" s="170"/>
      <c r="Q188" s="170"/>
      <c r="R188" s="201"/>
      <c r="S188" s="201"/>
      <c r="T188" s="201"/>
      <c r="U188" s="201"/>
      <c r="V188" s="201"/>
      <c r="W188" s="201"/>
      <c r="X188" s="201"/>
      <c r="Y188" s="201"/>
      <c r="Z188" s="201"/>
      <c r="AA188" s="201"/>
      <c r="AB188" s="201"/>
      <c r="AC188" s="201"/>
      <c r="AD188" s="201"/>
      <c r="AE188" s="201"/>
    </row>
    <row r="189" spans="1:31" ht="15.75" customHeight="1">
      <c r="A189" s="167"/>
      <c r="B189" s="170"/>
      <c r="C189" s="170"/>
      <c r="D189" s="174"/>
      <c r="E189" s="170"/>
      <c r="F189" s="221"/>
      <c r="G189" s="221"/>
      <c r="H189" s="221"/>
      <c r="I189" s="221"/>
      <c r="J189" s="221"/>
      <c r="K189" s="170"/>
      <c r="L189" s="170"/>
      <c r="M189" s="170"/>
      <c r="N189" s="170"/>
      <c r="O189" s="170"/>
      <c r="P189" s="170"/>
      <c r="Q189" s="170"/>
      <c r="R189" s="201"/>
      <c r="S189" s="201"/>
      <c r="T189" s="201"/>
      <c r="U189" s="201"/>
      <c r="V189" s="201"/>
      <c r="W189" s="201"/>
      <c r="X189" s="201"/>
      <c r="Y189" s="201"/>
      <c r="Z189" s="201"/>
      <c r="AA189" s="201"/>
      <c r="AB189" s="201"/>
      <c r="AC189" s="201"/>
      <c r="AD189" s="201"/>
      <c r="AE189" s="201"/>
    </row>
    <row r="190" spans="1:31" ht="15.75" customHeight="1">
      <c r="A190" s="167"/>
      <c r="B190" s="170"/>
      <c r="C190" s="170"/>
      <c r="D190" s="174"/>
      <c r="E190" s="170"/>
      <c r="F190" s="221"/>
      <c r="G190" s="221"/>
      <c r="H190" s="221"/>
      <c r="I190" s="221"/>
      <c r="J190" s="221"/>
      <c r="K190" s="170"/>
      <c r="L190" s="170"/>
      <c r="M190" s="170"/>
      <c r="N190" s="170"/>
      <c r="O190" s="170"/>
      <c r="P190" s="170"/>
      <c r="Q190" s="170"/>
      <c r="R190" s="201"/>
      <c r="S190" s="201"/>
      <c r="T190" s="201"/>
      <c r="U190" s="201"/>
      <c r="V190" s="201"/>
      <c r="W190" s="201"/>
      <c r="X190" s="201"/>
      <c r="Y190" s="201"/>
      <c r="Z190" s="201"/>
      <c r="AA190" s="201"/>
      <c r="AB190" s="201"/>
      <c r="AC190" s="201"/>
      <c r="AD190" s="201"/>
      <c r="AE190" s="201"/>
    </row>
    <row r="191" spans="1:31" ht="15.75" customHeight="1">
      <c r="A191" s="167"/>
      <c r="B191" s="170"/>
      <c r="C191" s="170"/>
      <c r="D191" s="174"/>
      <c r="E191" s="170"/>
      <c r="F191" s="221"/>
      <c r="G191" s="221"/>
      <c r="H191" s="221"/>
      <c r="I191" s="221"/>
      <c r="J191" s="221"/>
      <c r="K191" s="170"/>
      <c r="L191" s="170"/>
      <c r="M191" s="170"/>
      <c r="N191" s="170"/>
      <c r="O191" s="170"/>
      <c r="P191" s="170"/>
      <c r="Q191" s="170"/>
      <c r="R191" s="201"/>
      <c r="S191" s="201"/>
      <c r="T191" s="201"/>
      <c r="U191" s="201"/>
      <c r="V191" s="201"/>
      <c r="W191" s="201"/>
      <c r="X191" s="201"/>
      <c r="Y191" s="201"/>
      <c r="Z191" s="201"/>
      <c r="AA191" s="201"/>
      <c r="AB191" s="201"/>
      <c r="AC191" s="201"/>
      <c r="AD191" s="201"/>
      <c r="AE191" s="201"/>
    </row>
    <row r="192" spans="1:31" ht="15.75" customHeight="1">
      <c r="A192" s="167"/>
      <c r="B192" s="170"/>
      <c r="C192" s="170"/>
      <c r="D192" s="174"/>
      <c r="E192" s="170"/>
      <c r="F192" s="221"/>
      <c r="G192" s="221"/>
      <c r="H192" s="221"/>
      <c r="I192" s="221"/>
      <c r="J192" s="221"/>
      <c r="K192" s="170"/>
      <c r="L192" s="170"/>
      <c r="M192" s="170"/>
      <c r="N192" s="170"/>
      <c r="O192" s="170"/>
      <c r="P192" s="170"/>
      <c r="Q192" s="170"/>
      <c r="R192" s="201"/>
      <c r="S192" s="201"/>
      <c r="T192" s="201"/>
      <c r="U192" s="201"/>
      <c r="V192" s="201"/>
      <c r="W192" s="201"/>
      <c r="X192" s="201"/>
      <c r="Y192" s="201"/>
      <c r="Z192" s="201"/>
      <c r="AA192" s="201"/>
      <c r="AB192" s="201"/>
      <c r="AC192" s="201"/>
      <c r="AD192" s="201"/>
      <c r="AE192" s="201"/>
    </row>
    <row r="193" spans="1:31" ht="15.75" customHeight="1">
      <c r="A193" s="167"/>
      <c r="B193" s="170"/>
      <c r="C193" s="170"/>
      <c r="D193" s="174"/>
      <c r="E193" s="170"/>
      <c r="F193" s="221"/>
      <c r="G193" s="221"/>
      <c r="H193" s="221"/>
      <c r="I193" s="221"/>
      <c r="J193" s="221"/>
      <c r="K193" s="170"/>
      <c r="L193" s="170"/>
      <c r="M193" s="170"/>
      <c r="N193" s="170"/>
      <c r="O193" s="170"/>
      <c r="P193" s="170"/>
      <c r="Q193" s="170"/>
      <c r="R193" s="201"/>
      <c r="S193" s="201"/>
      <c r="T193" s="201"/>
      <c r="U193" s="201"/>
      <c r="V193" s="201"/>
      <c r="W193" s="201"/>
      <c r="X193" s="201"/>
      <c r="Y193" s="201"/>
      <c r="Z193" s="201"/>
      <c r="AA193" s="201"/>
      <c r="AB193" s="201"/>
      <c r="AC193" s="201"/>
      <c r="AD193" s="201"/>
      <c r="AE193" s="201"/>
    </row>
    <row r="194" spans="1:31" ht="15.75" customHeight="1">
      <c r="A194" s="167"/>
      <c r="B194" s="170"/>
      <c r="C194" s="170"/>
      <c r="D194" s="174"/>
      <c r="E194" s="170"/>
      <c r="F194" s="221"/>
      <c r="G194" s="221"/>
      <c r="H194" s="221"/>
      <c r="I194" s="221"/>
      <c r="J194" s="221"/>
      <c r="K194" s="170"/>
      <c r="L194" s="170"/>
      <c r="M194" s="170"/>
      <c r="N194" s="170"/>
      <c r="O194" s="170"/>
      <c r="P194" s="170"/>
      <c r="Q194" s="170"/>
      <c r="R194" s="201"/>
      <c r="S194" s="201"/>
      <c r="T194" s="201"/>
      <c r="U194" s="201"/>
      <c r="V194" s="201"/>
      <c r="W194" s="201"/>
      <c r="X194" s="201"/>
      <c r="Y194" s="201"/>
      <c r="Z194" s="201"/>
      <c r="AA194" s="201"/>
      <c r="AB194" s="201"/>
      <c r="AC194" s="201"/>
      <c r="AD194" s="201"/>
      <c r="AE194" s="201"/>
    </row>
    <row r="195" spans="1:31" ht="15.75" customHeight="1">
      <c r="A195" s="167"/>
      <c r="B195" s="170"/>
      <c r="C195" s="170"/>
      <c r="D195" s="174"/>
      <c r="E195" s="170"/>
      <c r="F195" s="221"/>
      <c r="G195" s="221"/>
      <c r="H195" s="221"/>
      <c r="I195" s="221"/>
      <c r="J195" s="221"/>
      <c r="K195" s="170"/>
      <c r="L195" s="170"/>
      <c r="M195" s="170"/>
      <c r="N195" s="170"/>
      <c r="O195" s="170"/>
      <c r="P195" s="170"/>
      <c r="Q195" s="170"/>
      <c r="R195" s="201"/>
      <c r="S195" s="201"/>
      <c r="T195" s="201"/>
      <c r="U195" s="201"/>
      <c r="V195" s="201"/>
      <c r="W195" s="201"/>
      <c r="X195" s="201"/>
      <c r="Y195" s="201"/>
      <c r="Z195" s="201"/>
      <c r="AA195" s="201"/>
      <c r="AB195" s="201"/>
      <c r="AC195" s="201"/>
      <c r="AD195" s="201"/>
      <c r="AE195" s="201"/>
    </row>
    <row r="196" spans="1:31" ht="15.75" customHeight="1">
      <c r="A196" s="167"/>
      <c r="B196" s="170"/>
      <c r="C196" s="170"/>
      <c r="D196" s="174"/>
      <c r="E196" s="170"/>
      <c r="F196" s="221"/>
      <c r="G196" s="221"/>
      <c r="H196" s="221"/>
      <c r="I196" s="221"/>
      <c r="J196" s="221"/>
      <c r="K196" s="170"/>
      <c r="L196" s="170"/>
      <c r="M196" s="170"/>
      <c r="N196" s="170"/>
      <c r="O196" s="170"/>
      <c r="P196" s="170"/>
      <c r="Q196" s="170"/>
      <c r="R196" s="201"/>
      <c r="S196" s="201"/>
      <c r="T196" s="201"/>
      <c r="U196" s="201"/>
      <c r="V196" s="201"/>
      <c r="W196" s="201"/>
      <c r="X196" s="201"/>
      <c r="Y196" s="201"/>
      <c r="Z196" s="201"/>
      <c r="AA196" s="201"/>
      <c r="AB196" s="201"/>
      <c r="AC196" s="201"/>
      <c r="AD196" s="201"/>
      <c r="AE196" s="201"/>
    </row>
    <row r="197" spans="1:31" ht="15.75" customHeight="1">
      <c r="A197" s="167"/>
      <c r="B197" s="170"/>
      <c r="C197" s="170"/>
      <c r="D197" s="174"/>
      <c r="E197" s="170"/>
      <c r="F197" s="221"/>
      <c r="G197" s="221"/>
      <c r="H197" s="221"/>
      <c r="I197" s="221"/>
      <c r="J197" s="221"/>
      <c r="K197" s="170"/>
      <c r="L197" s="170"/>
      <c r="M197" s="170"/>
      <c r="N197" s="170"/>
      <c r="O197" s="170"/>
      <c r="P197" s="170"/>
      <c r="Q197" s="170"/>
      <c r="R197" s="201"/>
      <c r="S197" s="201"/>
      <c r="T197" s="201"/>
      <c r="U197" s="201"/>
      <c r="V197" s="201"/>
      <c r="W197" s="201"/>
      <c r="X197" s="201"/>
      <c r="Y197" s="201"/>
      <c r="Z197" s="201"/>
      <c r="AA197" s="201"/>
      <c r="AB197" s="201"/>
      <c r="AC197" s="201"/>
      <c r="AD197" s="201"/>
      <c r="AE197" s="201"/>
    </row>
    <row r="198" spans="1:31" ht="15.75" customHeight="1">
      <c r="A198" s="167"/>
      <c r="B198" s="170"/>
      <c r="C198" s="170"/>
      <c r="D198" s="174"/>
      <c r="E198" s="170"/>
      <c r="F198" s="221"/>
      <c r="G198" s="221"/>
      <c r="H198" s="221"/>
      <c r="I198" s="221"/>
      <c r="J198" s="221"/>
      <c r="K198" s="170"/>
      <c r="L198" s="170"/>
      <c r="M198" s="170"/>
      <c r="N198" s="170"/>
      <c r="O198" s="170"/>
      <c r="P198" s="170"/>
      <c r="Q198" s="170"/>
      <c r="R198" s="201"/>
      <c r="S198" s="201"/>
      <c r="T198" s="201"/>
      <c r="U198" s="201"/>
      <c r="V198" s="201"/>
      <c r="W198" s="201"/>
      <c r="X198" s="201"/>
      <c r="Y198" s="201"/>
      <c r="Z198" s="201"/>
      <c r="AA198" s="201"/>
      <c r="AB198" s="201"/>
      <c r="AC198" s="201"/>
      <c r="AD198" s="201"/>
      <c r="AE198" s="201"/>
    </row>
    <row r="199" spans="1:31" ht="15.75" customHeight="1">
      <c r="A199" s="167"/>
      <c r="B199" s="170"/>
      <c r="C199" s="170"/>
      <c r="D199" s="174"/>
      <c r="E199" s="170"/>
      <c r="F199" s="221"/>
      <c r="G199" s="221"/>
      <c r="H199" s="221"/>
      <c r="I199" s="221"/>
      <c r="J199" s="221"/>
      <c r="K199" s="170"/>
      <c r="L199" s="170"/>
      <c r="M199" s="170"/>
      <c r="N199" s="170"/>
      <c r="O199" s="170"/>
      <c r="P199" s="170"/>
      <c r="Q199" s="170"/>
      <c r="R199" s="201"/>
      <c r="S199" s="201"/>
      <c r="T199" s="201"/>
      <c r="U199" s="201"/>
      <c r="V199" s="201"/>
      <c r="W199" s="201"/>
      <c r="X199" s="201"/>
      <c r="Y199" s="201"/>
      <c r="Z199" s="201"/>
      <c r="AA199" s="201"/>
      <c r="AB199" s="201"/>
      <c r="AC199" s="201"/>
      <c r="AD199" s="201"/>
      <c r="AE199" s="201"/>
    </row>
    <row r="200" spans="1:31" ht="15.75" customHeight="1">
      <c r="A200" s="167"/>
      <c r="B200" s="170"/>
      <c r="C200" s="170"/>
      <c r="D200" s="174"/>
      <c r="E200" s="170"/>
      <c r="F200" s="221"/>
      <c r="G200" s="221"/>
      <c r="H200" s="221"/>
      <c r="I200" s="221"/>
      <c r="J200" s="221"/>
      <c r="K200" s="170"/>
      <c r="L200" s="170"/>
      <c r="M200" s="170"/>
      <c r="N200" s="170"/>
      <c r="O200" s="170"/>
      <c r="P200" s="170"/>
      <c r="Q200" s="170"/>
      <c r="R200" s="201"/>
      <c r="S200" s="201"/>
      <c r="T200" s="201"/>
      <c r="U200" s="201"/>
      <c r="V200" s="201"/>
      <c r="W200" s="201"/>
      <c r="X200" s="201"/>
      <c r="Y200" s="201"/>
      <c r="Z200" s="201"/>
      <c r="AA200" s="201"/>
      <c r="AB200" s="201"/>
      <c r="AC200" s="201"/>
      <c r="AD200" s="201"/>
      <c r="AE200" s="201"/>
    </row>
    <row r="201" spans="1:31" ht="15.75" customHeight="1">
      <c r="A201" s="167"/>
      <c r="B201" s="170"/>
      <c r="C201" s="170"/>
      <c r="D201" s="174"/>
      <c r="E201" s="170"/>
      <c r="F201" s="221"/>
      <c r="G201" s="221"/>
      <c r="H201" s="221"/>
      <c r="I201" s="221"/>
      <c r="J201" s="221"/>
      <c r="K201" s="170"/>
      <c r="L201" s="170"/>
      <c r="M201" s="170"/>
      <c r="N201" s="170"/>
      <c r="O201" s="170"/>
      <c r="P201" s="170"/>
      <c r="Q201" s="170"/>
      <c r="R201" s="201"/>
      <c r="S201" s="201"/>
      <c r="T201" s="201"/>
      <c r="U201" s="201"/>
      <c r="V201" s="201"/>
      <c r="W201" s="201"/>
      <c r="X201" s="201"/>
      <c r="Y201" s="201"/>
      <c r="Z201" s="201"/>
      <c r="AA201" s="201"/>
      <c r="AB201" s="201"/>
      <c r="AC201" s="201"/>
      <c r="AD201" s="201"/>
      <c r="AE201" s="201"/>
    </row>
    <row r="202" spans="1:31" ht="15.75" customHeight="1">
      <c r="A202" s="167"/>
      <c r="B202" s="170"/>
      <c r="C202" s="170"/>
      <c r="D202" s="174"/>
      <c r="E202" s="170"/>
      <c r="F202" s="221"/>
      <c r="G202" s="221"/>
      <c r="H202" s="221"/>
      <c r="I202" s="221"/>
      <c r="J202" s="221"/>
      <c r="K202" s="170"/>
      <c r="L202" s="170"/>
      <c r="M202" s="170"/>
      <c r="N202" s="170"/>
      <c r="O202" s="170"/>
      <c r="P202" s="170"/>
      <c r="Q202" s="170"/>
      <c r="R202" s="201"/>
      <c r="S202" s="201"/>
      <c r="T202" s="201"/>
      <c r="U202" s="201"/>
      <c r="V202" s="201"/>
      <c r="W202" s="201"/>
      <c r="X202" s="201"/>
      <c r="Y202" s="201"/>
      <c r="Z202" s="201"/>
      <c r="AA202" s="201"/>
      <c r="AB202" s="201"/>
      <c r="AC202" s="201"/>
      <c r="AD202" s="201"/>
      <c r="AE202" s="201"/>
    </row>
    <row r="203" spans="1:31" ht="15.75" customHeight="1">
      <c r="A203" s="167"/>
      <c r="B203" s="170"/>
      <c r="C203" s="170"/>
      <c r="D203" s="174"/>
      <c r="E203" s="170"/>
      <c r="F203" s="221"/>
      <c r="G203" s="221"/>
      <c r="H203" s="221"/>
      <c r="I203" s="221"/>
      <c r="J203" s="221"/>
      <c r="K203" s="170"/>
      <c r="L203" s="170"/>
      <c r="M203" s="170"/>
      <c r="N203" s="170"/>
      <c r="O203" s="170"/>
      <c r="P203" s="170"/>
      <c r="Q203" s="170"/>
      <c r="R203" s="201"/>
      <c r="S203" s="201"/>
      <c r="T203" s="201"/>
      <c r="U203" s="201"/>
      <c r="V203" s="201"/>
      <c r="W203" s="201"/>
      <c r="X203" s="201"/>
      <c r="Y203" s="201"/>
      <c r="Z203" s="201"/>
      <c r="AA203" s="201"/>
      <c r="AB203" s="201"/>
      <c r="AC203" s="201"/>
      <c r="AD203" s="201"/>
      <c r="AE203" s="201"/>
    </row>
    <row r="204" spans="1:31" ht="15.75" customHeight="1">
      <c r="A204" s="167"/>
      <c r="B204" s="170"/>
      <c r="C204" s="170"/>
      <c r="D204" s="174"/>
      <c r="E204" s="170"/>
      <c r="F204" s="221"/>
      <c r="G204" s="221"/>
      <c r="H204" s="221"/>
      <c r="I204" s="221"/>
      <c r="J204" s="221"/>
      <c r="K204" s="170"/>
      <c r="L204" s="170"/>
      <c r="M204" s="170"/>
      <c r="N204" s="170"/>
      <c r="O204" s="170"/>
      <c r="P204" s="170"/>
      <c r="Q204" s="170"/>
      <c r="R204" s="201"/>
      <c r="S204" s="201"/>
      <c r="T204" s="201"/>
      <c r="U204" s="201"/>
      <c r="V204" s="201"/>
      <c r="W204" s="201"/>
      <c r="X204" s="201"/>
      <c r="Y204" s="201"/>
      <c r="Z204" s="201"/>
      <c r="AA204" s="201"/>
      <c r="AB204" s="201"/>
      <c r="AC204" s="201"/>
      <c r="AD204" s="201"/>
      <c r="AE204" s="201"/>
    </row>
    <row r="205" spans="1:31" ht="15.75" customHeight="1">
      <c r="A205" s="167"/>
      <c r="B205" s="170"/>
      <c r="C205" s="170"/>
      <c r="D205" s="174"/>
      <c r="E205" s="170"/>
      <c r="F205" s="221"/>
      <c r="G205" s="221"/>
      <c r="H205" s="221"/>
      <c r="I205" s="221"/>
      <c r="J205" s="221"/>
      <c r="K205" s="170"/>
      <c r="L205" s="170"/>
      <c r="M205" s="170"/>
      <c r="N205" s="170"/>
      <c r="O205" s="170"/>
      <c r="P205" s="170"/>
      <c r="Q205" s="170"/>
      <c r="R205" s="201"/>
      <c r="S205" s="201"/>
      <c r="T205" s="201"/>
      <c r="U205" s="201"/>
      <c r="V205" s="201"/>
      <c r="W205" s="201"/>
      <c r="X205" s="201"/>
      <c r="Y205" s="201"/>
      <c r="Z205" s="201"/>
      <c r="AA205" s="201"/>
      <c r="AB205" s="201"/>
      <c r="AC205" s="201"/>
      <c r="AD205" s="201"/>
      <c r="AE205" s="201"/>
    </row>
    <row r="206" spans="1:31" ht="15.75" customHeight="1">
      <c r="A206" s="167"/>
      <c r="B206" s="170"/>
      <c r="C206" s="170"/>
      <c r="D206" s="174"/>
      <c r="E206" s="170"/>
      <c r="F206" s="221"/>
      <c r="G206" s="221"/>
      <c r="H206" s="221"/>
      <c r="I206" s="221"/>
      <c r="J206" s="221"/>
      <c r="K206" s="170"/>
      <c r="L206" s="170"/>
      <c r="M206" s="170"/>
      <c r="N206" s="170"/>
      <c r="O206" s="170"/>
      <c r="P206" s="170"/>
      <c r="Q206" s="170"/>
      <c r="R206" s="201"/>
      <c r="S206" s="201"/>
      <c r="T206" s="201"/>
      <c r="U206" s="201"/>
      <c r="V206" s="201"/>
      <c r="W206" s="201"/>
      <c r="X206" s="201"/>
      <c r="Y206" s="201"/>
      <c r="Z206" s="201"/>
      <c r="AA206" s="201"/>
      <c r="AB206" s="201"/>
      <c r="AC206" s="201"/>
      <c r="AD206" s="201"/>
      <c r="AE206" s="201"/>
    </row>
    <row r="207" spans="1:31" ht="15.75" customHeight="1">
      <c r="A207" s="167"/>
      <c r="B207" s="170"/>
      <c r="C207" s="170"/>
      <c r="D207" s="174"/>
      <c r="E207" s="170"/>
      <c r="F207" s="221"/>
      <c r="G207" s="221"/>
      <c r="H207" s="221"/>
      <c r="I207" s="221"/>
      <c r="J207" s="221"/>
      <c r="K207" s="170"/>
      <c r="L207" s="170"/>
      <c r="M207" s="170"/>
      <c r="N207" s="170"/>
      <c r="O207" s="170"/>
      <c r="P207" s="170"/>
      <c r="Q207" s="170"/>
      <c r="R207" s="201"/>
      <c r="S207" s="201"/>
      <c r="T207" s="201"/>
      <c r="U207" s="201"/>
      <c r="V207" s="201"/>
      <c r="W207" s="201"/>
      <c r="X207" s="201"/>
      <c r="Y207" s="201"/>
      <c r="Z207" s="201"/>
      <c r="AA207" s="201"/>
      <c r="AB207" s="201"/>
      <c r="AC207" s="201"/>
      <c r="AD207" s="201"/>
      <c r="AE207" s="201"/>
    </row>
    <row r="208" spans="1:31" ht="15.75" customHeight="1">
      <c r="A208" s="167"/>
      <c r="B208" s="170"/>
      <c r="C208" s="170"/>
      <c r="D208" s="174"/>
      <c r="E208" s="170"/>
      <c r="F208" s="221"/>
      <c r="G208" s="221"/>
      <c r="H208" s="221"/>
      <c r="I208" s="221"/>
      <c r="J208" s="221"/>
      <c r="K208" s="170"/>
      <c r="L208" s="170"/>
      <c r="M208" s="170"/>
      <c r="N208" s="170"/>
      <c r="O208" s="170"/>
      <c r="P208" s="170"/>
      <c r="Q208" s="170"/>
      <c r="R208" s="201"/>
      <c r="S208" s="201"/>
      <c r="T208" s="201"/>
      <c r="U208" s="201"/>
      <c r="V208" s="201"/>
      <c r="W208" s="201"/>
      <c r="X208" s="201"/>
      <c r="Y208" s="201"/>
      <c r="Z208" s="201"/>
      <c r="AA208" s="201"/>
      <c r="AB208" s="201"/>
      <c r="AC208" s="201"/>
      <c r="AD208" s="201"/>
      <c r="AE208" s="201"/>
    </row>
    <row r="209" spans="1:31" ht="15.75" customHeight="1">
      <c r="A209" s="167"/>
      <c r="B209" s="170"/>
      <c r="C209" s="170"/>
      <c r="D209" s="174"/>
      <c r="E209" s="170"/>
      <c r="F209" s="221"/>
      <c r="G209" s="221"/>
      <c r="H209" s="221"/>
      <c r="I209" s="221"/>
      <c r="J209" s="221"/>
      <c r="K209" s="170"/>
      <c r="L209" s="170"/>
      <c r="M209" s="170"/>
      <c r="N209" s="170"/>
      <c r="O209" s="170"/>
      <c r="P209" s="170"/>
      <c r="Q209" s="170"/>
      <c r="R209" s="201"/>
      <c r="S209" s="201"/>
      <c r="T209" s="201"/>
      <c r="U209" s="201"/>
      <c r="V209" s="201"/>
      <c r="W209" s="201"/>
      <c r="X209" s="201"/>
      <c r="Y209" s="201"/>
      <c r="Z209" s="201"/>
      <c r="AA209" s="201"/>
      <c r="AB209" s="201"/>
      <c r="AC209" s="201"/>
      <c r="AD209" s="201"/>
      <c r="AE209" s="201"/>
    </row>
    <row r="210" spans="1:31" ht="15.75" customHeight="1">
      <c r="A210" s="167"/>
      <c r="B210" s="170"/>
      <c r="C210" s="170"/>
      <c r="D210" s="174"/>
      <c r="E210" s="170"/>
      <c r="F210" s="221"/>
      <c r="G210" s="221"/>
      <c r="H210" s="221"/>
      <c r="I210" s="221"/>
      <c r="J210" s="221"/>
      <c r="K210" s="170"/>
      <c r="L210" s="170"/>
      <c r="M210" s="170"/>
      <c r="N210" s="170"/>
      <c r="O210" s="170"/>
      <c r="P210" s="170"/>
      <c r="Q210" s="170"/>
      <c r="R210" s="201"/>
      <c r="S210" s="201"/>
      <c r="T210" s="201"/>
      <c r="U210" s="201"/>
      <c r="V210" s="201"/>
      <c r="W210" s="201"/>
      <c r="X210" s="201"/>
      <c r="Y210" s="201"/>
      <c r="Z210" s="201"/>
      <c r="AA210" s="201"/>
      <c r="AB210" s="201"/>
      <c r="AC210" s="201"/>
      <c r="AD210" s="201"/>
      <c r="AE210" s="201"/>
    </row>
    <row r="211" spans="1:31" ht="15.75" customHeight="1">
      <c r="A211" s="167"/>
      <c r="B211" s="170"/>
      <c r="C211" s="170"/>
      <c r="D211" s="174"/>
      <c r="E211" s="170"/>
      <c r="F211" s="221"/>
      <c r="G211" s="221"/>
      <c r="H211" s="221"/>
      <c r="I211" s="221"/>
      <c r="J211" s="221"/>
      <c r="K211" s="170"/>
      <c r="L211" s="170"/>
      <c r="M211" s="170"/>
      <c r="N211" s="170"/>
      <c r="O211" s="170"/>
      <c r="P211" s="170"/>
      <c r="Q211" s="170"/>
      <c r="R211" s="201"/>
      <c r="S211" s="201"/>
      <c r="T211" s="201"/>
      <c r="U211" s="201"/>
      <c r="V211" s="201"/>
      <c r="W211" s="201"/>
      <c r="X211" s="201"/>
      <c r="Y211" s="201"/>
      <c r="Z211" s="201"/>
      <c r="AA211" s="201"/>
      <c r="AB211" s="201"/>
      <c r="AC211" s="201"/>
      <c r="AD211" s="201"/>
      <c r="AE211" s="201"/>
    </row>
    <row r="212" spans="1:31" ht="15.75" customHeight="1">
      <c r="A212" s="167"/>
      <c r="B212" s="170"/>
      <c r="C212" s="170"/>
      <c r="D212" s="174"/>
      <c r="E212" s="170"/>
      <c r="F212" s="221"/>
      <c r="G212" s="221"/>
      <c r="H212" s="221"/>
      <c r="I212" s="221"/>
      <c r="J212" s="221"/>
      <c r="K212" s="170"/>
      <c r="L212" s="170"/>
      <c r="M212" s="170"/>
      <c r="N212" s="170"/>
      <c r="O212" s="170"/>
      <c r="P212" s="170"/>
      <c r="Q212" s="170"/>
      <c r="R212" s="201"/>
      <c r="S212" s="201"/>
      <c r="T212" s="201"/>
      <c r="U212" s="201"/>
      <c r="V212" s="201"/>
      <c r="W212" s="201"/>
      <c r="X212" s="201"/>
      <c r="Y212" s="201"/>
      <c r="Z212" s="201"/>
      <c r="AA212" s="201"/>
      <c r="AB212" s="201"/>
      <c r="AC212" s="201"/>
      <c r="AD212" s="201"/>
      <c r="AE212" s="201"/>
    </row>
    <row r="213" spans="1:31" ht="15.75" customHeight="1">
      <c r="A213" s="167"/>
      <c r="B213" s="170"/>
      <c r="C213" s="170"/>
      <c r="D213" s="174"/>
      <c r="E213" s="170"/>
      <c r="F213" s="221"/>
      <c r="G213" s="221"/>
      <c r="H213" s="221"/>
      <c r="I213" s="221"/>
      <c r="J213" s="221"/>
      <c r="K213" s="170"/>
      <c r="L213" s="170"/>
      <c r="M213" s="170"/>
      <c r="N213" s="170"/>
      <c r="O213" s="170"/>
      <c r="P213" s="170"/>
      <c r="Q213" s="170"/>
      <c r="R213" s="201"/>
      <c r="S213" s="201"/>
      <c r="T213" s="201"/>
      <c r="U213" s="201"/>
      <c r="V213" s="201"/>
      <c r="W213" s="201"/>
      <c r="X213" s="201"/>
      <c r="Y213" s="201"/>
      <c r="Z213" s="201"/>
      <c r="AA213" s="201"/>
      <c r="AB213" s="201"/>
      <c r="AC213" s="201"/>
      <c r="AD213" s="201"/>
      <c r="AE213" s="201"/>
    </row>
    <row r="214" spans="1:31" ht="15.75" customHeight="1">
      <c r="A214" s="167"/>
      <c r="B214" s="170"/>
      <c r="C214" s="170"/>
      <c r="D214" s="174"/>
      <c r="E214" s="170"/>
      <c r="F214" s="221"/>
      <c r="G214" s="221"/>
      <c r="H214" s="221"/>
      <c r="I214" s="221"/>
      <c r="J214" s="221"/>
      <c r="K214" s="170"/>
      <c r="L214" s="170"/>
      <c r="M214" s="170"/>
      <c r="N214" s="170"/>
      <c r="O214" s="170"/>
      <c r="P214" s="170"/>
      <c r="Q214" s="170"/>
      <c r="R214" s="201"/>
      <c r="S214" s="201"/>
      <c r="T214" s="201"/>
      <c r="U214" s="201"/>
      <c r="V214" s="201"/>
      <c r="W214" s="201"/>
      <c r="X214" s="201"/>
      <c r="Y214" s="201"/>
      <c r="Z214" s="201"/>
      <c r="AA214" s="201"/>
      <c r="AB214" s="201"/>
      <c r="AC214" s="201"/>
      <c r="AD214" s="201"/>
      <c r="AE214" s="201"/>
    </row>
    <row r="215" spans="1:31" ht="15.75" customHeight="1">
      <c r="A215" s="167"/>
      <c r="B215" s="170"/>
      <c r="C215" s="170"/>
      <c r="D215" s="174"/>
      <c r="E215" s="170"/>
      <c r="F215" s="221"/>
      <c r="G215" s="221"/>
      <c r="H215" s="221"/>
      <c r="I215" s="221"/>
      <c r="J215" s="221"/>
      <c r="K215" s="170"/>
      <c r="L215" s="170"/>
      <c r="M215" s="170"/>
      <c r="N215" s="170"/>
      <c r="O215" s="170"/>
      <c r="P215" s="170"/>
      <c r="Q215" s="170"/>
      <c r="R215" s="201"/>
      <c r="S215" s="201"/>
      <c r="T215" s="201"/>
      <c r="U215" s="201"/>
      <c r="V215" s="201"/>
      <c r="W215" s="201"/>
      <c r="X215" s="201"/>
      <c r="Y215" s="201"/>
      <c r="Z215" s="201"/>
      <c r="AA215" s="201"/>
      <c r="AB215" s="201"/>
      <c r="AC215" s="201"/>
      <c r="AD215" s="201"/>
      <c r="AE215" s="201"/>
    </row>
    <row r="216" spans="1:31" ht="15.75" customHeight="1">
      <c r="A216" s="167"/>
      <c r="B216" s="170"/>
      <c r="C216" s="170"/>
      <c r="D216" s="174"/>
      <c r="E216" s="170"/>
      <c r="F216" s="221"/>
      <c r="G216" s="221"/>
      <c r="H216" s="221"/>
      <c r="I216" s="221"/>
      <c r="J216" s="221"/>
      <c r="K216" s="170"/>
      <c r="L216" s="170"/>
      <c r="M216" s="170"/>
      <c r="N216" s="170"/>
      <c r="O216" s="170"/>
      <c r="P216" s="170"/>
      <c r="Q216" s="170"/>
      <c r="R216" s="201"/>
      <c r="S216" s="201"/>
      <c r="T216" s="201"/>
      <c r="U216" s="201"/>
      <c r="V216" s="201"/>
      <c r="W216" s="201"/>
      <c r="X216" s="201"/>
      <c r="Y216" s="201"/>
      <c r="Z216" s="201"/>
      <c r="AA216" s="201"/>
      <c r="AB216" s="201"/>
      <c r="AC216" s="201"/>
      <c r="AD216" s="201"/>
      <c r="AE216" s="201"/>
    </row>
    <row r="217" spans="1:31" ht="15.75" customHeight="1">
      <c r="A217" s="168"/>
      <c r="B217" s="168"/>
      <c r="C217" s="168"/>
      <c r="D217" s="241"/>
      <c r="E217" s="168"/>
      <c r="F217" s="168"/>
      <c r="G217" s="168"/>
      <c r="H217" s="168"/>
      <c r="I217" s="168"/>
      <c r="J217" s="168"/>
      <c r="K217" s="168"/>
      <c r="L217" s="168"/>
      <c r="M217" s="168"/>
      <c r="N217" s="168"/>
      <c r="O217" s="168"/>
      <c r="P217" s="168"/>
      <c r="Q217" s="168"/>
      <c r="R217" s="201"/>
      <c r="S217" s="201"/>
      <c r="T217" s="201"/>
      <c r="U217" s="201"/>
      <c r="V217" s="201"/>
      <c r="W217" s="201"/>
      <c r="X217" s="201"/>
      <c r="Y217" s="201"/>
      <c r="Z217" s="201"/>
      <c r="AA217" s="201"/>
      <c r="AB217" s="201"/>
      <c r="AC217" s="201"/>
      <c r="AD217" s="201"/>
      <c r="AE217" s="201"/>
    </row>
    <row r="218" spans="1:31" ht="15.75" customHeight="1">
      <c r="A218" s="168"/>
      <c r="B218" s="168"/>
      <c r="C218" s="168"/>
      <c r="D218" s="241"/>
      <c r="E218" s="168"/>
      <c r="F218" s="168"/>
      <c r="G218" s="168"/>
      <c r="H218" s="168"/>
      <c r="I218" s="168"/>
      <c r="J218" s="168"/>
      <c r="K218" s="168"/>
      <c r="L218" s="168"/>
      <c r="M218" s="168"/>
      <c r="N218" s="168"/>
      <c r="O218" s="168"/>
      <c r="P218" s="168"/>
      <c r="Q218" s="168"/>
      <c r="R218" s="201"/>
      <c r="S218" s="201"/>
      <c r="T218" s="201"/>
      <c r="U218" s="201"/>
      <c r="V218" s="201"/>
      <c r="W218" s="201"/>
      <c r="X218" s="201"/>
      <c r="Y218" s="201"/>
      <c r="Z218" s="201"/>
      <c r="AA218" s="201"/>
      <c r="AB218" s="201"/>
      <c r="AC218" s="201"/>
      <c r="AD218" s="201"/>
      <c r="AE218" s="201"/>
    </row>
    <row r="219" spans="1:31" ht="15.75" customHeight="1">
      <c r="A219" s="168"/>
      <c r="B219" s="168"/>
      <c r="C219" s="168"/>
      <c r="D219" s="241"/>
      <c r="E219" s="168"/>
      <c r="F219" s="168"/>
      <c r="G219" s="168"/>
      <c r="H219" s="168"/>
      <c r="I219" s="168"/>
      <c r="J219" s="168"/>
      <c r="K219" s="168"/>
      <c r="L219" s="168"/>
      <c r="M219" s="168"/>
      <c r="N219" s="168"/>
      <c r="O219" s="168"/>
      <c r="P219" s="168"/>
      <c r="Q219" s="168"/>
      <c r="R219" s="201"/>
      <c r="S219" s="201"/>
      <c r="T219" s="201"/>
      <c r="U219" s="201"/>
      <c r="V219" s="201"/>
      <c r="W219" s="201"/>
      <c r="X219" s="201"/>
      <c r="Y219" s="201"/>
      <c r="Z219" s="201"/>
      <c r="AA219" s="201"/>
      <c r="AB219" s="201"/>
      <c r="AC219" s="201"/>
      <c r="AD219" s="201"/>
      <c r="AE219" s="201"/>
    </row>
    <row r="220" spans="1:31" ht="15.75" customHeight="1">
      <c r="A220" s="168"/>
      <c r="B220" s="168"/>
      <c r="C220" s="168"/>
      <c r="D220" s="241"/>
      <c r="E220" s="168"/>
      <c r="F220" s="168"/>
      <c r="G220" s="168"/>
      <c r="H220" s="168"/>
      <c r="I220" s="168"/>
      <c r="J220" s="168"/>
      <c r="K220" s="168"/>
      <c r="L220" s="168"/>
      <c r="M220" s="168"/>
      <c r="N220" s="168"/>
      <c r="O220" s="168"/>
      <c r="P220" s="168"/>
      <c r="Q220" s="168"/>
      <c r="R220" s="201"/>
      <c r="S220" s="201"/>
      <c r="T220" s="201"/>
      <c r="U220" s="201"/>
      <c r="V220" s="201"/>
      <c r="W220" s="201"/>
      <c r="X220" s="201"/>
      <c r="Y220" s="201"/>
      <c r="Z220" s="201"/>
      <c r="AA220" s="201"/>
      <c r="AB220" s="201"/>
      <c r="AC220" s="201"/>
      <c r="AD220" s="201"/>
      <c r="AE220" s="201"/>
    </row>
    <row r="221" spans="1:31" ht="15.75" customHeight="1">
      <c r="A221" s="168"/>
      <c r="B221" s="168"/>
      <c r="C221" s="168"/>
      <c r="D221" s="241"/>
      <c r="E221" s="168"/>
      <c r="F221" s="168"/>
      <c r="G221" s="168"/>
      <c r="H221" s="168"/>
      <c r="I221" s="168"/>
      <c r="J221" s="168"/>
      <c r="K221" s="168"/>
      <c r="L221" s="168"/>
      <c r="M221" s="168"/>
      <c r="N221" s="168"/>
      <c r="O221" s="168"/>
      <c r="P221" s="168"/>
      <c r="Q221" s="168"/>
      <c r="R221" s="201"/>
      <c r="S221" s="201"/>
      <c r="T221" s="201"/>
      <c r="U221" s="201"/>
      <c r="V221" s="201"/>
      <c r="W221" s="201"/>
      <c r="X221" s="201"/>
      <c r="Y221" s="201"/>
      <c r="Z221" s="201"/>
      <c r="AA221" s="201"/>
      <c r="AB221" s="201"/>
      <c r="AC221" s="201"/>
      <c r="AD221" s="201"/>
      <c r="AE221" s="201"/>
    </row>
    <row r="222" spans="1:31" ht="15.75" customHeight="1">
      <c r="A222" s="168"/>
      <c r="B222" s="168"/>
      <c r="C222" s="168"/>
      <c r="D222" s="241"/>
      <c r="E222" s="168"/>
      <c r="F222" s="168"/>
      <c r="G222" s="168"/>
      <c r="H222" s="168"/>
      <c r="I222" s="168"/>
      <c r="J222" s="168"/>
      <c r="K222" s="168"/>
      <c r="L222" s="168"/>
      <c r="M222" s="168"/>
      <c r="N222" s="168"/>
      <c r="O222" s="168"/>
      <c r="P222" s="168"/>
      <c r="Q222" s="168"/>
      <c r="R222" s="201"/>
      <c r="S222" s="201"/>
      <c r="T222" s="201"/>
      <c r="U222" s="201"/>
      <c r="V222" s="201"/>
      <c r="W222" s="201"/>
      <c r="X222" s="201"/>
      <c r="Y222" s="201"/>
      <c r="Z222" s="201"/>
      <c r="AA222" s="201"/>
      <c r="AB222" s="201"/>
      <c r="AC222" s="201"/>
      <c r="AD222" s="201"/>
      <c r="AE222" s="201"/>
    </row>
    <row r="223" spans="1:31" ht="15.75" customHeight="1">
      <c r="A223" s="168"/>
      <c r="B223" s="168"/>
      <c r="C223" s="168"/>
      <c r="D223" s="241"/>
      <c r="E223" s="168"/>
      <c r="F223" s="168"/>
      <c r="G223" s="168"/>
      <c r="H223" s="168"/>
      <c r="I223" s="168"/>
      <c r="J223" s="168"/>
      <c r="K223" s="168"/>
      <c r="L223" s="168"/>
      <c r="M223" s="168"/>
      <c r="N223" s="168"/>
      <c r="O223" s="168"/>
      <c r="P223" s="168"/>
      <c r="Q223" s="168"/>
      <c r="R223" s="201"/>
      <c r="S223" s="201"/>
      <c r="T223" s="201"/>
      <c r="U223" s="201"/>
      <c r="V223" s="201"/>
      <c r="W223" s="201"/>
      <c r="X223" s="201"/>
      <c r="Y223" s="201"/>
      <c r="Z223" s="201"/>
      <c r="AA223" s="201"/>
      <c r="AB223" s="201"/>
      <c r="AC223" s="201"/>
      <c r="AD223" s="201"/>
      <c r="AE223" s="201"/>
    </row>
    <row r="224" spans="1:31" ht="15.75" customHeight="1">
      <c r="A224" s="168"/>
      <c r="B224" s="168"/>
      <c r="C224" s="168"/>
      <c r="D224" s="241"/>
      <c r="E224" s="168"/>
      <c r="F224" s="168"/>
      <c r="G224" s="168"/>
      <c r="H224" s="168"/>
      <c r="I224" s="168"/>
      <c r="J224" s="168"/>
      <c r="K224" s="168"/>
      <c r="L224" s="168"/>
      <c r="M224" s="168"/>
      <c r="N224" s="168"/>
      <c r="O224" s="168"/>
      <c r="P224" s="168"/>
      <c r="Q224" s="168"/>
      <c r="R224" s="201"/>
      <c r="S224" s="201"/>
      <c r="T224" s="201"/>
      <c r="U224" s="201"/>
      <c r="V224" s="201"/>
      <c r="W224" s="201"/>
      <c r="X224" s="201"/>
      <c r="Y224" s="201"/>
      <c r="Z224" s="201"/>
      <c r="AA224" s="201"/>
      <c r="AB224" s="201"/>
      <c r="AC224" s="201"/>
      <c r="AD224" s="201"/>
      <c r="AE224" s="201"/>
    </row>
    <row r="225" spans="1:31" ht="15.75" customHeight="1">
      <c r="A225" s="168"/>
      <c r="B225" s="168"/>
      <c r="C225" s="168"/>
      <c r="D225" s="241"/>
      <c r="E225" s="168"/>
      <c r="F225" s="168"/>
      <c r="G225" s="168"/>
      <c r="H225" s="168"/>
      <c r="I225" s="168"/>
      <c r="J225" s="168"/>
      <c r="K225" s="168"/>
      <c r="L225" s="168"/>
      <c r="M225" s="168"/>
      <c r="N225" s="168"/>
      <c r="O225" s="168"/>
      <c r="P225" s="168"/>
      <c r="Q225" s="168"/>
      <c r="R225" s="201"/>
      <c r="S225" s="201"/>
      <c r="T225" s="201"/>
      <c r="U225" s="201"/>
      <c r="V225" s="201"/>
      <c r="W225" s="201"/>
      <c r="X225" s="201"/>
      <c r="Y225" s="201"/>
      <c r="Z225" s="201"/>
      <c r="AA225" s="201"/>
      <c r="AB225" s="201"/>
      <c r="AC225" s="201"/>
      <c r="AD225" s="201"/>
      <c r="AE225" s="201"/>
    </row>
    <row r="226" spans="1:31" ht="15.75" customHeight="1">
      <c r="A226" s="168"/>
      <c r="B226" s="168"/>
      <c r="C226" s="168"/>
      <c r="D226" s="241"/>
      <c r="E226" s="168"/>
      <c r="F226" s="168"/>
      <c r="G226" s="168"/>
      <c r="H226" s="168"/>
      <c r="I226" s="168"/>
      <c r="J226" s="168"/>
      <c r="K226" s="168"/>
      <c r="L226" s="168"/>
      <c r="M226" s="168"/>
      <c r="N226" s="168"/>
      <c r="O226" s="168"/>
      <c r="P226" s="168"/>
      <c r="Q226" s="168"/>
      <c r="R226" s="201"/>
      <c r="S226" s="201"/>
      <c r="T226" s="201"/>
      <c r="U226" s="201"/>
      <c r="V226" s="201"/>
      <c r="W226" s="201"/>
      <c r="X226" s="201"/>
      <c r="Y226" s="201"/>
      <c r="Z226" s="201"/>
      <c r="AA226" s="201"/>
      <c r="AB226" s="201"/>
      <c r="AC226" s="201"/>
      <c r="AD226" s="201"/>
      <c r="AE226" s="201"/>
    </row>
    <row r="227" spans="1:31" ht="15.75" customHeight="1">
      <c r="A227" s="168"/>
      <c r="B227" s="168"/>
      <c r="C227" s="168"/>
      <c r="D227" s="241"/>
      <c r="E227" s="168"/>
      <c r="F227" s="168"/>
      <c r="G227" s="168"/>
      <c r="H227" s="168"/>
      <c r="I227" s="168"/>
      <c r="J227" s="168"/>
      <c r="K227" s="168"/>
      <c r="L227" s="168"/>
      <c r="M227" s="168"/>
      <c r="N227" s="168"/>
      <c r="O227" s="168"/>
      <c r="P227" s="168"/>
      <c r="Q227" s="168"/>
      <c r="R227" s="201"/>
      <c r="S227" s="201"/>
      <c r="T227" s="201"/>
      <c r="U227" s="201"/>
      <c r="V227" s="201"/>
      <c r="W227" s="201"/>
      <c r="X227" s="201"/>
      <c r="Y227" s="201"/>
      <c r="Z227" s="201"/>
      <c r="AA227" s="201"/>
      <c r="AB227" s="201"/>
      <c r="AC227" s="201"/>
      <c r="AD227" s="201"/>
      <c r="AE227" s="201"/>
    </row>
    <row r="228" spans="1:31" ht="15.75" customHeight="1">
      <c r="A228" s="168"/>
      <c r="B228" s="168"/>
      <c r="C228" s="168"/>
      <c r="D228" s="241"/>
      <c r="E228" s="168"/>
      <c r="F228" s="168"/>
      <c r="G228" s="168"/>
      <c r="H228" s="168"/>
      <c r="I228" s="168"/>
      <c r="J228" s="168"/>
      <c r="K228" s="168"/>
      <c r="L228" s="168"/>
      <c r="M228" s="168"/>
      <c r="N228" s="168"/>
      <c r="O228" s="168"/>
      <c r="P228" s="168"/>
      <c r="Q228" s="168"/>
      <c r="R228" s="201"/>
      <c r="S228" s="201"/>
      <c r="T228" s="201"/>
      <c r="U228" s="201"/>
      <c r="V228" s="201"/>
      <c r="W228" s="201"/>
      <c r="X228" s="201"/>
      <c r="Y228" s="201"/>
      <c r="Z228" s="201"/>
      <c r="AA228" s="201"/>
      <c r="AB228" s="201"/>
      <c r="AC228" s="201"/>
      <c r="AD228" s="201"/>
      <c r="AE228" s="201"/>
    </row>
    <row r="229" spans="1:31" ht="15.75" customHeight="1">
      <c r="A229" s="168"/>
      <c r="B229" s="168"/>
      <c r="C229" s="168"/>
      <c r="D229" s="241"/>
      <c r="E229" s="168"/>
      <c r="F229" s="168"/>
      <c r="G229" s="168"/>
      <c r="H229" s="168"/>
      <c r="I229" s="168"/>
      <c r="J229" s="168"/>
      <c r="K229" s="168"/>
      <c r="L229" s="168"/>
      <c r="M229" s="168"/>
      <c r="N229" s="168"/>
      <c r="O229" s="168"/>
      <c r="P229" s="168"/>
      <c r="Q229" s="168"/>
      <c r="R229" s="201"/>
      <c r="S229" s="201"/>
      <c r="T229" s="201"/>
      <c r="U229" s="201"/>
      <c r="V229" s="201"/>
      <c r="W229" s="201"/>
      <c r="X229" s="201"/>
      <c r="Y229" s="201"/>
      <c r="Z229" s="201"/>
      <c r="AA229" s="201"/>
      <c r="AB229" s="201"/>
      <c r="AC229" s="201"/>
      <c r="AD229" s="201"/>
      <c r="AE229" s="201"/>
    </row>
    <row r="230" spans="1:31" ht="15.75" customHeight="1">
      <c r="A230" s="168"/>
      <c r="B230" s="168"/>
      <c r="C230" s="168"/>
      <c r="D230" s="241"/>
      <c r="E230" s="168"/>
      <c r="F230" s="168"/>
      <c r="G230" s="168"/>
      <c r="H230" s="168"/>
      <c r="I230" s="168"/>
      <c r="J230" s="168"/>
      <c r="K230" s="168"/>
      <c r="L230" s="168"/>
      <c r="M230" s="168"/>
      <c r="N230" s="168"/>
      <c r="O230" s="168"/>
      <c r="P230" s="168"/>
      <c r="Q230" s="168"/>
      <c r="R230" s="201"/>
      <c r="S230" s="201"/>
      <c r="T230" s="201"/>
      <c r="U230" s="201"/>
      <c r="V230" s="201"/>
      <c r="W230" s="201"/>
      <c r="X230" s="201"/>
      <c r="Y230" s="201"/>
      <c r="Z230" s="201"/>
      <c r="AA230" s="201"/>
      <c r="AB230" s="201"/>
      <c r="AC230" s="201"/>
      <c r="AD230" s="201"/>
      <c r="AE230" s="201"/>
    </row>
    <row r="231" spans="1:31" ht="15.75" customHeight="1">
      <c r="A231" s="168"/>
      <c r="B231" s="168"/>
      <c r="C231" s="168"/>
      <c r="D231" s="241"/>
      <c r="E231" s="168"/>
      <c r="F231" s="168"/>
      <c r="G231" s="168"/>
      <c r="H231" s="168"/>
      <c r="I231" s="168"/>
      <c r="J231" s="168"/>
      <c r="K231" s="168"/>
      <c r="L231" s="168"/>
      <c r="M231" s="168"/>
      <c r="N231" s="168"/>
      <c r="O231" s="168"/>
      <c r="P231" s="168"/>
      <c r="Q231" s="168"/>
      <c r="R231" s="201"/>
      <c r="S231" s="201"/>
      <c r="T231" s="201"/>
      <c r="U231" s="201"/>
      <c r="V231" s="201"/>
      <c r="W231" s="201"/>
      <c r="X231" s="201"/>
      <c r="Y231" s="201"/>
      <c r="Z231" s="201"/>
      <c r="AA231" s="201"/>
      <c r="AB231" s="201"/>
      <c r="AC231" s="201"/>
      <c r="AD231" s="201"/>
      <c r="AE231" s="201"/>
    </row>
    <row r="232" spans="1:31" ht="15.75" customHeight="1">
      <c r="A232" s="168"/>
      <c r="B232" s="168"/>
      <c r="C232" s="168"/>
      <c r="D232" s="241"/>
      <c r="E232" s="168"/>
      <c r="F232" s="168"/>
      <c r="G232" s="168"/>
      <c r="H232" s="168"/>
      <c r="I232" s="168"/>
      <c r="J232" s="168"/>
      <c r="K232" s="168"/>
      <c r="L232" s="168"/>
      <c r="M232" s="168"/>
      <c r="N232" s="168"/>
      <c r="O232" s="168"/>
      <c r="P232" s="168"/>
      <c r="Q232" s="168"/>
      <c r="R232" s="201"/>
      <c r="S232" s="201"/>
      <c r="T232" s="201"/>
      <c r="U232" s="201"/>
      <c r="V232" s="201"/>
      <c r="W232" s="201"/>
      <c r="X232" s="201"/>
      <c r="Y232" s="201"/>
      <c r="Z232" s="201"/>
      <c r="AA232" s="201"/>
      <c r="AB232" s="201"/>
      <c r="AC232" s="201"/>
      <c r="AD232" s="201"/>
      <c r="AE232" s="201"/>
    </row>
    <row r="233" spans="1:31" ht="15.75" customHeight="1">
      <c r="A233" s="168"/>
      <c r="B233" s="168"/>
      <c r="C233" s="168"/>
      <c r="D233" s="241"/>
      <c r="E233" s="168"/>
      <c r="F233" s="168"/>
      <c r="G233" s="168"/>
      <c r="H233" s="168"/>
      <c r="I233" s="168"/>
      <c r="J233" s="168"/>
      <c r="K233" s="168"/>
      <c r="L233" s="168"/>
      <c r="M233" s="168"/>
      <c r="N233" s="168"/>
      <c r="O233" s="168"/>
      <c r="P233" s="168"/>
      <c r="Q233" s="168"/>
      <c r="R233" s="201"/>
      <c r="S233" s="201"/>
      <c r="T233" s="201"/>
      <c r="U233" s="201"/>
      <c r="V233" s="201"/>
      <c r="W233" s="201"/>
      <c r="X233" s="201"/>
      <c r="Y233" s="201"/>
      <c r="Z233" s="201"/>
      <c r="AA233" s="201"/>
      <c r="AB233" s="201"/>
      <c r="AC233" s="201"/>
      <c r="AD233" s="201"/>
      <c r="AE233" s="201"/>
    </row>
    <row r="234" spans="1:31" ht="15.75" customHeight="1">
      <c r="A234" s="168"/>
      <c r="B234" s="168"/>
      <c r="C234" s="168"/>
      <c r="D234" s="241"/>
      <c r="E234" s="168"/>
      <c r="F234" s="168"/>
      <c r="G234" s="168"/>
      <c r="H234" s="168"/>
      <c r="I234" s="168"/>
      <c r="J234" s="168"/>
      <c r="K234" s="168"/>
      <c r="L234" s="168"/>
      <c r="M234" s="168"/>
      <c r="N234" s="168"/>
      <c r="O234" s="168"/>
      <c r="P234" s="168"/>
      <c r="Q234" s="168"/>
      <c r="R234" s="201"/>
      <c r="S234" s="201"/>
      <c r="T234" s="201"/>
      <c r="U234" s="201"/>
      <c r="V234" s="201"/>
      <c r="W234" s="201"/>
      <c r="X234" s="201"/>
      <c r="Y234" s="201"/>
      <c r="Z234" s="201"/>
      <c r="AA234" s="201"/>
      <c r="AB234" s="201"/>
      <c r="AC234" s="201"/>
      <c r="AD234" s="201"/>
      <c r="AE234" s="201"/>
    </row>
    <row r="235" spans="1:31" ht="15.75" customHeight="1">
      <c r="A235" s="168"/>
      <c r="B235" s="168"/>
      <c r="C235" s="168"/>
      <c r="D235" s="241"/>
      <c r="E235" s="168"/>
      <c r="F235" s="168"/>
      <c r="G235" s="168"/>
      <c r="H235" s="168"/>
      <c r="I235" s="168"/>
      <c r="J235" s="168"/>
      <c r="K235" s="168"/>
      <c r="L235" s="168"/>
      <c r="M235" s="168"/>
      <c r="N235" s="168"/>
      <c r="O235" s="168"/>
      <c r="P235" s="168"/>
      <c r="Q235" s="168"/>
      <c r="R235" s="201"/>
      <c r="S235" s="201"/>
      <c r="T235" s="201"/>
      <c r="U235" s="201"/>
      <c r="V235" s="201"/>
      <c r="W235" s="201"/>
      <c r="X235" s="201"/>
      <c r="Y235" s="201"/>
      <c r="Z235" s="201"/>
      <c r="AA235" s="201"/>
      <c r="AB235" s="201"/>
      <c r="AC235" s="201"/>
      <c r="AD235" s="201"/>
      <c r="AE235" s="201"/>
    </row>
    <row r="236" spans="1:31" ht="15.75" customHeight="1">
      <c r="A236" s="168"/>
      <c r="B236" s="168"/>
      <c r="C236" s="168"/>
      <c r="D236" s="241"/>
      <c r="E236" s="168"/>
      <c r="F236" s="168"/>
      <c r="G236" s="168"/>
      <c r="H236" s="168"/>
      <c r="I236" s="168"/>
      <c r="J236" s="168"/>
      <c r="K236" s="168"/>
      <c r="L236" s="168"/>
      <c r="M236" s="168"/>
      <c r="N236" s="168"/>
      <c r="O236" s="168"/>
      <c r="P236" s="168"/>
      <c r="Q236" s="168"/>
      <c r="R236" s="201"/>
      <c r="S236" s="201"/>
      <c r="T236" s="201"/>
      <c r="U236" s="201"/>
      <c r="V236" s="201"/>
      <c r="W236" s="201"/>
      <c r="X236" s="201"/>
      <c r="Y236" s="201"/>
      <c r="Z236" s="201"/>
      <c r="AA236" s="201"/>
      <c r="AB236" s="201"/>
      <c r="AC236" s="201"/>
      <c r="AD236" s="201"/>
      <c r="AE236" s="201"/>
    </row>
    <row r="237" spans="1:31" ht="15.75" customHeight="1">
      <c r="A237" s="168"/>
      <c r="B237" s="168"/>
      <c r="C237" s="168"/>
      <c r="D237" s="241"/>
      <c r="E237" s="168"/>
      <c r="F237" s="168"/>
      <c r="G237" s="168"/>
      <c r="H237" s="168"/>
      <c r="I237" s="168"/>
      <c r="J237" s="168"/>
      <c r="K237" s="168"/>
      <c r="L237" s="168"/>
      <c r="M237" s="168"/>
      <c r="N237" s="168"/>
      <c r="O237" s="168"/>
      <c r="P237" s="168"/>
      <c r="Q237" s="168"/>
      <c r="R237" s="201"/>
      <c r="S237" s="201"/>
      <c r="T237" s="201"/>
      <c r="U237" s="201"/>
      <c r="V237" s="201"/>
      <c r="W237" s="201"/>
      <c r="X237" s="201"/>
      <c r="Y237" s="201"/>
      <c r="Z237" s="201"/>
      <c r="AA237" s="201"/>
      <c r="AB237" s="201"/>
      <c r="AC237" s="201"/>
      <c r="AD237" s="201"/>
      <c r="AE237" s="201"/>
    </row>
    <row r="238" spans="1:31" ht="15.75" customHeight="1">
      <c r="A238" s="168"/>
      <c r="B238" s="168"/>
      <c r="C238" s="168"/>
      <c r="D238" s="241"/>
      <c r="E238" s="168"/>
      <c r="F238" s="168"/>
      <c r="G238" s="168"/>
      <c r="H238" s="168"/>
      <c r="I238" s="168"/>
      <c r="J238" s="168"/>
      <c r="K238" s="168"/>
      <c r="L238" s="168"/>
      <c r="M238" s="168"/>
      <c r="N238" s="168"/>
      <c r="O238" s="168"/>
      <c r="P238" s="168"/>
      <c r="Q238" s="168"/>
      <c r="R238" s="201"/>
      <c r="S238" s="201"/>
      <c r="T238" s="201"/>
      <c r="U238" s="201"/>
      <c r="V238" s="201"/>
      <c r="W238" s="201"/>
      <c r="X238" s="201"/>
      <c r="Y238" s="201"/>
      <c r="Z238" s="201"/>
      <c r="AA238" s="201"/>
      <c r="AB238" s="201"/>
      <c r="AC238" s="201"/>
      <c r="AD238" s="201"/>
      <c r="AE238" s="201"/>
    </row>
    <row r="239" spans="1:31" ht="15.75" customHeight="1">
      <c r="A239" s="168"/>
      <c r="B239" s="168"/>
      <c r="C239" s="168"/>
      <c r="D239" s="241"/>
      <c r="E239" s="168"/>
      <c r="F239" s="168"/>
      <c r="G239" s="168"/>
      <c r="H239" s="168"/>
      <c r="I239" s="168"/>
      <c r="J239" s="168"/>
      <c r="K239" s="168"/>
      <c r="L239" s="168"/>
      <c r="M239" s="168"/>
      <c r="N239" s="168"/>
      <c r="O239" s="168"/>
      <c r="P239" s="168"/>
      <c r="Q239" s="168"/>
      <c r="R239" s="201"/>
      <c r="S239" s="201"/>
      <c r="T239" s="201"/>
      <c r="U239" s="201"/>
      <c r="V239" s="201"/>
      <c r="W239" s="201"/>
      <c r="X239" s="201"/>
      <c r="Y239" s="201"/>
      <c r="Z239" s="201"/>
      <c r="AA239" s="201"/>
      <c r="AB239" s="201"/>
      <c r="AC239" s="201"/>
      <c r="AD239" s="201"/>
      <c r="AE239" s="201"/>
    </row>
    <row r="240" spans="1:31" ht="15.75" customHeight="1">
      <c r="A240" s="168"/>
      <c r="B240" s="168"/>
      <c r="C240" s="168"/>
      <c r="D240" s="241"/>
      <c r="E240" s="168"/>
      <c r="F240" s="168"/>
      <c r="G240" s="168"/>
      <c r="H240" s="168"/>
      <c r="I240" s="168"/>
      <c r="J240" s="168"/>
      <c r="K240" s="168"/>
      <c r="L240" s="168"/>
      <c r="M240" s="168"/>
      <c r="N240" s="168"/>
      <c r="O240" s="168"/>
      <c r="P240" s="168"/>
      <c r="Q240" s="168"/>
      <c r="R240" s="201"/>
      <c r="S240" s="201"/>
      <c r="T240" s="201"/>
      <c r="U240" s="201"/>
      <c r="V240" s="201"/>
      <c r="W240" s="201"/>
      <c r="X240" s="201"/>
      <c r="Y240" s="201"/>
      <c r="Z240" s="201"/>
      <c r="AA240" s="201"/>
      <c r="AB240" s="201"/>
      <c r="AC240" s="201"/>
      <c r="AD240" s="201"/>
      <c r="AE240" s="201"/>
    </row>
    <row r="241" spans="1:31" ht="15.75" customHeight="1">
      <c r="A241" s="168"/>
      <c r="B241" s="168"/>
      <c r="C241" s="168"/>
      <c r="D241" s="241"/>
      <c r="E241" s="168"/>
      <c r="F241" s="168"/>
      <c r="G241" s="168"/>
      <c r="H241" s="168"/>
      <c r="I241" s="168"/>
      <c r="J241" s="168"/>
      <c r="K241" s="168"/>
      <c r="L241" s="168"/>
      <c r="M241" s="168"/>
      <c r="N241" s="168"/>
      <c r="O241" s="168"/>
      <c r="P241" s="168"/>
      <c r="Q241" s="168"/>
      <c r="R241" s="201"/>
      <c r="S241" s="201"/>
      <c r="T241" s="201"/>
      <c r="U241" s="201"/>
      <c r="V241" s="201"/>
      <c r="W241" s="201"/>
      <c r="X241" s="201"/>
      <c r="Y241" s="201"/>
      <c r="Z241" s="201"/>
      <c r="AA241" s="201"/>
      <c r="AB241" s="201"/>
      <c r="AC241" s="201"/>
      <c r="AD241" s="201"/>
      <c r="AE241" s="201"/>
    </row>
    <row r="242" spans="1:31" ht="15.75" customHeight="1">
      <c r="A242" s="168"/>
      <c r="B242" s="168"/>
      <c r="C242" s="168"/>
      <c r="D242" s="241"/>
      <c r="E242" s="168"/>
      <c r="F242" s="168"/>
      <c r="G242" s="168"/>
      <c r="H242" s="168"/>
      <c r="I242" s="168"/>
      <c r="J242" s="168"/>
      <c r="K242" s="168"/>
      <c r="L242" s="168"/>
      <c r="M242" s="168"/>
      <c r="N242" s="168"/>
      <c r="O242" s="168"/>
      <c r="P242" s="168"/>
      <c r="Q242" s="168"/>
      <c r="R242" s="201"/>
      <c r="S242" s="201"/>
      <c r="T242" s="201"/>
      <c r="U242" s="201"/>
      <c r="V242" s="201"/>
      <c r="W242" s="201"/>
      <c r="X242" s="201"/>
      <c r="Y242" s="201"/>
      <c r="Z242" s="201"/>
      <c r="AA242" s="201"/>
      <c r="AB242" s="201"/>
      <c r="AC242" s="201"/>
      <c r="AD242" s="201"/>
      <c r="AE242" s="201"/>
    </row>
    <row r="243" spans="1:31" ht="15.75" customHeight="1">
      <c r="A243" s="168"/>
      <c r="B243" s="168"/>
      <c r="C243" s="168"/>
      <c r="D243" s="241"/>
      <c r="E243" s="168"/>
      <c r="F243" s="168"/>
      <c r="G243" s="168"/>
      <c r="H243" s="168"/>
      <c r="I243" s="168"/>
      <c r="J243" s="168"/>
      <c r="K243" s="168"/>
      <c r="L243" s="168"/>
      <c r="M243" s="168"/>
      <c r="N243" s="168"/>
      <c r="O243" s="168"/>
      <c r="P243" s="168"/>
      <c r="Q243" s="168"/>
      <c r="R243" s="201"/>
      <c r="S243" s="201"/>
      <c r="T243" s="201"/>
      <c r="U243" s="201"/>
      <c r="V243" s="201"/>
      <c r="W243" s="201"/>
      <c r="X243" s="201"/>
      <c r="Y243" s="201"/>
      <c r="Z243" s="201"/>
      <c r="AA243" s="201"/>
      <c r="AB243" s="201"/>
      <c r="AC243" s="201"/>
      <c r="AD243" s="201"/>
      <c r="AE243" s="201"/>
    </row>
    <row r="244" spans="1:31" ht="15.75" customHeight="1">
      <c r="A244" s="168"/>
      <c r="B244" s="168"/>
      <c r="C244" s="168"/>
      <c r="D244" s="241"/>
      <c r="E244" s="168"/>
      <c r="F244" s="168"/>
      <c r="G244" s="168"/>
      <c r="H244" s="168"/>
      <c r="I244" s="168"/>
      <c r="J244" s="168"/>
      <c r="K244" s="168"/>
      <c r="L244" s="168"/>
      <c r="M244" s="168"/>
      <c r="N244" s="168"/>
      <c r="O244" s="168"/>
      <c r="P244" s="168"/>
      <c r="Q244" s="168"/>
      <c r="R244" s="201"/>
      <c r="S244" s="201"/>
      <c r="T244" s="201"/>
      <c r="U244" s="201"/>
      <c r="V244" s="201"/>
      <c r="W244" s="201"/>
      <c r="X244" s="201"/>
      <c r="Y244" s="201"/>
      <c r="Z244" s="201"/>
      <c r="AA244" s="201"/>
      <c r="AB244" s="201"/>
      <c r="AC244" s="201"/>
      <c r="AD244" s="201"/>
      <c r="AE244" s="201"/>
    </row>
    <row r="245" spans="1:31" ht="15.75" customHeight="1">
      <c r="A245" s="168"/>
      <c r="B245" s="168"/>
      <c r="C245" s="168"/>
      <c r="D245" s="241"/>
      <c r="E245" s="168"/>
      <c r="F245" s="168"/>
      <c r="G245" s="168"/>
      <c r="H245" s="168"/>
      <c r="I245" s="168"/>
      <c r="J245" s="168"/>
      <c r="K245" s="168"/>
      <c r="L245" s="168"/>
      <c r="M245" s="168"/>
      <c r="N245" s="168"/>
      <c r="O245" s="168"/>
      <c r="P245" s="168"/>
      <c r="Q245" s="168"/>
      <c r="R245" s="201"/>
      <c r="S245" s="201"/>
      <c r="T245" s="201"/>
      <c r="U245" s="201"/>
      <c r="V245" s="201"/>
      <c r="W245" s="201"/>
      <c r="X245" s="201"/>
      <c r="Y245" s="201"/>
      <c r="Z245" s="201"/>
      <c r="AA245" s="201"/>
      <c r="AB245" s="201"/>
      <c r="AC245" s="201"/>
      <c r="AD245" s="201"/>
      <c r="AE245" s="201"/>
    </row>
    <row r="246" spans="1:31" ht="15.75" customHeight="1">
      <c r="A246" s="168"/>
      <c r="B246" s="168"/>
      <c r="C246" s="168"/>
      <c r="D246" s="241"/>
      <c r="E246" s="168"/>
      <c r="F246" s="168"/>
      <c r="G246" s="168"/>
      <c r="H246" s="168"/>
      <c r="I246" s="168"/>
      <c r="J246" s="168"/>
      <c r="K246" s="168"/>
      <c r="L246" s="168"/>
      <c r="M246" s="168"/>
      <c r="N246" s="168"/>
      <c r="O246" s="168"/>
      <c r="P246" s="168"/>
      <c r="Q246" s="168"/>
      <c r="R246" s="201"/>
      <c r="S246" s="201"/>
      <c r="T246" s="201"/>
      <c r="U246" s="201"/>
      <c r="V246" s="201"/>
      <c r="W246" s="201"/>
      <c r="X246" s="201"/>
      <c r="Y246" s="201"/>
      <c r="Z246" s="201"/>
      <c r="AA246" s="201"/>
      <c r="AB246" s="201"/>
      <c r="AC246" s="201"/>
      <c r="AD246" s="201"/>
      <c r="AE246" s="201"/>
    </row>
    <row r="247" spans="1:31" ht="15.75" customHeight="1">
      <c r="A247" s="168"/>
      <c r="B247" s="168"/>
      <c r="C247" s="168"/>
      <c r="D247" s="241"/>
      <c r="E247" s="168"/>
      <c r="F247" s="168"/>
      <c r="G247" s="168"/>
      <c r="H247" s="168"/>
      <c r="I247" s="168"/>
      <c r="J247" s="168"/>
      <c r="K247" s="168"/>
      <c r="L247" s="168"/>
      <c r="M247" s="168"/>
      <c r="N247" s="168"/>
      <c r="O247" s="168"/>
      <c r="P247" s="168"/>
      <c r="Q247" s="168"/>
      <c r="R247" s="201"/>
      <c r="S247" s="201"/>
      <c r="T247" s="201"/>
      <c r="U247" s="201"/>
      <c r="V247" s="201"/>
      <c r="W247" s="201"/>
      <c r="X247" s="201"/>
      <c r="Y247" s="201"/>
      <c r="Z247" s="201"/>
      <c r="AA247" s="201"/>
      <c r="AB247" s="201"/>
      <c r="AC247" s="201"/>
      <c r="AD247" s="201"/>
      <c r="AE247" s="201"/>
    </row>
    <row r="248" spans="1:31" ht="15.75" customHeight="1">
      <c r="A248" s="168"/>
      <c r="B248" s="168"/>
      <c r="C248" s="168"/>
      <c r="D248" s="241"/>
      <c r="E248" s="168"/>
      <c r="F248" s="168"/>
      <c r="G248" s="168"/>
      <c r="H248" s="168"/>
      <c r="I248" s="168"/>
      <c r="J248" s="168"/>
      <c r="K248" s="168"/>
      <c r="L248" s="168"/>
      <c r="M248" s="168"/>
      <c r="N248" s="168"/>
      <c r="O248" s="168"/>
      <c r="P248" s="168"/>
      <c r="Q248" s="168"/>
      <c r="R248" s="201"/>
      <c r="S248" s="201"/>
      <c r="T248" s="201"/>
      <c r="U248" s="201"/>
      <c r="V248" s="201"/>
      <c r="W248" s="201"/>
      <c r="X248" s="201"/>
      <c r="Y248" s="201"/>
      <c r="Z248" s="201"/>
      <c r="AA248" s="201"/>
      <c r="AB248" s="201"/>
      <c r="AC248" s="201"/>
      <c r="AD248" s="201"/>
      <c r="AE248" s="201"/>
    </row>
    <row r="249" spans="1:31" ht="15.75" customHeight="1">
      <c r="A249" s="168"/>
      <c r="B249" s="168"/>
      <c r="C249" s="168"/>
      <c r="D249" s="241"/>
      <c r="E249" s="168"/>
      <c r="F249" s="168"/>
      <c r="G249" s="168"/>
      <c r="H249" s="168"/>
      <c r="I249" s="168"/>
      <c r="J249" s="168"/>
      <c r="K249" s="168"/>
      <c r="L249" s="168"/>
      <c r="M249" s="168"/>
      <c r="N249" s="168"/>
      <c r="O249" s="168"/>
      <c r="P249" s="168"/>
      <c r="Q249" s="168"/>
      <c r="R249" s="201"/>
      <c r="S249" s="201"/>
      <c r="T249" s="201"/>
      <c r="U249" s="201"/>
      <c r="V249" s="201"/>
      <c r="W249" s="201"/>
      <c r="X249" s="201"/>
      <c r="Y249" s="201"/>
      <c r="Z249" s="201"/>
      <c r="AA249" s="201"/>
      <c r="AB249" s="201"/>
      <c r="AC249" s="201"/>
      <c r="AD249" s="201"/>
      <c r="AE249" s="201"/>
    </row>
    <row r="250" spans="1:31" ht="15.75" customHeight="1">
      <c r="A250" s="168"/>
      <c r="B250" s="168"/>
      <c r="C250" s="168"/>
      <c r="D250" s="241"/>
      <c r="E250" s="168"/>
      <c r="F250" s="168"/>
      <c r="G250" s="168"/>
      <c r="H250" s="168"/>
      <c r="I250" s="168"/>
      <c r="J250" s="168"/>
      <c r="K250" s="168"/>
      <c r="L250" s="168"/>
      <c r="M250" s="168"/>
      <c r="N250" s="168"/>
      <c r="O250" s="168"/>
      <c r="P250" s="168"/>
      <c r="Q250" s="168"/>
      <c r="R250" s="201"/>
      <c r="S250" s="201"/>
      <c r="T250" s="201"/>
      <c r="U250" s="201"/>
      <c r="V250" s="201"/>
      <c r="W250" s="201"/>
      <c r="X250" s="201"/>
      <c r="Y250" s="201"/>
      <c r="Z250" s="201"/>
      <c r="AA250" s="201"/>
      <c r="AB250" s="201"/>
      <c r="AC250" s="201"/>
      <c r="AD250" s="201"/>
      <c r="AE250" s="201"/>
    </row>
    <row r="251" spans="1:31" ht="15.75" customHeight="1">
      <c r="A251" s="168"/>
      <c r="B251" s="168"/>
      <c r="C251" s="168"/>
      <c r="D251" s="241"/>
      <c r="E251" s="168"/>
      <c r="F251" s="168"/>
      <c r="G251" s="168"/>
      <c r="H251" s="168"/>
      <c r="I251" s="168"/>
      <c r="J251" s="168"/>
      <c r="K251" s="168"/>
      <c r="L251" s="168"/>
      <c r="M251" s="168"/>
      <c r="N251" s="168"/>
      <c r="O251" s="168"/>
      <c r="P251" s="168"/>
      <c r="Q251" s="168"/>
      <c r="R251" s="201"/>
      <c r="S251" s="201"/>
      <c r="T251" s="201"/>
      <c r="U251" s="201"/>
      <c r="V251" s="201"/>
      <c r="W251" s="201"/>
      <c r="X251" s="201"/>
      <c r="Y251" s="201"/>
      <c r="Z251" s="201"/>
      <c r="AA251" s="201"/>
      <c r="AB251" s="201"/>
      <c r="AC251" s="201"/>
      <c r="AD251" s="201"/>
      <c r="AE251" s="201"/>
    </row>
    <row r="252" spans="1:31" ht="15.75" customHeight="1">
      <c r="A252" s="168"/>
      <c r="B252" s="168"/>
      <c r="C252" s="168"/>
      <c r="D252" s="241"/>
      <c r="E252" s="168"/>
      <c r="F252" s="168"/>
      <c r="G252" s="168"/>
      <c r="H252" s="168"/>
      <c r="I252" s="168"/>
      <c r="J252" s="168"/>
      <c r="K252" s="168"/>
      <c r="L252" s="168"/>
      <c r="M252" s="168"/>
      <c r="N252" s="168"/>
      <c r="O252" s="168"/>
      <c r="P252" s="168"/>
      <c r="Q252" s="168"/>
      <c r="R252" s="201"/>
      <c r="S252" s="201"/>
      <c r="T252" s="201"/>
      <c r="U252" s="201"/>
      <c r="V252" s="201"/>
      <c r="W252" s="201"/>
      <c r="X252" s="201"/>
      <c r="Y252" s="201"/>
      <c r="Z252" s="201"/>
      <c r="AA252" s="201"/>
      <c r="AB252" s="201"/>
      <c r="AC252" s="201"/>
      <c r="AD252" s="201"/>
      <c r="AE252" s="201"/>
    </row>
    <row r="253" spans="1:31" ht="15.75" customHeight="1">
      <c r="A253" s="168"/>
      <c r="B253" s="168"/>
      <c r="C253" s="168"/>
      <c r="D253" s="241"/>
      <c r="E253" s="168"/>
      <c r="F253" s="168"/>
      <c r="G253" s="168"/>
      <c r="H253" s="168"/>
      <c r="I253" s="168"/>
      <c r="J253" s="168"/>
      <c r="K253" s="168"/>
      <c r="L253" s="168"/>
      <c r="M253" s="168"/>
      <c r="N253" s="168"/>
      <c r="O253" s="168"/>
      <c r="P253" s="168"/>
      <c r="Q253" s="168"/>
      <c r="R253" s="201"/>
      <c r="S253" s="201"/>
      <c r="T253" s="201"/>
      <c r="U253" s="201"/>
      <c r="V253" s="201"/>
      <c r="W253" s="201"/>
      <c r="X253" s="201"/>
      <c r="Y253" s="201"/>
      <c r="Z253" s="201"/>
      <c r="AA253" s="201"/>
      <c r="AB253" s="201"/>
      <c r="AC253" s="201"/>
      <c r="AD253" s="201"/>
      <c r="AE253" s="201"/>
    </row>
    <row r="254" spans="1:31" ht="15.75" customHeight="1">
      <c r="A254" s="168"/>
      <c r="B254" s="168"/>
      <c r="C254" s="168"/>
      <c r="D254" s="241"/>
      <c r="E254" s="168"/>
      <c r="F254" s="168"/>
      <c r="G254" s="168"/>
      <c r="H254" s="168"/>
      <c r="I254" s="168"/>
      <c r="J254" s="168"/>
      <c r="K254" s="168"/>
      <c r="L254" s="168"/>
      <c r="M254" s="168"/>
      <c r="N254" s="168"/>
      <c r="O254" s="168"/>
      <c r="P254" s="168"/>
      <c r="Q254" s="168"/>
      <c r="R254" s="201"/>
      <c r="S254" s="201"/>
      <c r="T254" s="201"/>
      <c r="U254" s="201"/>
      <c r="V254" s="201"/>
      <c r="W254" s="201"/>
      <c r="X254" s="201"/>
      <c r="Y254" s="201"/>
      <c r="Z254" s="201"/>
      <c r="AA254" s="201"/>
      <c r="AB254" s="201"/>
      <c r="AC254" s="201"/>
      <c r="AD254" s="201"/>
      <c r="AE254" s="201"/>
    </row>
    <row r="255" spans="1:31" ht="15.75" customHeight="1">
      <c r="A255" s="168"/>
      <c r="B255" s="168"/>
      <c r="C255" s="168"/>
      <c r="D255" s="241"/>
      <c r="E255" s="168"/>
      <c r="F255" s="168"/>
      <c r="G255" s="168"/>
      <c r="H255" s="168"/>
      <c r="I255" s="168"/>
      <c r="J255" s="168"/>
      <c r="K255" s="168"/>
      <c r="L255" s="168"/>
      <c r="M255" s="168"/>
      <c r="N255" s="168"/>
      <c r="O255" s="168"/>
      <c r="P255" s="168"/>
      <c r="Q255" s="168"/>
      <c r="R255" s="201"/>
      <c r="S255" s="201"/>
      <c r="T255" s="201"/>
      <c r="U255" s="201"/>
      <c r="V255" s="201"/>
      <c r="W255" s="201"/>
      <c r="X255" s="201"/>
      <c r="Y255" s="201"/>
      <c r="Z255" s="201"/>
      <c r="AA255" s="201"/>
      <c r="AB255" s="201"/>
      <c r="AC255" s="201"/>
      <c r="AD255" s="201"/>
      <c r="AE255" s="201"/>
    </row>
    <row r="256" spans="1:31" ht="15.75" customHeight="1">
      <c r="A256" s="168"/>
      <c r="B256" s="168"/>
      <c r="C256" s="168"/>
      <c r="D256" s="241"/>
      <c r="E256" s="168"/>
      <c r="F256" s="168"/>
      <c r="G256" s="168"/>
      <c r="H256" s="168"/>
      <c r="I256" s="168"/>
      <c r="J256" s="168"/>
      <c r="K256" s="168"/>
      <c r="L256" s="168"/>
      <c r="M256" s="168"/>
      <c r="N256" s="168"/>
      <c r="O256" s="168"/>
      <c r="P256" s="168"/>
      <c r="Q256" s="168"/>
      <c r="R256" s="201"/>
      <c r="S256" s="201"/>
      <c r="T256" s="201"/>
      <c r="U256" s="201"/>
      <c r="V256" s="201"/>
      <c r="W256" s="201"/>
      <c r="X256" s="201"/>
      <c r="Y256" s="201"/>
      <c r="Z256" s="201"/>
      <c r="AA256" s="201"/>
      <c r="AB256" s="201"/>
      <c r="AC256" s="201"/>
      <c r="AD256" s="201"/>
      <c r="AE256" s="201"/>
    </row>
    <row r="257" spans="1:31" ht="15.75" customHeight="1">
      <c r="A257" s="168"/>
      <c r="B257" s="168"/>
      <c r="C257" s="168"/>
      <c r="D257" s="241"/>
      <c r="E257" s="168"/>
      <c r="F257" s="168"/>
      <c r="G257" s="168"/>
      <c r="H257" s="168"/>
      <c r="I257" s="168"/>
      <c r="J257" s="168"/>
      <c r="K257" s="168"/>
      <c r="L257" s="168"/>
      <c r="M257" s="168"/>
      <c r="N257" s="168"/>
      <c r="O257" s="168"/>
      <c r="P257" s="168"/>
      <c r="Q257" s="168"/>
      <c r="R257" s="201"/>
      <c r="S257" s="201"/>
      <c r="T257" s="201"/>
      <c r="U257" s="201"/>
      <c r="V257" s="201"/>
      <c r="W257" s="201"/>
      <c r="X257" s="201"/>
      <c r="Y257" s="201"/>
      <c r="Z257" s="201"/>
      <c r="AA257" s="201"/>
      <c r="AB257" s="201"/>
      <c r="AC257" s="201"/>
      <c r="AD257" s="201"/>
      <c r="AE257" s="201"/>
    </row>
    <row r="258" spans="1:31" ht="15.75" customHeight="1">
      <c r="A258" s="168"/>
      <c r="B258" s="168"/>
      <c r="C258" s="168"/>
      <c r="D258" s="241"/>
      <c r="E258" s="168"/>
      <c r="F258" s="168"/>
      <c r="G258" s="168"/>
      <c r="H258" s="168"/>
      <c r="I258" s="168"/>
      <c r="J258" s="168"/>
      <c r="K258" s="168"/>
      <c r="L258" s="168"/>
      <c r="M258" s="168"/>
      <c r="N258" s="168"/>
      <c r="O258" s="168"/>
      <c r="P258" s="168"/>
      <c r="Q258" s="168"/>
      <c r="R258" s="201"/>
      <c r="S258" s="201"/>
      <c r="T258" s="201"/>
      <c r="U258" s="201"/>
      <c r="V258" s="201"/>
      <c r="W258" s="201"/>
      <c r="X258" s="201"/>
      <c r="Y258" s="201"/>
      <c r="Z258" s="201"/>
      <c r="AA258" s="201"/>
      <c r="AB258" s="201"/>
      <c r="AC258" s="201"/>
      <c r="AD258" s="201"/>
      <c r="AE258" s="201"/>
    </row>
    <row r="259" spans="1:31" ht="15.75" customHeight="1">
      <c r="A259" s="168"/>
      <c r="B259" s="168"/>
      <c r="C259" s="168"/>
      <c r="D259" s="241"/>
      <c r="E259" s="168"/>
      <c r="F259" s="168"/>
      <c r="G259" s="168"/>
      <c r="H259" s="168"/>
      <c r="I259" s="168"/>
      <c r="J259" s="168"/>
      <c r="K259" s="168"/>
      <c r="L259" s="168"/>
      <c r="M259" s="168"/>
      <c r="N259" s="168"/>
      <c r="O259" s="168"/>
      <c r="P259" s="168"/>
      <c r="Q259" s="168"/>
      <c r="R259" s="201"/>
      <c r="S259" s="201"/>
      <c r="T259" s="201"/>
      <c r="U259" s="201"/>
      <c r="V259" s="201"/>
      <c r="W259" s="201"/>
      <c r="X259" s="201"/>
      <c r="Y259" s="201"/>
      <c r="Z259" s="201"/>
      <c r="AA259" s="201"/>
      <c r="AB259" s="201"/>
      <c r="AC259" s="201"/>
      <c r="AD259" s="201"/>
      <c r="AE259" s="201"/>
    </row>
    <row r="260" spans="1:31" ht="15.75" customHeight="1">
      <c r="A260" s="168"/>
      <c r="B260" s="168"/>
      <c r="C260" s="168"/>
      <c r="D260" s="241"/>
      <c r="E260" s="168"/>
      <c r="F260" s="168"/>
      <c r="G260" s="168"/>
      <c r="H260" s="168"/>
      <c r="I260" s="168"/>
      <c r="J260" s="168"/>
      <c r="K260" s="168"/>
      <c r="L260" s="168"/>
      <c r="M260" s="168"/>
      <c r="N260" s="168"/>
      <c r="O260" s="168"/>
      <c r="P260" s="168"/>
      <c r="Q260" s="168"/>
      <c r="R260" s="201"/>
      <c r="S260" s="201"/>
      <c r="T260" s="201"/>
      <c r="U260" s="201"/>
      <c r="V260" s="201"/>
      <c r="W260" s="201"/>
      <c r="X260" s="201"/>
      <c r="Y260" s="201"/>
      <c r="Z260" s="201"/>
      <c r="AA260" s="201"/>
      <c r="AB260" s="201"/>
      <c r="AC260" s="201"/>
      <c r="AD260" s="201"/>
      <c r="AE260" s="201"/>
    </row>
    <row r="261" spans="1:31" ht="15.75" customHeight="1">
      <c r="A261" s="168"/>
      <c r="B261" s="168"/>
      <c r="C261" s="168"/>
      <c r="D261" s="241"/>
      <c r="E261" s="168"/>
      <c r="F261" s="168"/>
      <c r="G261" s="168"/>
      <c r="H261" s="168"/>
      <c r="I261" s="168"/>
      <c r="J261" s="168"/>
      <c r="K261" s="168"/>
      <c r="L261" s="168"/>
      <c r="M261" s="168"/>
      <c r="N261" s="168"/>
      <c r="O261" s="168"/>
      <c r="P261" s="168"/>
      <c r="Q261" s="168"/>
      <c r="R261" s="201"/>
      <c r="S261" s="201"/>
      <c r="T261" s="201"/>
      <c r="U261" s="201"/>
      <c r="V261" s="201"/>
      <c r="W261" s="201"/>
      <c r="X261" s="201"/>
      <c r="Y261" s="201"/>
      <c r="Z261" s="201"/>
      <c r="AA261" s="201"/>
      <c r="AB261" s="201"/>
      <c r="AC261" s="201"/>
      <c r="AD261" s="201"/>
      <c r="AE261" s="201"/>
    </row>
    <row r="262" spans="1:31" ht="15.75" customHeight="1">
      <c r="A262" s="168"/>
      <c r="B262" s="168"/>
      <c r="C262" s="168"/>
      <c r="D262" s="241"/>
      <c r="E262" s="168"/>
      <c r="F262" s="168"/>
      <c r="G262" s="168"/>
      <c r="H262" s="168"/>
      <c r="I262" s="168"/>
      <c r="J262" s="168"/>
      <c r="K262" s="168"/>
      <c r="L262" s="168"/>
      <c r="M262" s="168"/>
      <c r="N262" s="168"/>
      <c r="O262" s="168"/>
      <c r="P262" s="168"/>
      <c r="Q262" s="168"/>
      <c r="R262" s="201"/>
      <c r="S262" s="201"/>
      <c r="T262" s="201"/>
      <c r="U262" s="201"/>
      <c r="V262" s="201"/>
      <c r="W262" s="201"/>
      <c r="X262" s="201"/>
      <c r="Y262" s="201"/>
      <c r="Z262" s="201"/>
      <c r="AA262" s="201"/>
      <c r="AB262" s="201"/>
      <c r="AC262" s="201"/>
      <c r="AD262" s="201"/>
      <c r="AE262" s="201"/>
    </row>
    <row r="263" spans="1:31" ht="15.75" customHeight="1">
      <c r="A263" s="168"/>
      <c r="B263" s="168"/>
      <c r="C263" s="168"/>
      <c r="D263" s="241"/>
      <c r="E263" s="168"/>
      <c r="F263" s="168"/>
      <c r="G263" s="168"/>
      <c r="H263" s="168"/>
      <c r="I263" s="168"/>
      <c r="J263" s="168"/>
      <c r="K263" s="168"/>
      <c r="L263" s="168"/>
      <c r="M263" s="168"/>
      <c r="N263" s="168"/>
      <c r="O263" s="168"/>
      <c r="P263" s="168"/>
      <c r="Q263" s="168"/>
      <c r="R263" s="201"/>
      <c r="S263" s="201"/>
      <c r="T263" s="201"/>
      <c r="U263" s="201"/>
      <c r="V263" s="201"/>
      <c r="W263" s="201"/>
      <c r="X263" s="201"/>
      <c r="Y263" s="201"/>
      <c r="Z263" s="201"/>
      <c r="AA263" s="201"/>
      <c r="AB263" s="201"/>
      <c r="AC263" s="201"/>
      <c r="AD263" s="201"/>
      <c r="AE263" s="201"/>
    </row>
    <row r="264" spans="1:31" ht="15.75" customHeight="1">
      <c r="A264" s="168"/>
      <c r="B264" s="168"/>
      <c r="C264" s="168"/>
      <c r="D264" s="241"/>
      <c r="E264" s="168"/>
      <c r="F264" s="168"/>
      <c r="G264" s="168"/>
      <c r="H264" s="168"/>
      <c r="I264" s="168"/>
      <c r="J264" s="168"/>
      <c r="K264" s="168"/>
      <c r="L264" s="168"/>
      <c r="M264" s="168"/>
      <c r="N264" s="168"/>
      <c r="O264" s="168"/>
      <c r="P264" s="168"/>
      <c r="Q264" s="168"/>
      <c r="R264" s="201"/>
      <c r="S264" s="201"/>
      <c r="T264" s="201"/>
      <c r="U264" s="201"/>
      <c r="V264" s="201"/>
      <c r="W264" s="201"/>
      <c r="X264" s="201"/>
      <c r="Y264" s="201"/>
      <c r="Z264" s="201"/>
      <c r="AA264" s="201"/>
      <c r="AB264" s="201"/>
      <c r="AC264" s="201"/>
      <c r="AD264" s="201"/>
      <c r="AE264" s="201"/>
    </row>
    <row r="265" spans="1:31" ht="15.75" customHeight="1">
      <c r="A265" s="168"/>
      <c r="B265" s="168"/>
      <c r="C265" s="168"/>
      <c r="D265" s="241"/>
      <c r="E265" s="168"/>
      <c r="F265" s="168"/>
      <c r="G265" s="168"/>
      <c r="H265" s="168"/>
      <c r="I265" s="168"/>
      <c r="J265" s="168"/>
      <c r="K265" s="168"/>
      <c r="L265" s="168"/>
      <c r="M265" s="168"/>
      <c r="N265" s="168"/>
      <c r="O265" s="168"/>
      <c r="P265" s="168"/>
      <c r="Q265" s="168"/>
      <c r="R265" s="201"/>
      <c r="S265" s="201"/>
      <c r="T265" s="201"/>
      <c r="U265" s="201"/>
      <c r="V265" s="201"/>
      <c r="W265" s="201"/>
      <c r="X265" s="201"/>
      <c r="Y265" s="201"/>
      <c r="Z265" s="201"/>
      <c r="AA265" s="201"/>
      <c r="AB265" s="201"/>
      <c r="AC265" s="201"/>
      <c r="AD265" s="201"/>
      <c r="AE265" s="201"/>
    </row>
    <row r="266" spans="1:31" ht="15.75" customHeight="1">
      <c r="A266" s="168"/>
      <c r="B266" s="168"/>
      <c r="C266" s="168"/>
      <c r="D266" s="241"/>
      <c r="E266" s="168"/>
      <c r="F266" s="168"/>
      <c r="G266" s="168"/>
      <c r="H266" s="168"/>
      <c r="I266" s="168"/>
      <c r="J266" s="168"/>
      <c r="K266" s="168"/>
      <c r="L266" s="168"/>
      <c r="M266" s="168"/>
      <c r="N266" s="168"/>
      <c r="O266" s="168"/>
      <c r="P266" s="168"/>
      <c r="Q266" s="168"/>
      <c r="R266" s="201"/>
      <c r="S266" s="201"/>
      <c r="T266" s="201"/>
      <c r="U266" s="201"/>
      <c r="V266" s="201"/>
      <c r="W266" s="201"/>
      <c r="X266" s="201"/>
      <c r="Y266" s="201"/>
      <c r="Z266" s="201"/>
      <c r="AA266" s="201"/>
      <c r="AB266" s="201"/>
      <c r="AC266" s="201"/>
      <c r="AD266" s="201"/>
      <c r="AE266" s="201"/>
    </row>
    <row r="267" spans="1:31" ht="15.75" customHeight="1">
      <c r="A267" s="168"/>
      <c r="B267" s="168"/>
      <c r="C267" s="168"/>
      <c r="D267" s="241"/>
      <c r="E267" s="168"/>
      <c r="F267" s="168"/>
      <c r="G267" s="168"/>
      <c r="H267" s="168"/>
      <c r="I267" s="168"/>
      <c r="J267" s="168"/>
      <c r="K267" s="168"/>
      <c r="L267" s="168"/>
      <c r="M267" s="168"/>
      <c r="N267" s="168"/>
      <c r="O267" s="168"/>
      <c r="P267" s="168"/>
      <c r="Q267" s="168"/>
      <c r="R267" s="201"/>
      <c r="S267" s="201"/>
      <c r="T267" s="201"/>
      <c r="U267" s="201"/>
      <c r="V267" s="201"/>
      <c r="W267" s="201"/>
      <c r="X267" s="201"/>
      <c r="Y267" s="201"/>
      <c r="Z267" s="201"/>
      <c r="AA267" s="201"/>
      <c r="AB267" s="201"/>
      <c r="AC267" s="201"/>
      <c r="AD267" s="201"/>
      <c r="AE267" s="201"/>
    </row>
    <row r="268" spans="1:31" ht="15.75" customHeight="1">
      <c r="A268" s="168"/>
      <c r="B268" s="168"/>
      <c r="C268" s="168"/>
      <c r="D268" s="241"/>
      <c r="E268" s="168"/>
      <c r="F268" s="168"/>
      <c r="G268" s="168"/>
      <c r="H268" s="168"/>
      <c r="I268" s="168"/>
      <c r="J268" s="168"/>
      <c r="K268" s="168"/>
      <c r="L268" s="168"/>
      <c r="M268" s="168"/>
      <c r="N268" s="168"/>
      <c r="O268" s="168"/>
      <c r="P268" s="168"/>
      <c r="Q268" s="168"/>
      <c r="R268" s="201"/>
      <c r="S268" s="201"/>
      <c r="T268" s="201"/>
      <c r="U268" s="201"/>
      <c r="V268" s="201"/>
      <c r="W268" s="201"/>
      <c r="X268" s="201"/>
      <c r="Y268" s="201"/>
      <c r="Z268" s="201"/>
      <c r="AA268" s="201"/>
      <c r="AB268" s="201"/>
      <c r="AC268" s="201"/>
      <c r="AD268" s="201"/>
      <c r="AE268" s="201"/>
    </row>
    <row r="269" spans="1:31" ht="15.75" customHeight="1">
      <c r="A269" s="168"/>
      <c r="B269" s="168"/>
      <c r="C269" s="168"/>
      <c r="D269" s="241"/>
      <c r="E269" s="168"/>
      <c r="F269" s="168"/>
      <c r="G269" s="168"/>
      <c r="H269" s="168"/>
      <c r="I269" s="168"/>
      <c r="J269" s="168"/>
      <c r="K269" s="168"/>
      <c r="L269" s="168"/>
      <c r="M269" s="168"/>
      <c r="N269" s="168"/>
      <c r="O269" s="168"/>
      <c r="P269" s="168"/>
      <c r="Q269" s="168"/>
      <c r="R269" s="201"/>
      <c r="S269" s="201"/>
      <c r="T269" s="201"/>
      <c r="U269" s="201"/>
      <c r="V269" s="201"/>
      <c r="W269" s="201"/>
      <c r="X269" s="201"/>
      <c r="Y269" s="201"/>
      <c r="Z269" s="201"/>
      <c r="AA269" s="201"/>
      <c r="AB269" s="201"/>
      <c r="AC269" s="201"/>
      <c r="AD269" s="201"/>
      <c r="AE269" s="201"/>
    </row>
    <row r="270" spans="1:31" ht="15.75" customHeight="1">
      <c r="A270" s="168"/>
      <c r="B270" s="168"/>
      <c r="C270" s="168"/>
      <c r="D270" s="241"/>
      <c r="E270" s="168"/>
      <c r="F270" s="168"/>
      <c r="G270" s="168"/>
      <c r="H270" s="168"/>
      <c r="I270" s="168"/>
      <c r="J270" s="168"/>
      <c r="K270" s="168"/>
      <c r="L270" s="168"/>
      <c r="M270" s="168"/>
      <c r="N270" s="168"/>
      <c r="O270" s="168"/>
      <c r="P270" s="168"/>
      <c r="Q270" s="168"/>
      <c r="R270" s="201"/>
      <c r="S270" s="201"/>
      <c r="T270" s="201"/>
      <c r="U270" s="201"/>
      <c r="V270" s="201"/>
      <c r="W270" s="201"/>
      <c r="X270" s="201"/>
      <c r="Y270" s="201"/>
      <c r="Z270" s="201"/>
      <c r="AA270" s="201"/>
      <c r="AB270" s="201"/>
      <c r="AC270" s="201"/>
      <c r="AD270" s="201"/>
      <c r="AE270" s="201"/>
    </row>
    <row r="271" spans="1:31" ht="15.75" customHeight="1">
      <c r="A271" s="168"/>
      <c r="B271" s="168"/>
      <c r="C271" s="168"/>
      <c r="D271" s="241"/>
      <c r="E271" s="168"/>
      <c r="F271" s="168"/>
      <c r="G271" s="168"/>
      <c r="H271" s="168"/>
      <c r="I271" s="168"/>
      <c r="J271" s="168"/>
      <c r="K271" s="168"/>
      <c r="L271" s="168"/>
      <c r="M271" s="168"/>
      <c r="N271" s="168"/>
      <c r="O271" s="168"/>
      <c r="P271" s="168"/>
      <c r="Q271" s="168"/>
      <c r="R271" s="201"/>
      <c r="S271" s="201"/>
      <c r="T271" s="201"/>
      <c r="U271" s="201"/>
      <c r="V271" s="201"/>
      <c r="W271" s="201"/>
      <c r="X271" s="201"/>
      <c r="Y271" s="201"/>
      <c r="Z271" s="201"/>
      <c r="AA271" s="201"/>
      <c r="AB271" s="201"/>
      <c r="AC271" s="201"/>
      <c r="AD271" s="201"/>
      <c r="AE271" s="201"/>
    </row>
    <row r="272" spans="1:31" ht="15.75" customHeight="1">
      <c r="A272" s="168"/>
      <c r="B272" s="168"/>
      <c r="C272" s="168"/>
      <c r="D272" s="241"/>
      <c r="E272" s="168"/>
      <c r="F272" s="168"/>
      <c r="G272" s="168"/>
      <c r="H272" s="168"/>
      <c r="I272" s="168"/>
      <c r="J272" s="168"/>
      <c r="K272" s="168"/>
      <c r="L272" s="168"/>
      <c r="M272" s="168"/>
      <c r="N272" s="168"/>
      <c r="O272" s="168"/>
      <c r="P272" s="168"/>
      <c r="Q272" s="168"/>
      <c r="R272" s="201"/>
      <c r="S272" s="201"/>
      <c r="T272" s="201"/>
      <c r="U272" s="201"/>
      <c r="V272" s="201"/>
      <c r="W272" s="201"/>
      <c r="X272" s="201"/>
      <c r="Y272" s="201"/>
      <c r="Z272" s="201"/>
      <c r="AA272" s="201"/>
      <c r="AB272" s="201"/>
      <c r="AC272" s="201"/>
      <c r="AD272" s="201"/>
      <c r="AE272" s="201"/>
    </row>
    <row r="273" spans="1:31" ht="15.75" customHeight="1">
      <c r="A273" s="168"/>
      <c r="B273" s="168"/>
      <c r="C273" s="168"/>
      <c r="D273" s="241"/>
      <c r="E273" s="168"/>
      <c r="F273" s="168"/>
      <c r="G273" s="168"/>
      <c r="H273" s="168"/>
      <c r="I273" s="168"/>
      <c r="J273" s="168"/>
      <c r="K273" s="168"/>
      <c r="L273" s="168"/>
      <c r="M273" s="168"/>
      <c r="N273" s="168"/>
      <c r="O273" s="168"/>
      <c r="P273" s="168"/>
      <c r="Q273" s="168"/>
      <c r="R273" s="201"/>
      <c r="S273" s="201"/>
      <c r="T273" s="201"/>
      <c r="U273" s="201"/>
      <c r="V273" s="201"/>
      <c r="W273" s="201"/>
      <c r="X273" s="201"/>
      <c r="Y273" s="201"/>
      <c r="Z273" s="201"/>
      <c r="AA273" s="201"/>
      <c r="AB273" s="201"/>
      <c r="AC273" s="201"/>
      <c r="AD273" s="201"/>
      <c r="AE273" s="201"/>
    </row>
    <row r="274" spans="1:31" ht="15.75" customHeight="1">
      <c r="A274" s="168"/>
      <c r="B274" s="168"/>
      <c r="C274" s="168"/>
      <c r="D274" s="241"/>
      <c r="E274" s="168"/>
      <c r="F274" s="168"/>
      <c r="G274" s="168"/>
      <c r="H274" s="168"/>
      <c r="I274" s="168"/>
      <c r="J274" s="168"/>
      <c r="K274" s="168"/>
      <c r="L274" s="168"/>
      <c r="M274" s="168"/>
      <c r="N274" s="168"/>
      <c r="O274" s="168"/>
      <c r="P274" s="168"/>
      <c r="Q274" s="168"/>
      <c r="R274" s="201"/>
      <c r="S274" s="201"/>
      <c r="T274" s="201"/>
      <c r="U274" s="201"/>
      <c r="V274" s="201"/>
      <c r="W274" s="201"/>
      <c r="X274" s="201"/>
      <c r="Y274" s="201"/>
      <c r="Z274" s="201"/>
      <c r="AA274" s="201"/>
      <c r="AB274" s="201"/>
      <c r="AC274" s="201"/>
      <c r="AD274" s="201"/>
      <c r="AE274" s="201"/>
    </row>
    <row r="275" spans="1:31" ht="15.75" customHeight="1">
      <c r="A275" s="168"/>
      <c r="B275" s="168"/>
      <c r="C275" s="168"/>
      <c r="D275" s="241"/>
      <c r="E275" s="168"/>
      <c r="F275" s="168"/>
      <c r="G275" s="168"/>
      <c r="H275" s="168"/>
      <c r="I275" s="168"/>
      <c r="J275" s="168"/>
      <c r="K275" s="168"/>
      <c r="L275" s="168"/>
      <c r="M275" s="168"/>
      <c r="N275" s="168"/>
      <c r="O275" s="168"/>
      <c r="P275" s="168"/>
      <c r="Q275" s="168"/>
      <c r="R275" s="201"/>
      <c r="S275" s="201"/>
      <c r="T275" s="201"/>
      <c r="U275" s="201"/>
      <c r="V275" s="201"/>
      <c r="W275" s="201"/>
      <c r="X275" s="201"/>
      <c r="Y275" s="201"/>
      <c r="Z275" s="201"/>
      <c r="AA275" s="201"/>
      <c r="AB275" s="201"/>
      <c r="AC275" s="201"/>
      <c r="AD275" s="201"/>
      <c r="AE275" s="201"/>
    </row>
    <row r="276" spans="1:31" ht="15.75" customHeight="1">
      <c r="A276" s="168"/>
      <c r="B276" s="168"/>
      <c r="C276" s="168"/>
      <c r="D276" s="241"/>
      <c r="E276" s="168"/>
      <c r="F276" s="168"/>
      <c r="G276" s="168"/>
      <c r="H276" s="168"/>
      <c r="I276" s="168"/>
      <c r="J276" s="168"/>
      <c r="K276" s="168"/>
      <c r="L276" s="168"/>
      <c r="M276" s="168"/>
      <c r="N276" s="168"/>
      <c r="O276" s="168"/>
      <c r="P276" s="168"/>
      <c r="Q276" s="168"/>
      <c r="R276" s="201"/>
      <c r="S276" s="201"/>
      <c r="T276" s="201"/>
      <c r="U276" s="201"/>
      <c r="V276" s="201"/>
      <c r="W276" s="201"/>
      <c r="X276" s="201"/>
      <c r="Y276" s="201"/>
      <c r="Z276" s="201"/>
      <c r="AA276" s="201"/>
      <c r="AB276" s="201"/>
      <c r="AC276" s="201"/>
      <c r="AD276" s="201"/>
      <c r="AE276" s="201"/>
    </row>
    <row r="277" spans="1:31" ht="15.75" customHeight="1">
      <c r="A277" s="168"/>
      <c r="B277" s="168"/>
      <c r="C277" s="168"/>
      <c r="D277" s="241"/>
      <c r="E277" s="168"/>
      <c r="F277" s="168"/>
      <c r="G277" s="168"/>
      <c r="H277" s="168"/>
      <c r="I277" s="168"/>
      <c r="J277" s="168"/>
      <c r="K277" s="168"/>
      <c r="L277" s="168"/>
      <c r="M277" s="168"/>
      <c r="N277" s="168"/>
      <c r="O277" s="168"/>
      <c r="P277" s="168"/>
      <c r="Q277" s="168"/>
      <c r="R277" s="201"/>
      <c r="S277" s="201"/>
      <c r="T277" s="201"/>
      <c r="U277" s="201"/>
      <c r="V277" s="201"/>
      <c r="W277" s="201"/>
      <c r="X277" s="201"/>
      <c r="Y277" s="201"/>
      <c r="Z277" s="201"/>
      <c r="AA277" s="201"/>
      <c r="AB277" s="201"/>
      <c r="AC277" s="201"/>
      <c r="AD277" s="201"/>
      <c r="AE277" s="201"/>
    </row>
    <row r="278" spans="1:31" ht="15.75" customHeight="1">
      <c r="A278" s="168"/>
      <c r="B278" s="168"/>
      <c r="C278" s="168"/>
      <c r="D278" s="241"/>
      <c r="E278" s="168"/>
      <c r="F278" s="168"/>
      <c r="G278" s="168"/>
      <c r="H278" s="168"/>
      <c r="I278" s="168"/>
      <c r="J278" s="168"/>
      <c r="K278" s="168"/>
      <c r="L278" s="168"/>
      <c r="M278" s="168"/>
      <c r="N278" s="168"/>
      <c r="O278" s="168"/>
      <c r="P278" s="168"/>
      <c r="Q278" s="168"/>
      <c r="R278" s="201"/>
      <c r="S278" s="201"/>
      <c r="T278" s="201"/>
      <c r="U278" s="201"/>
      <c r="V278" s="201"/>
      <c r="W278" s="201"/>
      <c r="X278" s="201"/>
      <c r="Y278" s="201"/>
      <c r="Z278" s="201"/>
      <c r="AA278" s="201"/>
      <c r="AB278" s="201"/>
      <c r="AC278" s="201"/>
      <c r="AD278" s="201"/>
      <c r="AE278" s="201"/>
    </row>
    <row r="279" spans="1:31" ht="15.75" customHeight="1">
      <c r="A279" s="168"/>
      <c r="B279" s="168"/>
      <c r="C279" s="168"/>
      <c r="D279" s="241"/>
      <c r="E279" s="168"/>
      <c r="F279" s="168"/>
      <c r="G279" s="168"/>
      <c r="H279" s="168"/>
      <c r="I279" s="168"/>
      <c r="J279" s="168"/>
      <c r="K279" s="168"/>
      <c r="L279" s="168"/>
      <c r="M279" s="168"/>
      <c r="N279" s="168"/>
      <c r="O279" s="168"/>
      <c r="P279" s="168"/>
      <c r="Q279" s="168"/>
      <c r="R279" s="201"/>
      <c r="S279" s="201"/>
      <c r="T279" s="201"/>
      <c r="U279" s="201"/>
      <c r="V279" s="201"/>
      <c r="W279" s="201"/>
      <c r="X279" s="201"/>
      <c r="Y279" s="201"/>
      <c r="Z279" s="201"/>
      <c r="AA279" s="201"/>
      <c r="AB279" s="201"/>
      <c r="AC279" s="201"/>
      <c r="AD279" s="201"/>
      <c r="AE279" s="201"/>
    </row>
    <row r="280" spans="1:31" ht="15.75" customHeight="1">
      <c r="A280" s="168"/>
      <c r="B280" s="168"/>
      <c r="C280" s="168"/>
      <c r="D280" s="241"/>
      <c r="E280" s="168"/>
      <c r="F280" s="168"/>
      <c r="G280" s="168"/>
      <c r="H280" s="168"/>
      <c r="I280" s="168"/>
      <c r="J280" s="168"/>
      <c r="K280" s="168"/>
      <c r="L280" s="168"/>
      <c r="M280" s="168"/>
      <c r="N280" s="168"/>
      <c r="O280" s="168"/>
      <c r="P280" s="168"/>
      <c r="Q280" s="168"/>
      <c r="R280" s="201"/>
      <c r="S280" s="201"/>
      <c r="T280" s="201"/>
      <c r="U280" s="201"/>
      <c r="V280" s="201"/>
      <c r="W280" s="201"/>
      <c r="X280" s="201"/>
      <c r="Y280" s="201"/>
      <c r="Z280" s="201"/>
      <c r="AA280" s="201"/>
      <c r="AB280" s="201"/>
      <c r="AC280" s="201"/>
      <c r="AD280" s="201"/>
      <c r="AE280" s="201"/>
    </row>
    <row r="281" spans="1:31" ht="15.75" customHeight="1">
      <c r="A281" s="168"/>
      <c r="B281" s="168"/>
      <c r="C281" s="168"/>
      <c r="D281" s="241"/>
      <c r="E281" s="168"/>
      <c r="F281" s="168"/>
      <c r="G281" s="168"/>
      <c r="H281" s="168"/>
      <c r="I281" s="168"/>
      <c r="J281" s="168"/>
      <c r="K281" s="168"/>
      <c r="L281" s="168"/>
      <c r="M281" s="168"/>
      <c r="N281" s="168"/>
      <c r="O281" s="168"/>
      <c r="P281" s="168"/>
      <c r="Q281" s="168"/>
      <c r="R281" s="201"/>
      <c r="S281" s="201"/>
      <c r="T281" s="201"/>
      <c r="U281" s="201"/>
      <c r="V281" s="201"/>
      <c r="W281" s="201"/>
      <c r="X281" s="201"/>
      <c r="Y281" s="201"/>
      <c r="Z281" s="201"/>
      <c r="AA281" s="201"/>
      <c r="AB281" s="201"/>
      <c r="AC281" s="201"/>
      <c r="AD281" s="201"/>
      <c r="AE281" s="201"/>
    </row>
    <row r="282" spans="1:31" ht="15.75" customHeight="1">
      <c r="A282" s="168"/>
      <c r="B282" s="168"/>
      <c r="C282" s="168"/>
      <c r="D282" s="241"/>
      <c r="E282" s="168"/>
      <c r="F282" s="168"/>
      <c r="G282" s="168"/>
      <c r="H282" s="168"/>
      <c r="I282" s="168"/>
      <c r="J282" s="168"/>
      <c r="K282" s="168"/>
      <c r="L282" s="168"/>
      <c r="M282" s="168"/>
      <c r="N282" s="168"/>
      <c r="O282" s="168"/>
      <c r="P282" s="168"/>
      <c r="Q282" s="168"/>
      <c r="R282" s="201"/>
      <c r="S282" s="201"/>
      <c r="T282" s="201"/>
      <c r="U282" s="201"/>
      <c r="V282" s="201"/>
      <c r="W282" s="201"/>
      <c r="X282" s="201"/>
      <c r="Y282" s="201"/>
      <c r="Z282" s="201"/>
      <c r="AA282" s="201"/>
      <c r="AB282" s="201"/>
      <c r="AC282" s="201"/>
      <c r="AD282" s="201"/>
      <c r="AE282" s="201"/>
    </row>
    <row r="283" spans="1:31" ht="15.75" customHeight="1">
      <c r="A283" s="168"/>
      <c r="B283" s="168"/>
      <c r="C283" s="168"/>
      <c r="D283" s="241"/>
      <c r="E283" s="168"/>
      <c r="F283" s="168"/>
      <c r="G283" s="168"/>
      <c r="H283" s="168"/>
      <c r="I283" s="168"/>
      <c r="J283" s="168"/>
      <c r="K283" s="168"/>
      <c r="L283" s="168"/>
      <c r="M283" s="168"/>
      <c r="N283" s="168"/>
      <c r="O283" s="168"/>
      <c r="P283" s="168"/>
      <c r="Q283" s="168"/>
      <c r="R283" s="201"/>
      <c r="S283" s="201"/>
      <c r="T283" s="201"/>
      <c r="U283" s="201"/>
      <c r="V283" s="201"/>
      <c r="W283" s="201"/>
      <c r="X283" s="201"/>
      <c r="Y283" s="201"/>
      <c r="Z283" s="201"/>
      <c r="AA283" s="201"/>
      <c r="AB283" s="201"/>
      <c r="AC283" s="201"/>
      <c r="AD283" s="201"/>
      <c r="AE283" s="201"/>
    </row>
    <row r="284" spans="1:31" ht="15.75" customHeight="1">
      <c r="A284" s="168"/>
      <c r="B284" s="168"/>
      <c r="C284" s="168"/>
      <c r="D284" s="241"/>
      <c r="E284" s="168"/>
      <c r="F284" s="168"/>
      <c r="G284" s="168"/>
      <c r="H284" s="168"/>
      <c r="I284" s="168"/>
      <c r="J284" s="168"/>
      <c r="K284" s="168"/>
      <c r="L284" s="168"/>
      <c r="M284" s="168"/>
      <c r="N284" s="168"/>
      <c r="O284" s="168"/>
      <c r="P284" s="168"/>
      <c r="Q284" s="168"/>
      <c r="R284" s="201"/>
      <c r="S284" s="201"/>
      <c r="T284" s="201"/>
      <c r="U284" s="201"/>
      <c r="V284" s="201"/>
      <c r="W284" s="201"/>
      <c r="X284" s="201"/>
      <c r="Y284" s="201"/>
      <c r="Z284" s="201"/>
      <c r="AA284" s="201"/>
      <c r="AB284" s="201"/>
      <c r="AC284" s="201"/>
      <c r="AD284" s="201"/>
      <c r="AE284" s="201"/>
    </row>
    <row r="285" spans="1:31" ht="15.75" customHeight="1">
      <c r="A285" s="168"/>
      <c r="B285" s="168"/>
      <c r="C285" s="168"/>
      <c r="D285" s="241"/>
      <c r="E285" s="168"/>
      <c r="F285" s="168"/>
      <c r="G285" s="168"/>
      <c r="H285" s="168"/>
      <c r="I285" s="168"/>
      <c r="J285" s="168"/>
      <c r="K285" s="168"/>
      <c r="L285" s="168"/>
      <c r="M285" s="168"/>
      <c r="N285" s="168"/>
      <c r="O285" s="168"/>
      <c r="P285" s="168"/>
      <c r="Q285" s="168"/>
      <c r="R285" s="201"/>
      <c r="S285" s="201"/>
      <c r="T285" s="201"/>
      <c r="U285" s="201"/>
      <c r="V285" s="201"/>
      <c r="W285" s="201"/>
      <c r="X285" s="201"/>
      <c r="Y285" s="201"/>
      <c r="Z285" s="201"/>
      <c r="AA285" s="201"/>
      <c r="AB285" s="201"/>
      <c r="AC285" s="201"/>
      <c r="AD285" s="201"/>
      <c r="AE285" s="201"/>
    </row>
    <row r="286" spans="1:31" ht="15.75" customHeight="1">
      <c r="A286" s="168"/>
      <c r="B286" s="168"/>
      <c r="C286" s="168"/>
      <c r="D286" s="241"/>
      <c r="E286" s="168"/>
      <c r="F286" s="168"/>
      <c r="G286" s="168"/>
      <c r="H286" s="168"/>
      <c r="I286" s="168"/>
      <c r="J286" s="168"/>
      <c r="K286" s="168"/>
      <c r="L286" s="168"/>
      <c r="M286" s="168"/>
      <c r="N286" s="168"/>
      <c r="O286" s="168"/>
      <c r="P286" s="168"/>
      <c r="Q286" s="168"/>
      <c r="R286" s="201"/>
      <c r="S286" s="201"/>
      <c r="T286" s="201"/>
      <c r="U286" s="201"/>
      <c r="V286" s="201"/>
      <c r="W286" s="201"/>
      <c r="X286" s="201"/>
      <c r="Y286" s="201"/>
      <c r="Z286" s="201"/>
      <c r="AA286" s="201"/>
      <c r="AB286" s="201"/>
      <c r="AC286" s="201"/>
      <c r="AD286" s="201"/>
      <c r="AE286" s="201"/>
    </row>
    <row r="287" spans="1:31" ht="15.75" customHeight="1">
      <c r="A287" s="168"/>
      <c r="B287" s="168"/>
      <c r="C287" s="168"/>
      <c r="D287" s="241"/>
      <c r="E287" s="168"/>
      <c r="F287" s="168"/>
      <c r="G287" s="168"/>
      <c r="H287" s="168"/>
      <c r="I287" s="168"/>
      <c r="J287" s="168"/>
      <c r="K287" s="168"/>
      <c r="L287" s="168"/>
      <c r="M287" s="168"/>
      <c r="N287" s="168"/>
      <c r="O287" s="168"/>
      <c r="P287" s="168"/>
      <c r="Q287" s="168"/>
      <c r="R287" s="201"/>
      <c r="S287" s="201"/>
      <c r="T287" s="201"/>
      <c r="U287" s="201"/>
      <c r="V287" s="201"/>
      <c r="W287" s="201"/>
      <c r="X287" s="201"/>
      <c r="Y287" s="201"/>
      <c r="Z287" s="201"/>
      <c r="AA287" s="201"/>
      <c r="AB287" s="201"/>
      <c r="AC287" s="201"/>
      <c r="AD287" s="201"/>
      <c r="AE287" s="201"/>
    </row>
    <row r="288" spans="1:31" ht="15.75" customHeight="1">
      <c r="A288" s="168"/>
      <c r="B288" s="168"/>
      <c r="C288" s="168"/>
      <c r="D288" s="241"/>
      <c r="E288" s="168"/>
      <c r="F288" s="168"/>
      <c r="G288" s="168"/>
      <c r="H288" s="168"/>
      <c r="I288" s="168"/>
      <c r="J288" s="168"/>
      <c r="K288" s="168"/>
      <c r="L288" s="168"/>
      <c r="M288" s="168"/>
      <c r="N288" s="168"/>
      <c r="O288" s="168"/>
      <c r="P288" s="168"/>
      <c r="Q288" s="168"/>
      <c r="R288" s="201"/>
      <c r="S288" s="201"/>
      <c r="T288" s="201"/>
      <c r="U288" s="201"/>
      <c r="V288" s="201"/>
      <c r="W288" s="201"/>
      <c r="X288" s="201"/>
      <c r="Y288" s="201"/>
      <c r="Z288" s="201"/>
      <c r="AA288" s="201"/>
      <c r="AB288" s="201"/>
      <c r="AC288" s="201"/>
      <c r="AD288" s="201"/>
      <c r="AE288" s="201"/>
    </row>
    <row r="289" spans="1:31" ht="15.75" customHeight="1">
      <c r="A289" s="168"/>
      <c r="B289" s="168"/>
      <c r="C289" s="168"/>
      <c r="D289" s="241"/>
      <c r="E289" s="168"/>
      <c r="F289" s="168"/>
      <c r="G289" s="168"/>
      <c r="H289" s="168"/>
      <c r="I289" s="168"/>
      <c r="J289" s="168"/>
      <c r="K289" s="168"/>
      <c r="L289" s="168"/>
      <c r="M289" s="168"/>
      <c r="N289" s="168"/>
      <c r="O289" s="168"/>
      <c r="P289" s="168"/>
      <c r="Q289" s="168"/>
      <c r="R289" s="201"/>
      <c r="S289" s="201"/>
      <c r="T289" s="201"/>
      <c r="U289" s="201"/>
      <c r="V289" s="201"/>
      <c r="W289" s="201"/>
      <c r="X289" s="201"/>
      <c r="Y289" s="201"/>
      <c r="Z289" s="201"/>
      <c r="AA289" s="201"/>
      <c r="AB289" s="201"/>
      <c r="AC289" s="201"/>
      <c r="AD289" s="201"/>
      <c r="AE289" s="201"/>
    </row>
    <row r="290" spans="1:31" ht="15.75" customHeight="1">
      <c r="A290" s="168"/>
      <c r="B290" s="168"/>
      <c r="C290" s="168"/>
      <c r="D290" s="241"/>
      <c r="E290" s="168"/>
      <c r="F290" s="168"/>
      <c r="G290" s="168"/>
      <c r="H290" s="168"/>
      <c r="I290" s="168"/>
      <c r="J290" s="168"/>
      <c r="K290" s="168"/>
      <c r="L290" s="168"/>
      <c r="M290" s="168"/>
      <c r="N290" s="168"/>
      <c r="O290" s="168"/>
      <c r="P290" s="168"/>
      <c r="Q290" s="168"/>
      <c r="R290" s="201"/>
      <c r="S290" s="201"/>
      <c r="T290" s="201"/>
      <c r="U290" s="201"/>
      <c r="V290" s="201"/>
      <c r="W290" s="201"/>
      <c r="X290" s="201"/>
      <c r="Y290" s="201"/>
      <c r="Z290" s="201"/>
      <c r="AA290" s="201"/>
      <c r="AB290" s="201"/>
      <c r="AC290" s="201"/>
      <c r="AD290" s="201"/>
      <c r="AE290" s="201"/>
    </row>
    <row r="291" spans="1:31" ht="15.75" customHeight="1">
      <c r="A291" s="168"/>
      <c r="B291" s="168"/>
      <c r="C291" s="168"/>
      <c r="D291" s="241"/>
      <c r="E291" s="168"/>
      <c r="F291" s="168"/>
      <c r="G291" s="168"/>
      <c r="H291" s="168"/>
      <c r="I291" s="168"/>
      <c r="J291" s="168"/>
      <c r="K291" s="168"/>
      <c r="L291" s="168"/>
      <c r="M291" s="168"/>
      <c r="N291" s="168"/>
      <c r="O291" s="168"/>
      <c r="P291" s="168"/>
      <c r="Q291" s="168"/>
      <c r="R291" s="201"/>
      <c r="S291" s="201"/>
      <c r="T291" s="201"/>
      <c r="U291" s="201"/>
      <c r="V291" s="201"/>
      <c r="W291" s="201"/>
      <c r="X291" s="201"/>
      <c r="Y291" s="201"/>
      <c r="Z291" s="201"/>
      <c r="AA291" s="201"/>
      <c r="AB291" s="201"/>
      <c r="AC291" s="201"/>
      <c r="AD291" s="201"/>
      <c r="AE291" s="201"/>
    </row>
    <row r="292" spans="1:31" ht="15.75" customHeight="1">
      <c r="A292" s="168"/>
      <c r="B292" s="168"/>
      <c r="C292" s="168"/>
      <c r="D292" s="241"/>
      <c r="E292" s="168"/>
      <c r="F292" s="168"/>
      <c r="G292" s="168"/>
      <c r="H292" s="168"/>
      <c r="I292" s="168"/>
      <c r="J292" s="168"/>
      <c r="K292" s="168"/>
      <c r="L292" s="168"/>
      <c r="M292" s="168"/>
      <c r="N292" s="168"/>
      <c r="O292" s="168"/>
      <c r="P292" s="168"/>
      <c r="Q292" s="168"/>
      <c r="R292" s="201"/>
      <c r="S292" s="201"/>
      <c r="T292" s="201"/>
      <c r="U292" s="201"/>
      <c r="V292" s="201"/>
      <c r="W292" s="201"/>
      <c r="X292" s="201"/>
      <c r="Y292" s="201"/>
      <c r="Z292" s="201"/>
      <c r="AA292" s="201"/>
      <c r="AB292" s="201"/>
      <c r="AC292" s="201"/>
      <c r="AD292" s="201"/>
      <c r="AE292" s="201"/>
    </row>
    <row r="293" spans="1:31" ht="15.75" customHeight="1">
      <c r="A293" s="168"/>
      <c r="B293" s="168"/>
      <c r="C293" s="168"/>
      <c r="D293" s="241"/>
      <c r="E293" s="168"/>
      <c r="F293" s="168"/>
      <c r="G293" s="168"/>
      <c r="H293" s="168"/>
      <c r="I293" s="168"/>
      <c r="J293" s="168"/>
      <c r="K293" s="168"/>
      <c r="L293" s="168"/>
      <c r="M293" s="168"/>
      <c r="N293" s="168"/>
      <c r="O293" s="168"/>
      <c r="P293" s="168"/>
      <c r="Q293" s="168"/>
      <c r="R293" s="201"/>
      <c r="S293" s="201"/>
      <c r="T293" s="201"/>
      <c r="U293" s="201"/>
      <c r="V293" s="201"/>
      <c r="W293" s="201"/>
      <c r="X293" s="201"/>
      <c r="Y293" s="201"/>
      <c r="Z293" s="201"/>
      <c r="AA293" s="201"/>
      <c r="AB293" s="201"/>
      <c r="AC293" s="201"/>
      <c r="AD293" s="201"/>
      <c r="AE293" s="201"/>
    </row>
    <row r="294" spans="1:31" ht="15.75" customHeight="1">
      <c r="A294" s="168"/>
      <c r="B294" s="168"/>
      <c r="C294" s="168"/>
      <c r="D294" s="241"/>
      <c r="E294" s="168"/>
      <c r="F294" s="168"/>
      <c r="G294" s="168"/>
      <c r="H294" s="168"/>
      <c r="I294" s="168"/>
      <c r="J294" s="168"/>
      <c r="K294" s="168"/>
      <c r="L294" s="168"/>
      <c r="M294" s="168"/>
      <c r="N294" s="168"/>
      <c r="O294" s="168"/>
      <c r="P294" s="168"/>
      <c r="Q294" s="168"/>
      <c r="R294" s="201"/>
      <c r="S294" s="201"/>
      <c r="T294" s="201"/>
      <c r="U294" s="201"/>
      <c r="V294" s="201"/>
      <c r="W294" s="201"/>
      <c r="X294" s="201"/>
      <c r="Y294" s="201"/>
      <c r="Z294" s="201"/>
      <c r="AA294" s="201"/>
      <c r="AB294" s="201"/>
      <c r="AC294" s="201"/>
      <c r="AD294" s="201"/>
      <c r="AE294" s="201"/>
    </row>
    <row r="295" spans="1:31" ht="15.75" customHeight="1">
      <c r="A295" s="168"/>
      <c r="B295" s="168"/>
      <c r="C295" s="168"/>
      <c r="D295" s="241"/>
      <c r="E295" s="168"/>
      <c r="F295" s="168"/>
      <c r="G295" s="168"/>
      <c r="H295" s="168"/>
      <c r="I295" s="168"/>
      <c r="J295" s="168"/>
      <c r="K295" s="168"/>
      <c r="L295" s="168"/>
      <c r="M295" s="168"/>
      <c r="N295" s="168"/>
      <c r="O295" s="168"/>
      <c r="P295" s="168"/>
      <c r="Q295" s="168"/>
      <c r="R295" s="201"/>
      <c r="S295" s="201"/>
      <c r="T295" s="201"/>
      <c r="U295" s="201"/>
      <c r="V295" s="201"/>
      <c r="W295" s="201"/>
      <c r="X295" s="201"/>
      <c r="Y295" s="201"/>
      <c r="Z295" s="201"/>
      <c r="AA295" s="201"/>
      <c r="AB295" s="201"/>
      <c r="AC295" s="201"/>
      <c r="AD295" s="201"/>
      <c r="AE295" s="201"/>
    </row>
    <row r="296" spans="1:31" ht="15.75" customHeight="1">
      <c r="A296" s="168"/>
      <c r="B296" s="168"/>
      <c r="C296" s="168"/>
      <c r="D296" s="241"/>
      <c r="E296" s="168"/>
      <c r="F296" s="168"/>
      <c r="G296" s="168"/>
      <c r="H296" s="168"/>
      <c r="I296" s="168"/>
      <c r="J296" s="168"/>
      <c r="K296" s="168"/>
      <c r="L296" s="168"/>
      <c r="M296" s="168"/>
      <c r="N296" s="168"/>
      <c r="O296" s="168"/>
      <c r="P296" s="168"/>
      <c r="Q296" s="168"/>
      <c r="R296" s="201"/>
      <c r="S296" s="201"/>
      <c r="T296" s="201"/>
      <c r="U296" s="201"/>
      <c r="V296" s="201"/>
      <c r="W296" s="201"/>
      <c r="X296" s="201"/>
      <c r="Y296" s="201"/>
      <c r="Z296" s="201"/>
      <c r="AA296" s="201"/>
      <c r="AB296" s="201"/>
      <c r="AC296" s="201"/>
      <c r="AD296" s="201"/>
      <c r="AE296" s="201"/>
    </row>
    <row r="297" spans="1:31" ht="15.75" customHeight="1">
      <c r="A297" s="168"/>
      <c r="B297" s="168"/>
      <c r="C297" s="168"/>
      <c r="D297" s="241"/>
      <c r="E297" s="168"/>
      <c r="F297" s="168"/>
      <c r="G297" s="168"/>
      <c r="H297" s="168"/>
      <c r="I297" s="168"/>
      <c r="J297" s="168"/>
      <c r="K297" s="168"/>
      <c r="L297" s="168"/>
      <c r="M297" s="168"/>
      <c r="N297" s="168"/>
      <c r="O297" s="168"/>
      <c r="P297" s="168"/>
      <c r="Q297" s="168"/>
      <c r="R297" s="201"/>
      <c r="S297" s="201"/>
      <c r="T297" s="201"/>
      <c r="U297" s="201"/>
      <c r="V297" s="201"/>
      <c r="W297" s="201"/>
      <c r="X297" s="201"/>
      <c r="Y297" s="201"/>
      <c r="Z297" s="201"/>
      <c r="AA297" s="201"/>
      <c r="AB297" s="201"/>
      <c r="AC297" s="201"/>
      <c r="AD297" s="201"/>
      <c r="AE297" s="201"/>
    </row>
    <row r="298" spans="1:31" ht="15.75" customHeight="1">
      <c r="A298" s="168"/>
      <c r="B298" s="168"/>
      <c r="C298" s="168"/>
      <c r="D298" s="241"/>
      <c r="E298" s="168"/>
      <c r="F298" s="168"/>
      <c r="G298" s="168"/>
      <c r="H298" s="168"/>
      <c r="I298" s="168"/>
      <c r="J298" s="168"/>
      <c r="K298" s="168"/>
      <c r="L298" s="168"/>
      <c r="M298" s="168"/>
      <c r="N298" s="168"/>
      <c r="O298" s="168"/>
      <c r="P298" s="168"/>
      <c r="Q298" s="168"/>
      <c r="R298" s="201"/>
      <c r="S298" s="201"/>
      <c r="T298" s="201"/>
      <c r="U298" s="201"/>
      <c r="V298" s="201"/>
      <c r="W298" s="201"/>
      <c r="X298" s="201"/>
      <c r="Y298" s="201"/>
      <c r="Z298" s="201"/>
      <c r="AA298" s="201"/>
      <c r="AB298" s="201"/>
      <c r="AC298" s="201"/>
      <c r="AD298" s="201"/>
      <c r="AE298" s="201"/>
    </row>
    <row r="299" spans="1:31" ht="15.75" customHeight="1">
      <c r="A299" s="168"/>
      <c r="B299" s="168"/>
      <c r="C299" s="168"/>
      <c r="D299" s="241"/>
      <c r="E299" s="168"/>
      <c r="F299" s="168"/>
      <c r="G299" s="168"/>
      <c r="H299" s="168"/>
      <c r="I299" s="168"/>
      <c r="J299" s="168"/>
      <c r="K299" s="168"/>
      <c r="L299" s="168"/>
      <c r="M299" s="168"/>
      <c r="N299" s="168"/>
      <c r="O299" s="168"/>
      <c r="P299" s="168"/>
      <c r="Q299" s="168"/>
      <c r="R299" s="201"/>
      <c r="S299" s="201"/>
      <c r="T299" s="201"/>
      <c r="U299" s="201"/>
      <c r="V299" s="201"/>
      <c r="W299" s="201"/>
      <c r="X299" s="201"/>
      <c r="Y299" s="201"/>
      <c r="Z299" s="201"/>
      <c r="AA299" s="201"/>
      <c r="AB299" s="201"/>
      <c r="AC299" s="201"/>
      <c r="AD299" s="201"/>
      <c r="AE299" s="201"/>
    </row>
    <row r="300" spans="1:31" ht="15.75" customHeight="1">
      <c r="A300" s="168"/>
      <c r="B300" s="168"/>
      <c r="C300" s="168"/>
      <c r="D300" s="241"/>
      <c r="E300" s="168"/>
      <c r="F300" s="168"/>
      <c r="G300" s="168"/>
      <c r="H300" s="168"/>
      <c r="I300" s="168"/>
      <c r="J300" s="168"/>
      <c r="K300" s="168"/>
      <c r="L300" s="168"/>
      <c r="M300" s="168"/>
      <c r="N300" s="168"/>
      <c r="O300" s="168"/>
      <c r="P300" s="168"/>
      <c r="Q300" s="168"/>
      <c r="R300" s="201"/>
      <c r="S300" s="201"/>
      <c r="T300" s="201"/>
      <c r="U300" s="201"/>
      <c r="V300" s="201"/>
      <c r="W300" s="201"/>
      <c r="X300" s="201"/>
      <c r="Y300" s="201"/>
      <c r="Z300" s="201"/>
      <c r="AA300" s="201"/>
      <c r="AB300" s="201"/>
      <c r="AC300" s="201"/>
      <c r="AD300" s="201"/>
      <c r="AE300" s="201"/>
    </row>
    <row r="301" spans="1:31" ht="15.75" customHeight="1">
      <c r="A301" s="168"/>
      <c r="B301" s="168"/>
      <c r="C301" s="168"/>
      <c r="D301" s="241"/>
      <c r="E301" s="168"/>
      <c r="F301" s="168"/>
      <c r="G301" s="168"/>
      <c r="H301" s="168"/>
      <c r="I301" s="168"/>
      <c r="J301" s="168"/>
      <c r="K301" s="168"/>
      <c r="L301" s="168"/>
      <c r="M301" s="168"/>
      <c r="N301" s="168"/>
      <c r="O301" s="168"/>
      <c r="P301" s="168"/>
      <c r="Q301" s="168"/>
      <c r="R301" s="201"/>
      <c r="S301" s="201"/>
      <c r="T301" s="201"/>
      <c r="U301" s="201"/>
      <c r="V301" s="201"/>
      <c r="W301" s="201"/>
      <c r="X301" s="201"/>
      <c r="Y301" s="201"/>
      <c r="Z301" s="201"/>
      <c r="AA301" s="201"/>
      <c r="AB301" s="201"/>
      <c r="AC301" s="201"/>
      <c r="AD301" s="201"/>
      <c r="AE301" s="201"/>
    </row>
    <row r="302" spans="1:31" ht="15.75" customHeight="1">
      <c r="A302" s="168"/>
      <c r="B302" s="168"/>
      <c r="C302" s="168"/>
      <c r="D302" s="241"/>
      <c r="E302" s="168"/>
      <c r="F302" s="168"/>
      <c r="G302" s="168"/>
      <c r="H302" s="168"/>
      <c r="I302" s="168"/>
      <c r="J302" s="168"/>
      <c r="K302" s="168"/>
      <c r="L302" s="168"/>
      <c r="M302" s="168"/>
      <c r="N302" s="168"/>
      <c r="O302" s="168"/>
      <c r="P302" s="168"/>
      <c r="Q302" s="168"/>
      <c r="R302" s="201"/>
      <c r="S302" s="201"/>
      <c r="T302" s="201"/>
      <c r="U302" s="201"/>
      <c r="V302" s="201"/>
      <c r="W302" s="201"/>
      <c r="X302" s="201"/>
      <c r="Y302" s="201"/>
      <c r="Z302" s="201"/>
      <c r="AA302" s="201"/>
      <c r="AB302" s="201"/>
      <c r="AC302" s="201"/>
      <c r="AD302" s="201"/>
      <c r="AE302" s="201"/>
    </row>
    <row r="303" spans="1:31" ht="15.75" customHeight="1">
      <c r="A303" s="168"/>
      <c r="B303" s="168"/>
      <c r="C303" s="168"/>
      <c r="D303" s="241"/>
      <c r="E303" s="168"/>
      <c r="F303" s="168"/>
      <c r="G303" s="168"/>
      <c r="H303" s="168"/>
      <c r="I303" s="168"/>
      <c r="J303" s="168"/>
      <c r="K303" s="168"/>
      <c r="L303" s="168"/>
      <c r="M303" s="168"/>
      <c r="N303" s="168"/>
      <c r="O303" s="168"/>
      <c r="P303" s="168"/>
      <c r="Q303" s="168"/>
      <c r="R303" s="201"/>
      <c r="S303" s="201"/>
      <c r="T303" s="201"/>
      <c r="U303" s="201"/>
      <c r="V303" s="201"/>
      <c r="W303" s="201"/>
      <c r="X303" s="201"/>
      <c r="Y303" s="201"/>
      <c r="Z303" s="201"/>
      <c r="AA303" s="201"/>
      <c r="AB303" s="201"/>
      <c r="AC303" s="201"/>
      <c r="AD303" s="201"/>
      <c r="AE303" s="201"/>
    </row>
    <row r="304" spans="1:31" ht="15.75" customHeight="1">
      <c r="A304" s="168"/>
      <c r="B304" s="168"/>
      <c r="C304" s="168"/>
      <c r="D304" s="241"/>
      <c r="E304" s="168"/>
      <c r="F304" s="168"/>
      <c r="G304" s="168"/>
      <c r="H304" s="168"/>
      <c r="I304" s="168"/>
      <c r="J304" s="168"/>
      <c r="K304" s="168"/>
      <c r="L304" s="168"/>
      <c r="M304" s="168"/>
      <c r="N304" s="168"/>
      <c r="O304" s="168"/>
      <c r="P304" s="168"/>
      <c r="Q304" s="168"/>
      <c r="R304" s="201"/>
      <c r="S304" s="201"/>
      <c r="T304" s="201"/>
      <c r="U304" s="201"/>
      <c r="V304" s="201"/>
      <c r="W304" s="201"/>
      <c r="X304" s="201"/>
      <c r="Y304" s="201"/>
      <c r="Z304" s="201"/>
      <c r="AA304" s="201"/>
      <c r="AB304" s="201"/>
      <c r="AC304" s="201"/>
      <c r="AD304" s="201"/>
      <c r="AE304" s="201"/>
    </row>
    <row r="305" spans="1:31" ht="15.75" customHeight="1">
      <c r="A305" s="168"/>
      <c r="B305" s="168"/>
      <c r="C305" s="168"/>
      <c r="D305" s="241"/>
      <c r="E305" s="168"/>
      <c r="F305" s="168"/>
      <c r="G305" s="168"/>
      <c r="H305" s="168"/>
      <c r="I305" s="168"/>
      <c r="J305" s="168"/>
      <c r="K305" s="168"/>
      <c r="L305" s="168"/>
      <c r="M305" s="168"/>
      <c r="N305" s="168"/>
      <c r="O305" s="168"/>
      <c r="P305" s="168"/>
      <c r="Q305" s="168"/>
      <c r="R305" s="201"/>
      <c r="S305" s="201"/>
      <c r="T305" s="201"/>
      <c r="U305" s="201"/>
      <c r="V305" s="201"/>
      <c r="W305" s="201"/>
      <c r="X305" s="201"/>
      <c r="Y305" s="201"/>
      <c r="Z305" s="201"/>
      <c r="AA305" s="201"/>
      <c r="AB305" s="201"/>
      <c r="AC305" s="201"/>
      <c r="AD305" s="201"/>
      <c r="AE305" s="201"/>
    </row>
    <row r="306" spans="1:31" ht="15.75" customHeight="1">
      <c r="A306" s="168"/>
      <c r="B306" s="168"/>
      <c r="C306" s="168"/>
      <c r="D306" s="241"/>
      <c r="E306" s="168"/>
      <c r="F306" s="168"/>
      <c r="G306" s="168"/>
      <c r="H306" s="168"/>
      <c r="I306" s="168"/>
      <c r="J306" s="168"/>
      <c r="K306" s="168"/>
      <c r="L306" s="168"/>
      <c r="M306" s="168"/>
      <c r="N306" s="168"/>
      <c r="O306" s="168"/>
      <c r="P306" s="168"/>
      <c r="Q306" s="168"/>
      <c r="R306" s="201"/>
      <c r="S306" s="201"/>
      <c r="T306" s="201"/>
      <c r="U306" s="201"/>
      <c r="V306" s="201"/>
      <c r="W306" s="201"/>
      <c r="X306" s="201"/>
      <c r="Y306" s="201"/>
      <c r="Z306" s="201"/>
      <c r="AA306" s="201"/>
      <c r="AB306" s="201"/>
      <c r="AC306" s="201"/>
      <c r="AD306" s="201"/>
      <c r="AE306" s="201"/>
    </row>
    <row r="307" spans="1:31" ht="15.75" customHeight="1">
      <c r="A307" s="168"/>
      <c r="B307" s="168"/>
      <c r="C307" s="168"/>
      <c r="D307" s="241"/>
      <c r="E307" s="168"/>
      <c r="F307" s="168"/>
      <c r="G307" s="168"/>
      <c r="H307" s="168"/>
      <c r="I307" s="168"/>
      <c r="J307" s="168"/>
      <c r="K307" s="168"/>
      <c r="L307" s="168"/>
      <c r="M307" s="168"/>
      <c r="N307" s="168"/>
      <c r="O307" s="168"/>
      <c r="P307" s="168"/>
      <c r="Q307" s="168"/>
      <c r="R307" s="201"/>
      <c r="S307" s="201"/>
      <c r="T307" s="201"/>
      <c r="U307" s="201"/>
      <c r="V307" s="201"/>
      <c r="W307" s="201"/>
      <c r="X307" s="201"/>
      <c r="Y307" s="201"/>
      <c r="Z307" s="201"/>
      <c r="AA307" s="201"/>
      <c r="AB307" s="201"/>
      <c r="AC307" s="201"/>
      <c r="AD307" s="201"/>
      <c r="AE307" s="201"/>
    </row>
    <row r="308" spans="1:31" ht="15.75" customHeight="1">
      <c r="A308" s="168"/>
      <c r="B308" s="168"/>
      <c r="C308" s="168"/>
      <c r="D308" s="241"/>
      <c r="E308" s="168"/>
      <c r="F308" s="168"/>
      <c r="G308" s="168"/>
      <c r="H308" s="168"/>
      <c r="I308" s="168"/>
      <c r="J308" s="168"/>
      <c r="K308" s="168"/>
      <c r="L308" s="168"/>
      <c r="M308" s="168"/>
      <c r="N308" s="168"/>
      <c r="O308" s="168"/>
      <c r="P308" s="168"/>
      <c r="Q308" s="168"/>
      <c r="R308" s="201"/>
      <c r="S308" s="201"/>
      <c r="T308" s="201"/>
      <c r="U308" s="201"/>
      <c r="V308" s="201"/>
      <c r="W308" s="201"/>
      <c r="X308" s="201"/>
      <c r="Y308" s="201"/>
      <c r="Z308" s="201"/>
      <c r="AA308" s="201"/>
      <c r="AB308" s="201"/>
      <c r="AC308" s="201"/>
      <c r="AD308" s="201"/>
      <c r="AE308" s="201"/>
    </row>
    <row r="309" spans="1:31" ht="15.75" customHeight="1">
      <c r="A309" s="168"/>
      <c r="B309" s="168"/>
      <c r="C309" s="168"/>
      <c r="D309" s="241"/>
      <c r="E309" s="168"/>
      <c r="F309" s="168"/>
      <c r="G309" s="168"/>
      <c r="H309" s="168"/>
      <c r="I309" s="168"/>
      <c r="J309" s="168"/>
      <c r="K309" s="168"/>
      <c r="L309" s="168"/>
      <c r="M309" s="168"/>
      <c r="N309" s="168"/>
      <c r="O309" s="168"/>
      <c r="P309" s="168"/>
      <c r="Q309" s="168"/>
      <c r="R309" s="201"/>
      <c r="S309" s="201"/>
      <c r="T309" s="201"/>
      <c r="U309" s="201"/>
      <c r="V309" s="201"/>
      <c r="W309" s="201"/>
      <c r="X309" s="201"/>
      <c r="Y309" s="201"/>
      <c r="Z309" s="201"/>
      <c r="AA309" s="201"/>
      <c r="AB309" s="201"/>
      <c r="AC309" s="201"/>
      <c r="AD309" s="201"/>
      <c r="AE309" s="201"/>
    </row>
    <row r="310" spans="1:31" ht="15.75" customHeight="1">
      <c r="A310" s="168"/>
      <c r="B310" s="168"/>
      <c r="C310" s="168"/>
      <c r="D310" s="241"/>
      <c r="E310" s="168"/>
      <c r="F310" s="168"/>
      <c r="G310" s="168"/>
      <c r="H310" s="168"/>
      <c r="I310" s="168"/>
      <c r="J310" s="168"/>
      <c r="K310" s="168"/>
      <c r="L310" s="168"/>
      <c r="M310" s="168"/>
      <c r="N310" s="168"/>
      <c r="O310" s="168"/>
      <c r="P310" s="168"/>
      <c r="Q310" s="168"/>
      <c r="R310" s="201"/>
      <c r="S310" s="201"/>
      <c r="T310" s="201"/>
      <c r="U310" s="201"/>
      <c r="V310" s="201"/>
      <c r="W310" s="201"/>
      <c r="X310" s="201"/>
      <c r="Y310" s="201"/>
      <c r="Z310" s="201"/>
      <c r="AA310" s="201"/>
      <c r="AB310" s="201"/>
      <c r="AC310" s="201"/>
      <c r="AD310" s="201"/>
      <c r="AE310" s="201"/>
    </row>
    <row r="311" spans="1:31" ht="15.75" customHeight="1">
      <c r="A311" s="168"/>
      <c r="B311" s="168"/>
      <c r="C311" s="168"/>
      <c r="D311" s="241"/>
      <c r="E311" s="168"/>
      <c r="F311" s="168"/>
      <c r="G311" s="168"/>
      <c r="H311" s="168"/>
      <c r="I311" s="168"/>
      <c r="J311" s="168"/>
      <c r="K311" s="168"/>
      <c r="L311" s="168"/>
      <c r="M311" s="168"/>
      <c r="N311" s="168"/>
      <c r="O311" s="168"/>
      <c r="P311" s="168"/>
      <c r="Q311" s="168"/>
      <c r="R311" s="201"/>
      <c r="S311" s="201"/>
      <c r="T311" s="201"/>
      <c r="U311" s="201"/>
      <c r="V311" s="201"/>
      <c r="W311" s="201"/>
      <c r="X311" s="201"/>
      <c r="Y311" s="201"/>
      <c r="Z311" s="201"/>
      <c r="AA311" s="201"/>
      <c r="AB311" s="201"/>
      <c r="AC311" s="201"/>
      <c r="AD311" s="201"/>
      <c r="AE311" s="201"/>
    </row>
    <row r="312" spans="1:31" ht="15.75" customHeight="1">
      <c r="A312" s="168"/>
      <c r="B312" s="168"/>
      <c r="C312" s="168"/>
      <c r="D312" s="241"/>
      <c r="E312" s="168"/>
      <c r="F312" s="168"/>
      <c r="G312" s="168"/>
      <c r="H312" s="168"/>
      <c r="I312" s="168"/>
      <c r="J312" s="168"/>
      <c r="K312" s="168"/>
      <c r="L312" s="168"/>
      <c r="M312" s="168"/>
      <c r="N312" s="168"/>
      <c r="O312" s="168"/>
      <c r="P312" s="168"/>
      <c r="Q312" s="168"/>
      <c r="R312" s="201"/>
      <c r="S312" s="201"/>
      <c r="T312" s="201"/>
      <c r="U312" s="201"/>
      <c r="V312" s="201"/>
      <c r="W312" s="201"/>
      <c r="X312" s="201"/>
      <c r="Y312" s="201"/>
      <c r="Z312" s="201"/>
      <c r="AA312" s="201"/>
      <c r="AB312" s="201"/>
      <c r="AC312" s="201"/>
      <c r="AD312" s="201"/>
      <c r="AE312" s="201"/>
    </row>
    <row r="313" spans="1:31" ht="15.75" customHeight="1">
      <c r="A313" s="168"/>
      <c r="B313" s="168"/>
      <c r="C313" s="168"/>
      <c r="D313" s="241"/>
      <c r="E313" s="168"/>
      <c r="F313" s="168"/>
      <c r="G313" s="168"/>
      <c r="H313" s="168"/>
      <c r="I313" s="168"/>
      <c r="J313" s="168"/>
      <c r="K313" s="168"/>
      <c r="L313" s="168"/>
      <c r="M313" s="168"/>
      <c r="N313" s="168"/>
      <c r="O313" s="168"/>
      <c r="P313" s="168"/>
      <c r="Q313" s="168"/>
      <c r="R313" s="201"/>
      <c r="S313" s="201"/>
      <c r="T313" s="201"/>
      <c r="U313" s="201"/>
      <c r="V313" s="201"/>
      <c r="W313" s="201"/>
      <c r="X313" s="201"/>
      <c r="Y313" s="201"/>
      <c r="Z313" s="201"/>
      <c r="AA313" s="201"/>
      <c r="AB313" s="201"/>
      <c r="AC313" s="201"/>
      <c r="AD313" s="201"/>
      <c r="AE313" s="201"/>
    </row>
    <row r="314" spans="1:31" ht="15.75" customHeight="1">
      <c r="A314" s="168"/>
      <c r="B314" s="168"/>
      <c r="C314" s="168"/>
      <c r="D314" s="241"/>
      <c r="E314" s="168"/>
      <c r="F314" s="168"/>
      <c r="G314" s="168"/>
      <c r="H314" s="168"/>
      <c r="I314" s="168"/>
      <c r="J314" s="168"/>
      <c r="K314" s="168"/>
      <c r="L314" s="168"/>
      <c r="M314" s="168"/>
      <c r="N314" s="168"/>
      <c r="O314" s="168"/>
      <c r="P314" s="168"/>
      <c r="Q314" s="168"/>
      <c r="R314" s="201"/>
      <c r="S314" s="201"/>
      <c r="T314" s="201"/>
      <c r="U314" s="201"/>
      <c r="V314" s="201"/>
      <c r="W314" s="201"/>
      <c r="X314" s="201"/>
      <c r="Y314" s="201"/>
      <c r="Z314" s="201"/>
      <c r="AA314" s="201"/>
      <c r="AB314" s="201"/>
      <c r="AC314" s="201"/>
      <c r="AD314" s="201"/>
      <c r="AE314" s="201"/>
    </row>
    <row r="315" spans="1:31" ht="15.75" customHeight="1">
      <c r="A315" s="168"/>
      <c r="B315" s="168"/>
      <c r="C315" s="168"/>
      <c r="D315" s="241"/>
      <c r="E315" s="168"/>
      <c r="F315" s="168"/>
      <c r="G315" s="168"/>
      <c r="H315" s="168"/>
      <c r="I315" s="168"/>
      <c r="J315" s="168"/>
      <c r="K315" s="168"/>
      <c r="L315" s="168"/>
      <c r="M315" s="168"/>
      <c r="N315" s="168"/>
      <c r="O315" s="168"/>
      <c r="P315" s="168"/>
      <c r="Q315" s="168"/>
      <c r="R315" s="201"/>
      <c r="S315" s="201"/>
      <c r="T315" s="201"/>
      <c r="U315" s="201"/>
      <c r="V315" s="201"/>
      <c r="W315" s="201"/>
      <c r="X315" s="201"/>
      <c r="Y315" s="201"/>
      <c r="Z315" s="201"/>
      <c r="AA315" s="201"/>
      <c r="AB315" s="201"/>
      <c r="AC315" s="201"/>
      <c r="AD315" s="201"/>
      <c r="AE315" s="201"/>
    </row>
    <row r="316" spans="1:31" ht="15.75" customHeight="1">
      <c r="A316" s="168"/>
      <c r="B316" s="168"/>
      <c r="C316" s="168"/>
      <c r="D316" s="241"/>
      <c r="E316" s="168"/>
      <c r="F316" s="168"/>
      <c r="G316" s="168"/>
      <c r="H316" s="168"/>
      <c r="I316" s="168"/>
      <c r="J316" s="168"/>
      <c r="K316" s="168"/>
      <c r="L316" s="168"/>
      <c r="M316" s="168"/>
      <c r="N316" s="168"/>
      <c r="O316" s="168"/>
      <c r="P316" s="168"/>
      <c r="Q316" s="168"/>
      <c r="R316" s="201"/>
      <c r="S316" s="201"/>
      <c r="T316" s="201"/>
      <c r="U316" s="201"/>
      <c r="V316" s="201"/>
      <c r="W316" s="201"/>
      <c r="X316" s="201"/>
      <c r="Y316" s="201"/>
      <c r="Z316" s="201"/>
      <c r="AA316" s="201"/>
      <c r="AB316" s="201"/>
      <c r="AC316" s="201"/>
      <c r="AD316" s="201"/>
      <c r="AE316" s="201"/>
    </row>
    <row r="317" spans="1:31" ht="15.75" customHeight="1">
      <c r="A317" s="168"/>
      <c r="B317" s="168"/>
      <c r="C317" s="168"/>
      <c r="D317" s="241"/>
      <c r="E317" s="168"/>
      <c r="F317" s="168"/>
      <c r="G317" s="168"/>
      <c r="H317" s="168"/>
      <c r="I317" s="168"/>
      <c r="J317" s="168"/>
      <c r="K317" s="168"/>
      <c r="L317" s="168"/>
      <c r="M317" s="168"/>
      <c r="N317" s="168"/>
      <c r="O317" s="168"/>
      <c r="P317" s="168"/>
      <c r="Q317" s="168"/>
      <c r="R317" s="201"/>
      <c r="S317" s="201"/>
      <c r="T317" s="201"/>
      <c r="U317" s="201"/>
      <c r="V317" s="201"/>
      <c r="W317" s="201"/>
      <c r="X317" s="201"/>
      <c r="Y317" s="201"/>
      <c r="Z317" s="201"/>
      <c r="AA317" s="201"/>
      <c r="AB317" s="201"/>
      <c r="AC317" s="201"/>
      <c r="AD317" s="201"/>
      <c r="AE317" s="201"/>
    </row>
    <row r="318" spans="1:31" ht="15.75" customHeight="1">
      <c r="A318" s="168"/>
      <c r="B318" s="168"/>
      <c r="C318" s="168"/>
      <c r="D318" s="241"/>
      <c r="E318" s="168"/>
      <c r="F318" s="168"/>
      <c r="G318" s="168"/>
      <c r="H318" s="168"/>
      <c r="I318" s="168"/>
      <c r="J318" s="168"/>
      <c r="K318" s="168"/>
      <c r="L318" s="168"/>
      <c r="M318" s="168"/>
      <c r="N318" s="168"/>
      <c r="O318" s="168"/>
      <c r="P318" s="168"/>
      <c r="Q318" s="168"/>
      <c r="R318" s="201"/>
      <c r="S318" s="201"/>
      <c r="T318" s="201"/>
      <c r="U318" s="201"/>
      <c r="V318" s="201"/>
      <c r="W318" s="201"/>
      <c r="X318" s="201"/>
      <c r="Y318" s="201"/>
      <c r="Z318" s="201"/>
      <c r="AA318" s="201"/>
      <c r="AB318" s="201"/>
      <c r="AC318" s="201"/>
      <c r="AD318" s="201"/>
      <c r="AE318" s="201"/>
    </row>
    <row r="319" spans="1:31" ht="15.75" customHeight="1">
      <c r="A319" s="168"/>
      <c r="B319" s="168"/>
      <c r="C319" s="168"/>
      <c r="D319" s="241"/>
      <c r="E319" s="168"/>
      <c r="F319" s="168"/>
      <c r="G319" s="168"/>
      <c r="H319" s="168"/>
      <c r="I319" s="168"/>
      <c r="J319" s="168"/>
      <c r="K319" s="168"/>
      <c r="L319" s="168"/>
      <c r="M319" s="168"/>
      <c r="N319" s="168"/>
      <c r="O319" s="168"/>
      <c r="P319" s="168"/>
      <c r="Q319" s="168"/>
      <c r="R319" s="201"/>
      <c r="S319" s="201"/>
      <c r="T319" s="201"/>
      <c r="U319" s="201"/>
      <c r="V319" s="201"/>
      <c r="W319" s="201"/>
      <c r="X319" s="201"/>
      <c r="Y319" s="201"/>
      <c r="Z319" s="201"/>
      <c r="AA319" s="201"/>
      <c r="AB319" s="201"/>
      <c r="AC319" s="201"/>
      <c r="AD319" s="201"/>
      <c r="AE319" s="201"/>
    </row>
    <row r="320" spans="1:31" ht="15.75" customHeight="1">
      <c r="A320" s="168"/>
      <c r="B320" s="168"/>
      <c r="C320" s="168"/>
      <c r="D320" s="241"/>
      <c r="E320" s="168"/>
      <c r="F320" s="168"/>
      <c r="G320" s="168"/>
      <c r="H320" s="168"/>
      <c r="I320" s="168"/>
      <c r="J320" s="168"/>
      <c r="K320" s="168"/>
      <c r="L320" s="168"/>
      <c r="M320" s="168"/>
      <c r="N320" s="168"/>
      <c r="O320" s="168"/>
      <c r="P320" s="168"/>
      <c r="Q320" s="168"/>
      <c r="R320" s="201"/>
      <c r="S320" s="201"/>
      <c r="T320" s="201"/>
      <c r="U320" s="201"/>
      <c r="V320" s="201"/>
      <c r="W320" s="201"/>
      <c r="X320" s="201"/>
      <c r="Y320" s="201"/>
      <c r="Z320" s="201"/>
      <c r="AA320" s="201"/>
      <c r="AB320" s="201"/>
      <c r="AC320" s="201"/>
      <c r="AD320" s="201"/>
      <c r="AE320" s="201"/>
    </row>
    <row r="321" spans="1:31" ht="15.75" customHeight="1">
      <c r="A321" s="168"/>
      <c r="B321" s="168"/>
      <c r="C321" s="168"/>
      <c r="D321" s="241"/>
      <c r="E321" s="168"/>
      <c r="F321" s="168"/>
      <c r="G321" s="168"/>
      <c r="H321" s="168"/>
      <c r="I321" s="168"/>
      <c r="J321" s="168"/>
      <c r="K321" s="168"/>
      <c r="L321" s="168"/>
      <c r="M321" s="168"/>
      <c r="N321" s="168"/>
      <c r="O321" s="168"/>
      <c r="P321" s="168"/>
      <c r="Q321" s="168"/>
      <c r="R321" s="201"/>
      <c r="S321" s="201"/>
      <c r="T321" s="201"/>
      <c r="U321" s="201"/>
      <c r="V321" s="201"/>
      <c r="W321" s="201"/>
      <c r="X321" s="201"/>
      <c r="Y321" s="201"/>
      <c r="Z321" s="201"/>
      <c r="AA321" s="201"/>
      <c r="AB321" s="201"/>
      <c r="AC321" s="201"/>
      <c r="AD321" s="201"/>
      <c r="AE321" s="201"/>
    </row>
    <row r="322" spans="1:31" ht="15.75" customHeight="1">
      <c r="A322" s="168"/>
      <c r="B322" s="168"/>
      <c r="C322" s="168"/>
      <c r="D322" s="241"/>
      <c r="E322" s="168"/>
      <c r="F322" s="168"/>
      <c r="G322" s="168"/>
      <c r="H322" s="168"/>
      <c r="I322" s="168"/>
      <c r="J322" s="168"/>
      <c r="K322" s="168"/>
      <c r="L322" s="168"/>
      <c r="M322" s="168"/>
      <c r="N322" s="168"/>
      <c r="O322" s="168"/>
      <c r="P322" s="168"/>
      <c r="Q322" s="168"/>
      <c r="R322" s="201"/>
      <c r="S322" s="201"/>
      <c r="T322" s="201"/>
      <c r="U322" s="201"/>
      <c r="V322" s="201"/>
      <c r="W322" s="201"/>
      <c r="X322" s="201"/>
      <c r="Y322" s="201"/>
      <c r="Z322" s="201"/>
      <c r="AA322" s="201"/>
      <c r="AB322" s="201"/>
      <c r="AC322" s="201"/>
      <c r="AD322" s="201"/>
      <c r="AE322" s="201"/>
    </row>
    <row r="323" spans="1:31" ht="15.75" customHeight="1">
      <c r="A323" s="168"/>
      <c r="B323" s="168"/>
      <c r="C323" s="168"/>
      <c r="D323" s="241"/>
      <c r="E323" s="168"/>
      <c r="F323" s="168"/>
      <c r="G323" s="168"/>
      <c r="H323" s="168"/>
      <c r="I323" s="168"/>
      <c r="J323" s="168"/>
      <c r="K323" s="168"/>
      <c r="L323" s="168"/>
      <c r="M323" s="168"/>
      <c r="N323" s="168"/>
      <c r="O323" s="168"/>
      <c r="P323" s="168"/>
      <c r="Q323" s="168"/>
      <c r="R323" s="201"/>
      <c r="S323" s="201"/>
      <c r="T323" s="201"/>
      <c r="U323" s="201"/>
      <c r="V323" s="201"/>
      <c r="W323" s="201"/>
      <c r="X323" s="201"/>
      <c r="Y323" s="201"/>
      <c r="Z323" s="201"/>
      <c r="AA323" s="201"/>
      <c r="AB323" s="201"/>
      <c r="AC323" s="201"/>
      <c r="AD323" s="201"/>
      <c r="AE323" s="201"/>
    </row>
    <row r="324" spans="1:31" ht="15.75" customHeight="1">
      <c r="A324" s="168"/>
      <c r="B324" s="168"/>
      <c r="C324" s="168"/>
      <c r="D324" s="241"/>
      <c r="E324" s="168"/>
      <c r="F324" s="168"/>
      <c r="G324" s="168"/>
      <c r="H324" s="168"/>
      <c r="I324" s="168"/>
      <c r="J324" s="168"/>
      <c r="K324" s="168"/>
      <c r="L324" s="168"/>
      <c r="M324" s="168"/>
      <c r="N324" s="168"/>
      <c r="O324" s="168"/>
      <c r="P324" s="168"/>
      <c r="Q324" s="168"/>
      <c r="R324" s="201"/>
      <c r="S324" s="201"/>
      <c r="T324" s="201"/>
      <c r="U324" s="201"/>
      <c r="V324" s="201"/>
      <c r="W324" s="201"/>
      <c r="X324" s="201"/>
      <c r="Y324" s="201"/>
      <c r="Z324" s="201"/>
      <c r="AA324" s="201"/>
      <c r="AB324" s="201"/>
      <c r="AC324" s="201"/>
      <c r="AD324" s="201"/>
      <c r="AE324" s="201"/>
    </row>
    <row r="325" spans="1:31" ht="15.75" customHeight="1">
      <c r="A325" s="168"/>
      <c r="B325" s="168"/>
      <c r="C325" s="168"/>
      <c r="D325" s="241"/>
      <c r="E325" s="168"/>
      <c r="F325" s="168"/>
      <c r="G325" s="168"/>
      <c r="H325" s="168"/>
      <c r="I325" s="168"/>
      <c r="J325" s="168"/>
      <c r="K325" s="168"/>
      <c r="L325" s="168"/>
      <c r="M325" s="168"/>
      <c r="N325" s="168"/>
      <c r="O325" s="168"/>
      <c r="P325" s="168"/>
      <c r="Q325" s="168"/>
      <c r="R325" s="201"/>
      <c r="S325" s="201"/>
      <c r="T325" s="201"/>
      <c r="U325" s="201"/>
      <c r="V325" s="201"/>
      <c r="W325" s="201"/>
      <c r="X325" s="201"/>
      <c r="Y325" s="201"/>
      <c r="Z325" s="201"/>
      <c r="AA325" s="201"/>
      <c r="AB325" s="201"/>
      <c r="AC325" s="201"/>
      <c r="AD325" s="201"/>
      <c r="AE325" s="201"/>
    </row>
    <row r="326" spans="1:31" ht="15.75" customHeight="1">
      <c r="A326" s="168"/>
      <c r="B326" s="168"/>
      <c r="C326" s="168"/>
      <c r="D326" s="241"/>
      <c r="E326" s="168"/>
      <c r="F326" s="168"/>
      <c r="G326" s="168"/>
      <c r="H326" s="168"/>
      <c r="I326" s="168"/>
      <c r="J326" s="168"/>
      <c r="K326" s="168"/>
      <c r="L326" s="168"/>
      <c r="M326" s="168"/>
      <c r="N326" s="168"/>
      <c r="O326" s="168"/>
      <c r="P326" s="168"/>
      <c r="Q326" s="168"/>
      <c r="R326" s="201"/>
      <c r="S326" s="201"/>
      <c r="T326" s="201"/>
      <c r="U326" s="201"/>
      <c r="V326" s="201"/>
      <c r="W326" s="201"/>
      <c r="X326" s="201"/>
      <c r="Y326" s="201"/>
      <c r="Z326" s="201"/>
      <c r="AA326" s="201"/>
      <c r="AB326" s="201"/>
      <c r="AC326" s="201"/>
      <c r="AD326" s="201"/>
      <c r="AE326" s="201"/>
    </row>
    <row r="327" spans="1:31" ht="15.75" customHeight="1">
      <c r="A327" s="168"/>
      <c r="B327" s="168"/>
      <c r="C327" s="168"/>
      <c r="D327" s="241"/>
      <c r="E327" s="168"/>
      <c r="F327" s="168"/>
      <c r="G327" s="168"/>
      <c r="H327" s="168"/>
      <c r="I327" s="168"/>
      <c r="J327" s="168"/>
      <c r="K327" s="168"/>
      <c r="L327" s="168"/>
      <c r="M327" s="168"/>
      <c r="N327" s="168"/>
      <c r="O327" s="168"/>
      <c r="P327" s="168"/>
      <c r="Q327" s="168"/>
      <c r="R327" s="201"/>
      <c r="S327" s="201"/>
      <c r="T327" s="201"/>
      <c r="U327" s="201"/>
      <c r="V327" s="201"/>
      <c r="W327" s="201"/>
      <c r="X327" s="201"/>
      <c r="Y327" s="201"/>
      <c r="Z327" s="201"/>
      <c r="AA327" s="201"/>
      <c r="AB327" s="201"/>
      <c r="AC327" s="201"/>
      <c r="AD327" s="201"/>
      <c r="AE327" s="201"/>
    </row>
    <row r="328" spans="1:31" ht="15.75" customHeight="1">
      <c r="A328" s="168"/>
      <c r="B328" s="168"/>
      <c r="C328" s="168"/>
      <c r="D328" s="241"/>
      <c r="E328" s="168"/>
      <c r="F328" s="168"/>
      <c r="G328" s="168"/>
      <c r="H328" s="168"/>
      <c r="I328" s="168"/>
      <c r="J328" s="168"/>
      <c r="K328" s="168"/>
      <c r="L328" s="168"/>
      <c r="M328" s="168"/>
      <c r="N328" s="168"/>
      <c r="O328" s="168"/>
      <c r="P328" s="168"/>
      <c r="Q328" s="168"/>
      <c r="R328" s="201"/>
      <c r="S328" s="201"/>
      <c r="T328" s="201"/>
      <c r="U328" s="201"/>
      <c r="V328" s="201"/>
      <c r="W328" s="201"/>
      <c r="X328" s="201"/>
      <c r="Y328" s="201"/>
      <c r="Z328" s="201"/>
      <c r="AA328" s="201"/>
      <c r="AB328" s="201"/>
      <c r="AC328" s="201"/>
      <c r="AD328" s="201"/>
      <c r="AE328" s="201"/>
    </row>
    <row r="329" spans="1:31" ht="15.75" customHeight="1">
      <c r="A329" s="168"/>
      <c r="B329" s="168"/>
      <c r="C329" s="168"/>
      <c r="D329" s="241"/>
      <c r="E329" s="168"/>
      <c r="F329" s="168"/>
      <c r="G329" s="168"/>
      <c r="H329" s="168"/>
      <c r="I329" s="168"/>
      <c r="J329" s="168"/>
      <c r="K329" s="168"/>
      <c r="L329" s="168"/>
      <c r="M329" s="168"/>
      <c r="N329" s="168"/>
      <c r="O329" s="168"/>
      <c r="P329" s="168"/>
      <c r="Q329" s="168"/>
      <c r="R329" s="201"/>
      <c r="S329" s="201"/>
      <c r="T329" s="201"/>
      <c r="U329" s="201"/>
      <c r="V329" s="201"/>
      <c r="W329" s="201"/>
      <c r="X329" s="201"/>
      <c r="Y329" s="201"/>
      <c r="Z329" s="201"/>
      <c r="AA329" s="201"/>
      <c r="AB329" s="201"/>
      <c r="AC329" s="201"/>
      <c r="AD329" s="201"/>
      <c r="AE329" s="201"/>
    </row>
    <row r="330" spans="1:31" ht="15.75" customHeight="1">
      <c r="A330" s="168"/>
      <c r="B330" s="168"/>
      <c r="C330" s="168"/>
      <c r="D330" s="241"/>
      <c r="E330" s="168"/>
      <c r="F330" s="168"/>
      <c r="G330" s="168"/>
      <c r="H330" s="168"/>
      <c r="I330" s="168"/>
      <c r="J330" s="168"/>
      <c r="K330" s="168"/>
      <c r="L330" s="168"/>
      <c r="M330" s="168"/>
      <c r="N330" s="168"/>
      <c r="O330" s="168"/>
      <c r="P330" s="168"/>
      <c r="Q330" s="168"/>
      <c r="R330" s="201"/>
      <c r="S330" s="201"/>
      <c r="T330" s="201"/>
      <c r="U330" s="201"/>
      <c r="V330" s="201"/>
      <c r="W330" s="201"/>
      <c r="X330" s="201"/>
      <c r="Y330" s="201"/>
      <c r="Z330" s="201"/>
      <c r="AA330" s="201"/>
      <c r="AB330" s="201"/>
      <c r="AC330" s="201"/>
      <c r="AD330" s="201"/>
      <c r="AE330" s="201"/>
    </row>
    <row r="331" spans="1:31" ht="15.75" customHeight="1"/>
    <row r="332" spans="1:31" ht="15.75" customHeight="1"/>
    <row r="333" spans="1:31" ht="15.75" customHeight="1"/>
    <row r="334" spans="1:31" ht="15.75" customHeight="1"/>
    <row r="335" spans="1:31" ht="15.75" customHeight="1"/>
    <row r="336" spans="1:3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1:D1"/>
    <mergeCell ref="B2:C2"/>
    <mergeCell ref="B3:C3"/>
    <mergeCell ref="B4:C4"/>
    <mergeCell ref="B5:C5"/>
    <mergeCell ref="B6:C6"/>
    <mergeCell ref="B7:C7"/>
    <mergeCell ref="B16:C16"/>
    <mergeCell ref="B17:C17"/>
    <mergeCell ref="A20:E20"/>
    <mergeCell ref="A21:E21"/>
    <mergeCell ref="L22:P22"/>
    <mergeCell ref="B8:C8"/>
    <mergeCell ref="B9:C9"/>
    <mergeCell ref="B10:C10"/>
    <mergeCell ref="B11:C11"/>
    <mergeCell ref="B12:C12"/>
    <mergeCell ref="B13:C13"/>
    <mergeCell ref="D16:E16"/>
    <mergeCell ref="D17:E17"/>
    <mergeCell ref="A28:E28"/>
    <mergeCell ref="A35:E35"/>
    <mergeCell ref="A41:E41"/>
    <mergeCell ref="A48:E48"/>
    <mergeCell ref="A54:E54"/>
    <mergeCell ref="A55:E55"/>
    <mergeCell ref="A106:E106"/>
    <mergeCell ref="A113:E113"/>
    <mergeCell ref="A120:E120"/>
    <mergeCell ref="A121:E121"/>
    <mergeCell ref="A62:E62"/>
    <mergeCell ref="A63:E63"/>
    <mergeCell ref="A70:E70"/>
    <mergeCell ref="A77:E77"/>
    <mergeCell ref="A84:E84"/>
    <mergeCell ref="A92:E92"/>
    <mergeCell ref="A99:E99"/>
  </mergeCells>
  <phoneticPr fontId="80" type="noConversion"/>
  <conditionalFormatting sqref="C24:C27">
    <cfRule type="containsText" dxfId="16" priority="1" operator="containsText" text="NOK">
      <formula>NOT(ISERROR(SEARCH(("NOK"),(C24))))</formula>
    </cfRule>
  </conditionalFormatting>
  <conditionalFormatting sqref="C24:C27">
    <cfRule type="containsText" dxfId="15" priority="2" operator="containsText" text="Not audited">
      <formula>NOT(ISERROR(SEARCH(("Not audited"),(C24))))</formula>
    </cfRule>
  </conditionalFormatting>
  <conditionalFormatting sqref="C31:C33">
    <cfRule type="containsText" dxfId="14" priority="3" operator="containsText" text="NOK">
      <formula>NOT(ISERROR(SEARCH(("NOK"),(C31))))</formula>
    </cfRule>
  </conditionalFormatting>
  <conditionalFormatting sqref="C31:C33">
    <cfRule type="containsText" dxfId="13" priority="4" operator="containsText" text="Not audited">
      <formula>NOT(ISERROR(SEARCH(("Not audited"),(C31))))</formula>
    </cfRule>
  </conditionalFormatting>
  <conditionalFormatting sqref="C38:C39 C51:C52">
    <cfRule type="containsText" dxfId="12" priority="5" operator="containsText" text="NOK">
      <formula>NOT(ISERROR(SEARCH(("NOK"),(C38))))</formula>
    </cfRule>
  </conditionalFormatting>
  <conditionalFormatting sqref="C38:C39 C51:C52">
    <cfRule type="containsText" dxfId="11" priority="6" operator="containsText" text="Not audited">
      <formula>NOT(ISERROR(SEARCH(("Not audited"),(C38))))</formula>
    </cfRule>
  </conditionalFormatting>
  <conditionalFormatting sqref="C44:C46">
    <cfRule type="containsText" dxfId="10" priority="7" operator="containsText" text="NOK">
      <formula>NOT(ISERROR(SEARCH(("NOK"),(C44))))</formula>
    </cfRule>
  </conditionalFormatting>
  <conditionalFormatting sqref="C44:C46">
    <cfRule type="containsText" dxfId="9" priority="8" operator="containsText" text="Not audited">
      <formula>NOT(ISERROR(SEARCH(("Not audited"),(C44))))</formula>
    </cfRule>
  </conditionalFormatting>
  <conditionalFormatting sqref="C58:C60">
    <cfRule type="containsText" dxfId="8" priority="9" operator="containsText" text="NOK">
      <formula>NOT(ISERROR(SEARCH(("NOK"),(C58))))</formula>
    </cfRule>
  </conditionalFormatting>
  <conditionalFormatting sqref="C58:C60">
    <cfRule type="containsText" dxfId="7" priority="10" operator="containsText" text="Not audited">
      <formula>NOT(ISERROR(SEARCH(("Not audited"),(C58))))</formula>
    </cfRule>
  </conditionalFormatting>
  <conditionalFormatting sqref="C66:C68 C73:C75 C80:C82 C87:C90 C95:C97 C102:C104 C109:C111 C116:C118 C124:C127">
    <cfRule type="containsText" dxfId="6" priority="11" operator="containsText" text="NOK">
      <formula>NOT(ISERROR(SEARCH(("NOK"),(C66))))</formula>
    </cfRule>
  </conditionalFormatting>
  <conditionalFormatting sqref="C66:C68 C73:C75 C80:C82 C87:C90 C95:C97 C102:C104 C109:C111 C116:C118 C124:C127">
    <cfRule type="containsText" dxfId="5" priority="12" operator="containsText" text="Not audited">
      <formula>NOT(ISERROR(SEARCH(("Not audited"),(C66))))</formula>
    </cfRule>
  </conditionalFormatting>
  <conditionalFormatting sqref="A24:A26 A31:A33 A38:A39 A44:A46 A51:A52 A58:A60 A66:A68 A73:A75 A80:A82 A87:A90 A95:A97 A102:A104 A109:A111 A116:A118 A124:A127">
    <cfRule type="containsText" dxfId="4" priority="13" operator="containsText" text="A">
      <formula>NOT(ISERROR(SEARCH(("A"),(A24))))</formula>
    </cfRule>
  </conditionalFormatting>
  <conditionalFormatting sqref="A24:A26 A31:A33 A38:A39 A44:A46 A51:A52 A58:A60 A66:A68 A73:A75 A80:A82 A87:A90 A95:A97 A102:A104 A109:A111 A116:A118 A124:A127">
    <cfRule type="containsText" dxfId="3" priority="14" operator="containsText" text="B">
      <formula>NOT(ISERROR(SEARCH(("B"),(A24))))</formula>
    </cfRule>
  </conditionalFormatting>
  <conditionalFormatting sqref="A24:A26 A31:A33 A38:A39 A44:A46 A51:A52 A58:A60 A66:A68 A73:A75 A80:A82 A87:A90 A95:A97 A102:A104 A109:A111 A116:A118 A124:A127">
    <cfRule type="containsText" dxfId="2" priority="15" operator="containsText" text="C">
      <formula>NOT(ISERROR(SEARCH(("C"),(A24))))</formula>
    </cfRule>
  </conditionalFormatting>
  <conditionalFormatting sqref="A24:A26 A31:A33 A38:A39 A44:A46 A51:A52 A58:A60 A66:A68 A73:A75 A80:A82 A87:A90 A95:A97 A102:A104 A109:A111 A116:A118 A124:A127">
    <cfRule type="containsText" dxfId="1" priority="16" operator="containsText" text="D">
      <formula>NOT(ISERROR(SEARCH(("D"),(A24))))</formula>
    </cfRule>
  </conditionalFormatting>
  <conditionalFormatting sqref="A24:A26 A31:A33 A38:A39 A44:A46 A51:A52 A58:A60 A66:A68 A73:A75 A80:A82 A87:A90 A95:A97 A102:A104 A109:A111 A116:A118 A124:A127">
    <cfRule type="containsBlanks" dxfId="0" priority="17">
      <formula>LEN(TRIM(A24))=0</formula>
    </cfRule>
  </conditionalFormatting>
  <hyperlinks>
    <hyperlink ref="Q58" r:id="rId1"/>
  </hyperlinks>
  <pageMargins left="0.7" right="0.7" top="0.75" bottom="0.75" header="0" footer="0"/>
  <pageSetup orientation="landscape"/>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outlinePr summaryBelow="0" summaryRight="0"/>
    <pageSetUpPr fitToPage="1"/>
  </sheetPr>
  <dimension ref="A1:Q1000"/>
  <sheetViews>
    <sheetView workbookViewId="0"/>
  </sheetViews>
  <sheetFormatPr defaultColWidth="12.5703125" defaultRowHeight="15" customHeight="1"/>
  <cols>
    <col min="1" max="1" width="33.42578125" customWidth="1"/>
    <col min="2" max="2" width="6.42578125" customWidth="1"/>
    <col min="3" max="3" width="70.42578125" customWidth="1"/>
    <col min="4" max="4" width="6.42578125" customWidth="1"/>
    <col min="5" max="5" width="65.42578125" customWidth="1"/>
    <col min="6" max="6" width="6.42578125" customWidth="1"/>
    <col min="7" max="7" width="63.85546875" customWidth="1"/>
    <col min="8" max="8" width="6.42578125" customWidth="1"/>
    <col min="9" max="9" width="60.7109375" customWidth="1"/>
    <col min="10" max="10" width="6.42578125" customWidth="1"/>
    <col min="11" max="11" width="137.7109375" customWidth="1"/>
  </cols>
  <sheetData>
    <row r="1" spans="1:17" ht="22.5" customHeight="1">
      <c r="A1" s="242" t="s">
        <v>350</v>
      </c>
      <c r="B1" s="243" t="str">
        <f>'00 - GUIDELINE'!D4</f>
        <v>F - EN</v>
      </c>
      <c r="C1" s="361" t="s">
        <v>3</v>
      </c>
      <c r="D1" s="362"/>
      <c r="E1" s="362"/>
      <c r="F1" s="362"/>
      <c r="G1" s="362"/>
      <c r="H1" s="362"/>
      <c r="I1" s="362"/>
      <c r="J1" s="362"/>
      <c r="K1" s="244"/>
      <c r="L1" s="50"/>
      <c r="M1" s="50"/>
      <c r="N1" s="50"/>
      <c r="O1" s="50"/>
      <c r="P1" s="50"/>
      <c r="Q1" s="50"/>
    </row>
    <row r="2" spans="1:17" ht="15.75" customHeight="1">
      <c r="A2" s="364"/>
      <c r="B2" s="365"/>
      <c r="C2" s="363"/>
      <c r="D2" s="286"/>
      <c r="E2" s="286"/>
      <c r="F2" s="286"/>
      <c r="G2" s="286"/>
      <c r="H2" s="286"/>
      <c r="I2" s="286"/>
      <c r="J2" s="286"/>
      <c r="K2" s="244"/>
      <c r="L2" s="50"/>
      <c r="M2" s="50"/>
      <c r="N2" s="50"/>
      <c r="O2" s="50"/>
      <c r="P2" s="50"/>
      <c r="Q2" s="50"/>
    </row>
    <row r="3" spans="1:17" ht="39" customHeight="1">
      <c r="A3" s="366" t="s">
        <v>142</v>
      </c>
      <c r="B3" s="367"/>
      <c r="C3" s="367"/>
      <c r="D3" s="367"/>
      <c r="E3" s="367"/>
      <c r="F3" s="367"/>
      <c r="G3" s="367"/>
      <c r="H3" s="367"/>
      <c r="I3" s="367"/>
      <c r="J3" s="368"/>
      <c r="K3" s="245" t="s">
        <v>351</v>
      </c>
      <c r="L3" s="246"/>
      <c r="M3" s="246"/>
      <c r="N3" s="246"/>
      <c r="O3" s="246"/>
      <c r="P3" s="247"/>
      <c r="Q3" s="247"/>
    </row>
    <row r="4" spans="1:17" ht="15.75" customHeight="1">
      <c r="A4" s="248" t="s">
        <v>352</v>
      </c>
      <c r="B4" s="249" t="s">
        <v>148</v>
      </c>
      <c r="C4" s="250" t="s">
        <v>353</v>
      </c>
      <c r="D4" s="251" t="s">
        <v>110</v>
      </c>
      <c r="E4" s="84" t="str">
        <f>'2 - ASSESS REPORT - EN'!B24</f>
        <v xml:space="preserve">The general management has defined a quality policy with clear axis, in a format adapted to the company.
Axis of the quality policy are translated into concrete targets and measurable key performance indicators ("KPIs"), adapted to the stakes.
The general management is responsible of quality: The general management (or a representative) is committed towards quality and is able to explain the organisation and main axis. General management gives adapted means to achieve the quality targets (e.g.: Human Resources).
Minimum one skilled* person is responsible for the quality system and reports to the general management.
*Skilled definition :  
      &gt; Academic or professional training AND/ OR experience in quality domain
      &gt; Understand and explain the quality organisation
      &gt; Explain the quality risks and stakes of the company </v>
      </c>
      <c r="F4" s="252" t="s">
        <v>149</v>
      </c>
      <c r="G4" s="84" t="str">
        <f>'2 - ASSESS REPORT - EN'!B25</f>
        <v>Quality axis and targets are translated into concrete actions and measured by relevant KPIs adapted to the concerned level of the organisation.
Quality targets, axis and KPIs are communicated throughout the company.
Quality KPIs are monitored and are understood by employees in their scope of responsibilities.
EXAMPLE : 
   &gt; Quality Axis: We want to improve customer delight
   &gt; Quality target: We will reduce the customers returns : &lt; 150 ppm
   &gt; Quality Indicator (KPI) is return rate ("RPM")
  &gt; Action : Each month we analyse RPM figures and Top 5 will be discussed with problem solving methodology</v>
      </c>
      <c r="H4" s="253" t="s">
        <v>150</v>
      </c>
      <c r="I4" s="84" t="str">
        <f>'2 - ASSESS REPORT - EN'!B26</f>
        <v>The Quality Management System ("QMS") is under a continuous improvement and demonstrates sustainable performance.
A management review* is done on a regular basis, with :
- Relevant concerned people
- Relevant decision makers people
Frequency is defined and respected by the company.
*Management review meeting must includes at least, reviewing of:
 &gt; Terms and sustainability of the quality policy
 &gt; Relevancy of quality axis, targets and KPIs
 &gt; Performance of the QMS (e.g. standards, procedures, controls records) 
 &gt; Efficiency of the correctives/preventives actions implemented
 &gt; Internal assessment results
 &gt; Claims and returns performances analysis
Output of the management review meeting must include:
- Decision of Actions (with : Who, What, When information)
- Approval / validation of the meeting minutes by the top management.</v>
      </c>
      <c r="J4" s="254" t="s">
        <v>323</v>
      </c>
      <c r="K4" s="255" t="s">
        <v>354</v>
      </c>
      <c r="L4" s="246"/>
      <c r="M4" s="246"/>
      <c r="N4" s="246"/>
      <c r="O4" s="246"/>
      <c r="P4" s="50"/>
      <c r="Q4" s="50"/>
    </row>
    <row r="5" spans="1:17" ht="15.75" customHeight="1">
      <c r="A5" s="248" t="s">
        <v>355</v>
      </c>
      <c r="B5" s="249" t="s">
        <v>148</v>
      </c>
      <c r="C5" s="256" t="s">
        <v>353</v>
      </c>
      <c r="D5" s="257" t="s">
        <v>110</v>
      </c>
      <c r="E5" s="84" t="str">
        <f>'2 - ASSESS REPORT - EN'!B31</f>
        <v>A Quality Management System is formalized and can be explained (e.g. standards, procedures, controls records) 
Quality roles and responsibilities of the manager/responsible are defined and communicated (e.g. role sheet or job sheet availables and known by relevant people).
Roles and responsibilities are defined including at least :
- Management of quality routines
- Management of QMS performances
- Management of the corrective action plan ("CAP")
- Management of control plan (supplier or Decathlon)
- Skill management of the quality team (if any).</v>
      </c>
      <c r="F5" s="258" t="s">
        <v>149</v>
      </c>
      <c r="G5" s="84" t="str">
        <f>'2 - ASSESS REPORT - EN'!B32</f>
        <v>A management review of the processes and procedures is performed regularly to determine the need for change and improvement in order to adapt the system to the risk and stakes.
The review routine / frequency is defined and applied by the supplier.
Internal quality assessment is done to evaluate compliance with the requirements describe in the QMS.
Actions plans are set up accordingly to solve the gaps identified. 
Frequency of internal assessment is adapted to the stakes of company.</v>
      </c>
      <c r="H5" s="259" t="s">
        <v>150</v>
      </c>
      <c r="I5" s="84" t="str">
        <f>'2 - ASSESS REPORT - EN'!B33</f>
        <v>Action plans progress and their efficiency are reviewed on a regular basis by the quality team.
There is a dedicated and experienced team to manage and follow the internal assessment process.
The supplier improves his QMS by using specific management tools to monitor the performance and/ or the organisation of the system (e.g.: Qualios, DrivUp)</v>
      </c>
      <c r="J5" s="260" t="s">
        <v>323</v>
      </c>
      <c r="K5" s="261" t="s">
        <v>356</v>
      </c>
      <c r="L5" s="262"/>
      <c r="M5" s="262"/>
      <c r="N5" s="262"/>
      <c r="O5" s="262"/>
      <c r="P5" s="247"/>
      <c r="Q5" s="247"/>
    </row>
    <row r="6" spans="1:17" ht="15.75" customHeight="1">
      <c r="A6" s="248" t="s">
        <v>357</v>
      </c>
      <c r="B6" s="249" t="s">
        <v>148</v>
      </c>
      <c r="C6" s="256" t="s">
        <v>353</v>
      </c>
      <c r="D6" s="257" t="s">
        <v>110</v>
      </c>
      <c r="E6" s="84" t="str">
        <f>'2 - ASSESS REPORT - EN'!B38</f>
        <v>Quality documentation available on site (e.g. procedure, standard, control records) have name, date of review, index.
Up to date version of the documentation is available for the workers (in their scope of responsibility).
The supplier's technical documents are consistent with Decathlon specifications : 
  &gt; Supplier's technical requirements are aligned with Decathlon TechPack.
  &gt; Supplier's control plan is aligned with Decathlon control plan requirements.
  &gt; Production SOP are aligned with Decathlon requirements (eg: DPR, DCS), if concerned.</v>
      </c>
      <c r="F6" s="258" t="s">
        <v>149</v>
      </c>
      <c r="G6" s="84" t="str">
        <f>'2 - ASSESS REPORT - EN'!B39</f>
        <v>A management process to create, validate and communicate the documentation is implemented to ensure the follow-up and the update of the documentation available for the workers (printed or digitalized version).</v>
      </c>
      <c r="H6" s="259" t="s">
        <v>150</v>
      </c>
      <c r="I6" s="84" t="str">
        <f>'2 - ASSESS REPORT - EN'!B40</f>
        <v>The process must ensure as a minimum :
- Identification of people authorized to: modify and/or validate and/or communicate documents (printed or digitalized version)
- Localisation of printed documents and the version of the document
- Action to perform when document are updated.</v>
      </c>
      <c r="J6" s="260" t="s">
        <v>323</v>
      </c>
      <c r="K6" s="261" t="s">
        <v>358</v>
      </c>
      <c r="L6" s="262"/>
      <c r="M6" s="262"/>
      <c r="N6" s="262"/>
      <c r="O6" s="262"/>
      <c r="P6" s="247"/>
      <c r="Q6" s="247"/>
    </row>
    <row r="7" spans="1:17" ht="15.75" customHeight="1">
      <c r="A7" s="248" t="s">
        <v>359</v>
      </c>
      <c r="B7" s="249" t="s">
        <v>360</v>
      </c>
      <c r="C7" s="250" t="s">
        <v>353</v>
      </c>
      <c r="D7" s="251" t="s">
        <v>110</v>
      </c>
      <c r="E7" s="84" t="str">
        <f>'2 - ASSESS REPORT - EN'!B46</f>
        <v>All contractual elements between Decathlon and supplier must be up to date, signed and dated. 
The supplier and Decathlon production office need to sign and date the documents in the designated areas.
If the document are signed on paper: The supplier needs to initial each page of the documents as evidence of acknowledgement. 
If document are signed throught DOCUSIGN: no need to have initial on each page.
The documents to be checked on site are, at a minimum:
&gt; Decathlon RSL : [Q] PROC_020_W - Introduction RSL
    - Comment's page --&gt; signature needed if comments mentionned
    - Scope Listing page --&gt;  Evaluate if the checked list is aligned with the supplier products scope and at minimum :
            &gt; [Q] PROC_045_WW - M-RSL  
            &gt; [Q] PROC_046_WW - P-RSL
            &gt; AFIRM document (only for textile and shoes)
            &gt; ZDHC document (only for textile and shoes)
    - Signature page --&gt;  signature
&gt; [Q] TEMP_WW_042 - SVHC list -- &gt; For one model code or  [Q] TEMP_WW_069 - SVHC list for multiple model code --&gt; list of all manufactured model must be linked to the declaration
&gt; General Terms of Delivery ("GTD"), if applicable
&gt; Manufacture and Supply Agreement ("MSA") and annexes (applicable for rank 1 finished good suppliers)
&gt; General Terms of Purchase (GTP) (applicable for rank 1 component suppliers)
&gt; TechPack
&gt; Master sample (mandatory to have physical signature)
When applicable: 
&gt; Subcontracting appendix (if applicable)
&gt; Decathlon Production Rules (DPR)
&gt; Decathlon Control Standard (DCS)
&gt; Raw materials certificate for specific legal claims on finished good (e.g. recycled, green, organic, bio, FSC, PEFC, etc.)
&gt; Traceability contract or SOP (to be check in advance with the concerned process)
They are kept for a duration defined with Decathlon.</v>
      </c>
      <c r="F7" s="252" t="s">
        <v>149</v>
      </c>
      <c r="G7" s="84" t="str">
        <f>'2 - ASSESS REPORT - EN'!B47</f>
        <v>A management routine is implemented and respected to ensure updates and signatures of the concerned documentation.
Deployment of the technical requirement to non-nominated rank 2 suppliers.
The supplier (rank 1) analyzes Decathlon's specifications (accessories, components, chemical products and semi-finished goods), translates them in its documentary system, completing them if necessary and communicates them to its own suppliers.
e.g.: technicals sheets for:
    &gt; accessories
    &gt; components 
    &gt; chemicals
    &gt; semi-finished products.
The respect of rank 2 suppliers commitment can be assessed through:
   &gt; A commitment certificate from rank 2 supplier. 
   &gt; Regular relevant tests reports of Rank 2 supplier. 
   &gt; Relevant incoming controls of Rank 1 supplier.</v>
      </c>
      <c r="H7" s="253" t="s">
        <v>150</v>
      </c>
      <c r="I7" s="84" t="str">
        <f>'2 - ASSESS REPORT - EN'!B48</f>
        <v>Supplier defines and follow a process to ensure that specifications send to its own suppliers (rank 2) are up to date regarding Decathlon technical (TechPack) and contractual documentation.</v>
      </c>
      <c r="J7" s="254" t="s">
        <v>323</v>
      </c>
      <c r="K7" s="255" t="s">
        <v>361</v>
      </c>
      <c r="L7" s="246"/>
      <c r="M7" s="246"/>
      <c r="N7" s="246"/>
      <c r="O7" s="246"/>
      <c r="P7" s="50"/>
      <c r="Q7" s="50"/>
    </row>
    <row r="8" spans="1:17" ht="15.75" customHeight="1">
      <c r="A8" s="248" t="s">
        <v>362</v>
      </c>
      <c r="B8" s="249" t="s">
        <v>148</v>
      </c>
      <c r="C8" s="256" t="s">
        <v>353</v>
      </c>
      <c r="D8" s="257" t="s">
        <v>110</v>
      </c>
      <c r="E8" s="84" t="str">
        <f>'2 - ASSESS REPORT - EN'!B54</f>
        <v>The company has formalized and implemented a project development procedure to ensure the success of the projects.
R&amp;D is organized with ressources identified and adapted means.
If this activity is sub-contracted a formalize aggrement exist and at least one person in the company is in charge of the R&amp;D project management.</v>
      </c>
      <c r="F8" s="258" t="s">
        <v>149</v>
      </c>
      <c r="G8" s="84" t="str">
        <f>'2 - ASSESS REPORT - EN'!B55</f>
        <v>The company is equiped with dedicated R&amp;D lab and team :
If the activity is outsourced or sub-contracted:
- A formalized agreements exist
- At least, one person in the company is responsible and in charge of the R&amp;D project management.
For both situations, R&amp;D process is detailed and formalized.
The R&amp;D procedure includes validation milestones which are defined, formalized and respected. 
As minimum :
- OK legal
- OK technical
- OK industrial 
(or similar meaning)
R&amp;D project are conducted through adapted management tool (e.g.: Excel doc, IT integrated solution).
The company has evidence of innovative developments:
e.g.: 
- Patented process / products / materials / design
- International or country innovative awards in the last two years</v>
      </c>
      <c r="H8" s="259" t="s">
        <v>150</v>
      </c>
      <c r="I8" s="84" t="str">
        <f>'2 - ASSESS REPORT - EN'!B56</f>
        <v>Technologic and regulations watch (new machines, new norms) is implemented to follow evolution of market and to ensure that system is adapted to risks and stakes.
The company is involved in anticipating market trends, participates in conferences, forums, exhibitions to remain pro-active in its core product market.</v>
      </c>
      <c r="J8" s="260" t="s">
        <v>323</v>
      </c>
      <c r="K8" s="255" t="s">
        <v>363</v>
      </c>
      <c r="L8" s="246"/>
      <c r="M8" s="246"/>
      <c r="N8" s="246"/>
      <c r="O8" s="246"/>
      <c r="P8" s="50"/>
      <c r="Q8" s="50"/>
    </row>
    <row r="9" spans="1:17" ht="39" customHeight="1">
      <c r="A9" s="358" t="s">
        <v>180</v>
      </c>
      <c r="B9" s="359"/>
      <c r="C9" s="359"/>
      <c r="D9" s="359"/>
      <c r="E9" s="359"/>
      <c r="F9" s="359"/>
      <c r="G9" s="359"/>
      <c r="H9" s="359"/>
      <c r="I9" s="359"/>
      <c r="J9" s="360"/>
      <c r="K9" s="255"/>
      <c r="L9" s="246"/>
      <c r="M9" s="246"/>
      <c r="N9" s="246"/>
      <c r="O9" s="246"/>
      <c r="P9" s="247"/>
      <c r="Q9" s="247"/>
    </row>
    <row r="10" spans="1:17" ht="15.75" customHeight="1">
      <c r="A10" s="263" t="s">
        <v>364</v>
      </c>
      <c r="B10" s="249" t="s">
        <v>360</v>
      </c>
      <c r="C10" s="250" t="s">
        <v>365</v>
      </c>
      <c r="D10" s="251" t="s">
        <v>110</v>
      </c>
      <c r="E10" s="106" t="str">
        <f>'2 - ASSESS REPORT - EN'!B62</f>
        <v>QUALITY skills ability
There is an up to date list of trained and validated people for control activities (incoming, online, final and laboratory controls) and for quality management team, which includes:
 &gt; Training date and validation status (e.g.: quiz, on site feedback formalized)
 &gt; Trainer's name
 &gt; Training content adapted to the topic
Job sheet with necessary skills are defined for each quality teammate position.
The quality manager is able to build and monitor quality competencies.</v>
      </c>
      <c r="F10" s="258" t="s">
        <v>149</v>
      </c>
      <c r="G10" s="84" t="str">
        <f>'2 - ASSESS REPORT - EN'!B63</f>
        <v>PRODUCTION skills ability
There is an up to date list of trained and validated people to perform the manufacturing, maintenance and process parameters monitoring operations including:
 &gt; Training date and validation status (e.g.: quiz, on site feedback formalized)
 &gt; Trainer's name
 &gt; Training content adapted to the topic
Formalisation of the training process
There is a staff training procedure that specifies how, when and who to:
 &gt; Train
 &gt; Evaluate
 &gt; Validate
 &gt; Maintain competency over time
Training documents are available and up to date.
Job sheet with necessary skills are defined for each position.
The HR or team manager are able to build and monitor competencies.</v>
      </c>
      <c r="H10" s="259" t="s">
        <v>150</v>
      </c>
      <c r="I10" s="106" t="str">
        <f>'2 - ASSESS REPORT - EN'!B64</f>
        <v>Skills matrix or replacement matrix
Employees in charge and their replacements in case of absence are identified. 
Continuous improvement
For each position in the company, the needs of new skills or training is identified and addressed.
Training competencies:
There is a list of validated trainers and a clear procedure to validate the trainers (with pedagogic scale, external validation)</v>
      </c>
      <c r="J10" s="254" t="s">
        <v>323</v>
      </c>
      <c r="K10" s="244" t="s">
        <v>366</v>
      </c>
      <c r="L10" s="50"/>
      <c r="M10" s="50"/>
      <c r="N10" s="50"/>
      <c r="O10" s="50"/>
      <c r="P10" s="50"/>
      <c r="Q10" s="50"/>
    </row>
    <row r="11" spans="1:17" ht="39" customHeight="1">
      <c r="A11" s="358" t="s">
        <v>185</v>
      </c>
      <c r="B11" s="359"/>
      <c r="C11" s="359"/>
      <c r="D11" s="359"/>
      <c r="E11" s="359"/>
      <c r="F11" s="359"/>
      <c r="G11" s="359"/>
      <c r="H11" s="359"/>
      <c r="I11" s="359"/>
      <c r="J11" s="360"/>
      <c r="K11" s="255"/>
      <c r="L11" s="246"/>
      <c r="M11" s="246"/>
      <c r="N11" s="246"/>
      <c r="O11" s="246"/>
      <c r="P11" s="247"/>
      <c r="Q11" s="247"/>
    </row>
    <row r="12" spans="1:17" ht="15.75" customHeight="1">
      <c r="A12" s="264" t="s">
        <v>367</v>
      </c>
      <c r="B12" s="249" t="s">
        <v>360</v>
      </c>
      <c r="C12" s="250" t="s">
        <v>365</v>
      </c>
      <c r="D12" s="251" t="s">
        <v>110</v>
      </c>
      <c r="E12" s="84" t="str">
        <f>'2 - ASSESS REPORT - EN'!B70</f>
        <v>All storages (internal, outsourced,  Make To Stock - "MTS" and long term) areas, including chemicals products and laboratory product storage, are: 
 &gt; Defined and organized 
 &gt; Clean
 &gt; Identified
 &gt; Respected.
e.g. The supplier has defined storage areas by product, by reference and by status (OK/to control/NOK). They are clearly identified and respected all over the storage areas. 
If concerned for outsourced storage, a contract is formalized between the supplier and the storage service provider.
Transportation and handling between the supplier plant and the storage location are adapted and secured to avoid cross contamination and/ or damage as per product specificity.
If necessary (e.g.: MTS, long term storage, food, medical device, chemicals), a policy of stocks rotation exist and is applied.</v>
      </c>
      <c r="F12" s="258" t="s">
        <v>149</v>
      </c>
      <c r="G12" s="84" t="str">
        <f>'2 - ASSESS REPORT - EN'!B71</f>
        <v>For all storage areas - Specific storage conditions are defined and applied (e.g.: temperature, humidity, stability control)
Definition of the storage condition can be done according to:
&gt; Risk analysis
&gt; Storage DPR/DCS
&gt; Safety data sheet information
&gt; MTS requirements
&gt; Long term storage requirements
Packaging are adapted to the risks linked to storage, handling and transportation. 
Supplier is able to give a reliable storage state of raw materials and products ready to ship.
The informations reconciles between the theoretical stock and the physical stock.
In case of differences, the supplier has a process in place to adjust the stock regularly.</v>
      </c>
      <c r="H12" s="259" t="s">
        <v>150</v>
      </c>
      <c r="I12" s="84" t="str">
        <f>'2 - ASSESS REPORT - EN'!B72</f>
        <v>The supplier is able to manage the stock of raw material, components/semi-finished goods and accessories according to the production planning and/or considering the risks and stakes (e.g.: strategic products aligned with Decathlon).
e.g.:
&gt; For each job/ work order, the supplier knows exactly the quantities of raw materials, components and accessories requested to manufacture a product.
&gt; The supplier has defined its production capacities per machine and labour.
&gt; The supplier knows which machines are available, which machines can't be used because of maintenance operations and has defined a clear planning of what is planned.</v>
      </c>
      <c r="J12" s="254" t="s">
        <v>323</v>
      </c>
      <c r="K12" s="244" t="s">
        <v>368</v>
      </c>
      <c r="L12" s="50"/>
      <c r="M12" s="50"/>
      <c r="N12" s="50"/>
      <c r="O12" s="50"/>
      <c r="P12" s="50"/>
      <c r="Q12" s="50"/>
    </row>
    <row r="13" spans="1:17" ht="15.75" customHeight="1">
      <c r="A13" s="264" t="s">
        <v>369</v>
      </c>
      <c r="B13" s="249" t="s">
        <v>360</v>
      </c>
      <c r="C13" s="250" t="s">
        <v>365</v>
      </c>
      <c r="D13" s="251" t="s">
        <v>110</v>
      </c>
      <c r="E13" s="106" t="str">
        <f>'2 - ASSESS REPORT - EN'!B77</f>
        <v>The supplier knows the key workstations based on critical and majors control points identified in the control plan for which:
&gt; Method to make the products is known and applied by operators.
&gt; Standard Operational Procedures (SOP) are formalized and available for each key steps, including what and how to do (e.g.: tools, chronology). If a Decathlon production requirements (DPR) is available, this is integrated into the SOP or available at the concerned workstation.
&gt; The key workstation is organized and adapted to the operations (e.g.: clean, light)
&gt; The supplier has identified parameters that may have an impact on the presence of hazardous substances (e.g. : temperature, time, cleaning equipments, cleanliness of the workstation)
&gt; Every specific equipment to a model / product (e.g.: die cutting tools, injections molds) is identified and can be linked to this model / product.</v>
      </c>
      <c r="F13" s="258" t="s">
        <v>149</v>
      </c>
      <c r="G13" s="106" t="str">
        <f>'2 - ASSESS REPORT - EN'!B78</f>
        <v>For Key workstation: 
Key workstation are clearly identified in the workshop.
For all workstations:
&gt; Method to make the products is known and applied by operators.
&gt; SOPs are formalized and available for each step, including what and how to do (e.g.: tools, chronology). If a Decathlon production requirements (DPR) is available, this is integrated into the SOP or available at the concerned workstation.
&gt; The workstation is organized and adapted to the operations (e.g.: clean, light)
&gt; The supplier assess and controls parameters that may have an impact on the presence of hazardous substances (e.g. : temperature, time, cleaning equipments, cleanliness of the workstation)
&gt; Every specific equipment to a model / product (e.g.: die cutting tools, injections molds) is identified and can be linked to this model / product.</v>
      </c>
      <c r="H13" s="259" t="s">
        <v>150</v>
      </c>
      <c r="I13" s="106" t="str">
        <f>'2 - ASSESS REPORT - EN'!B79</f>
        <v>As part of the continuous improvement mindset, SOPs are updated on a regular basis and are communicated with Decathlon.</v>
      </c>
      <c r="J13" s="254" t="s">
        <v>323</v>
      </c>
      <c r="K13" s="244"/>
      <c r="L13" s="50"/>
      <c r="M13" s="50"/>
      <c r="N13" s="50"/>
      <c r="O13" s="50"/>
      <c r="P13" s="50"/>
      <c r="Q13" s="50"/>
    </row>
    <row r="14" spans="1:17" ht="15.75" customHeight="1">
      <c r="A14" s="263" t="s">
        <v>370</v>
      </c>
      <c r="B14" s="249" t="s">
        <v>360</v>
      </c>
      <c r="C14" s="250" t="s">
        <v>365</v>
      </c>
      <c r="D14" s="251" t="s">
        <v>110</v>
      </c>
      <c r="E14" s="106" t="str">
        <f>'2 - ASSESS REPORT - EN'!B84</f>
        <v>Identification
At each stage of the production,  raw materials, components, semi finished or finished products are identified, at least, by name and reference.
Traceability :
Traceability of the identified attribute is available and defined at least in one of the below :
- BOM (component, material)
- TechPack (certificates, claims)
- Traceability contract/SOP defined by each industrial process.
For defined attributes, a tool links finished good / component batch number to component / materials / semi-finished batch number and to production order.
Production order number can be linked to Decathlon Purchase Order number having at minimum :
&gt; Quantity produced 
&gt; Deliveries locations and dates
&gt; Factory production order including production dates and finished good /component batch number.
This traceability can be consolidated on site in less than 24 hours.
Documents are archived during 6 years at least in order to comply with the general legal requirement.</v>
      </c>
      <c r="F14" s="258" t="s">
        <v>149</v>
      </c>
      <c r="G14" s="106" t="str">
        <f>'2 - ASSESS REPORT - EN'!B85</f>
        <v>Traceability :
For each Decathlon specific attributes required for the particular finished good/ component: the supplier connects production traceability data (component / raw materials / semi-finished  batch number and production date) and SHU and RFID number.
Supplier is able to send traceability data through digitalized tools to Decathlon according to Decathlon's requirement.
The supplier tests his traceability system including documentation management at a defined frequency to ensure it works properly. Reports are available.</v>
      </c>
      <c r="H14" s="259" t="s">
        <v>150</v>
      </c>
      <c r="I14" s="106" t="str">
        <f>'2 - ASSESS REPORT - EN'!B86</f>
        <v>Full traceability
For all Decathlon attributes required for the particular finished good / component : the supplier connects production traceability data (component / materials / semi-finished batch number and production date) and SHU and RFID number.
Supplier send traceability data, through digitalized tools, to Decathlon according to Decathlon's requirement at the defined frequency.</v>
      </c>
      <c r="J14" s="254" t="s">
        <v>323</v>
      </c>
      <c r="K14" s="244"/>
      <c r="L14" s="50"/>
      <c r="M14" s="50"/>
      <c r="N14" s="50"/>
      <c r="O14" s="50"/>
      <c r="P14" s="50"/>
      <c r="Q14" s="50"/>
    </row>
    <row r="15" spans="1:17" ht="15.75" customHeight="1">
      <c r="A15" s="263" t="s">
        <v>371</v>
      </c>
      <c r="B15" s="249" t="s">
        <v>360</v>
      </c>
      <c r="C15" s="118" t="str">
        <f>'2 - ASSESS REPORT - EN'!B92</f>
        <v>For supplier's control plan (Incoming / Online / Final  control - Including Lab &amp; Toxicology)
The critical and majors* control, points &amp; methods are defined, formalized, known and applied at each step of the process.
Critical and majors controls are recorded and available. Archiving duration is defined according to product risk, product lifetime or contractual commitment.
Controler is able to take a decision of conformity (adapted and calibrated tools, targets and tolerances) and reaction mode is clearly defined &amp; applied by the controler
If a major or critical control deficiency is identified, there is a later stage in the process to detect and control it before the product is shipped to Decathlon.
In case of authorized subcontracting  (from Decathlon team) part of the production activities, the supplier has implemented a clear procedure to :
&gt; Communicate to the subcontractor the critical and major points to control with a Control  plan (methods, sampling size, frequency)
&gt; To evaluate subcontractor's competencies to perfom the controls
&gt; To collect subcontractors control figures
*Critical and major controls are defined  by Decathlon in contractual documents (Tech Pack, DPRs) or by supplier in his control plan according to the risk analysis / experience/ quality history on products (risk examples: legal, image, safety, functional).
   &gt; Critical: non-conformity that impacts user’s safety in reasonable use of the product or that represents a legal risk.
   &gt; Major: non-conformity that impacts or forbid the sale, the use or the assembly of the product.</v>
      </c>
      <c r="D15" s="251" t="s">
        <v>110</v>
      </c>
      <c r="E15" s="84" t="str">
        <f>'2 - ASSESS REPORT - EN'!B93</f>
        <v>For supplier's control plan: incoming / online / final control (including laboratory &amp; toxicology)
Control points &amp; methods are defined, formalized, known and applied at each step of the process.
Controls are recorded and available. Archiving duration is defined according to product risk, product lifetime or contractual commitment.
Controler is able to take a decision of conformity (tools, targets and tolerances) and reaction mode is clearly defined &amp; applied
Control methods and frequencies are consistent and updated with requirements defined in the TechPack, DPRs and/ or supplier's know how (see chapter 1.4. Contract Management).
In case of authorized subcontacting (from Decathlon team) part of the production activities, the supplier has implemented a clear procedure to :
&gt; Communicate to the subcontractor the control plan (control points, methods, tolerances, sampling size, frequency)
&gt; Validate derogation if needed</v>
      </c>
      <c r="F15" s="258" t="s">
        <v>149</v>
      </c>
      <c r="G15" s="84" t="str">
        <f>'2 - ASSESS REPORT - EN'!B94</f>
        <v>Based on experience, industrialisation, historical data and/ or risks analysis, the control plan is optimized on a regular basis.
e.g.: control frequency is reviewed according to the performance analysis (main defects).
Capitalization
The controls plan is updated according to the identified risks on similar products (good practices generalisation) and based on history of controls.</v>
      </c>
      <c r="H15" s="259" t="s">
        <v>150</v>
      </c>
      <c r="I15" s="84" t="str">
        <f>'2 - ASSESS REPORT - EN'!B95</f>
        <v>According to a continuous improvement mindset, there is a routine in place to detect trends, gaps and problems in the control plan activities.
I.e. A ramdon control is performed &amp; recorded by another person inclued into the quality team/activities</v>
      </c>
      <c r="J15" s="254" t="s">
        <v>323</v>
      </c>
      <c r="K15" s="255" t="s">
        <v>372</v>
      </c>
      <c r="L15" s="265"/>
      <c r="M15" s="265"/>
      <c r="N15" s="265"/>
      <c r="O15" s="265"/>
      <c r="P15" s="50"/>
      <c r="Q15" s="50"/>
    </row>
    <row r="16" spans="1:17" ht="15.75" customHeight="1">
      <c r="A16" s="263" t="s">
        <v>373</v>
      </c>
      <c r="B16" s="249" t="s">
        <v>360</v>
      </c>
      <c r="C16" s="250" t="s">
        <v>353</v>
      </c>
      <c r="D16" s="251" t="s">
        <v>110</v>
      </c>
      <c r="E16" s="106" t="str">
        <f>'2 - ASSESS REPORT - EN'!B100</f>
        <v xml:space="preserve">Calibration and identification (I know my tool and its limits for incoming / online / final control and laboratory equipment)
Tools in use have unique identification, including at least tool number and expiration date. 
Calibration of tool in use is up to date (calibration report and/or record available for each tool). When calibration is outdated or tool is damaged, the tool is clearly identified and isolated. 
Tool's tolerance is aligned to the measurement range specified.
Internal calibration can be done if: 
 &gt; Person in charge knows the calibration methodology.
 &gt; Tools used as reference are externally calibrated by an accredited company.
</v>
      </c>
      <c r="F16" s="258" t="s">
        <v>149</v>
      </c>
      <c r="G16" s="106" t="str">
        <f>'2 - ASSESS REPORT - EN'!B101</f>
        <v>Formalization
There is a list of tools to be calibrated which mentions: 
 &gt; Tool identification number
 &gt; Responsible for calibration (internal or external)
 &gt; Tool tolerance
 &gt; Date of calibration and date of validity.
Calibration procedures are formalized, up to date, respected and applied. They define: 
 &gt; Person in charge of calibration
 &gt; What tools to calibrate
 &gt; When to calibrate
 &gt; How to calibrate (for internal calibration).</v>
      </c>
      <c r="H16" s="259" t="s">
        <v>150</v>
      </c>
      <c r="I16" s="129" t="str">
        <f>'2 - ASSESS REPORT - EN'!B102</f>
        <v>Prevention and Risks mastery
Incidents which can impact tool's calibration are monitored and managed by an actions plan (e.g.: knocks and shocks to a tool).</v>
      </c>
      <c r="J16" s="254" t="s">
        <v>323</v>
      </c>
      <c r="K16" s="244"/>
      <c r="L16" s="50"/>
      <c r="M16" s="50"/>
      <c r="N16" s="50"/>
      <c r="O16" s="50"/>
      <c r="P16" s="50"/>
      <c r="Q16" s="50"/>
    </row>
    <row r="17" spans="1:17" ht="15.75" customHeight="1">
      <c r="A17" s="264" t="s">
        <v>374</v>
      </c>
      <c r="B17" s="249" t="s">
        <v>360</v>
      </c>
      <c r="C17" s="250" t="s">
        <v>365</v>
      </c>
      <c r="D17" s="251" t="s">
        <v>110</v>
      </c>
      <c r="E17" s="106" t="str">
        <f>'2 - ASSESS REPORT - EN'!B107</f>
        <v>Know how
In case of breakdown, production operator and maintenance operator know what to do and apply it.
e.g. : person to inform, person responsible for maintenance operations, specific identification, isolation / machine stop.
Ability and recording
Pre operational controls are made to ensure the production start in good conditions.
In case of maintenance intervention or machine replacement, only authorized person validates restart (stabilized process which guarantees product conformity). 
Curative maintenance interventions are recorded and available (date, type of maintenance, person in charge of the operation, person who has validated restart).</v>
      </c>
      <c r="F17" s="258" t="s">
        <v>149</v>
      </c>
      <c r="G17" s="106" t="str">
        <f>'2 - ASSESS REPORT - EN'!B108</f>
        <v>Formalization and prevention
Supplier formalizes and communicates in proximity of workstation, easily accessible for operators, actions to take in case of breakdown (specific identification, isolation/stop of the machine, recording, restart conditions). 
There is a maintenance planning available (with frequency and operations to do) and an up to date state of the machines.
Preventive maintenance operations are recorded and available per machine (date, type of maintenance, person in charge of operation).</v>
      </c>
      <c r="H17" s="259" t="s">
        <v>150</v>
      </c>
      <c r="I17" s="106" t="str">
        <f>'2 - ASSESS REPORT - EN'!B109</f>
        <v>Optimization
A list of critical machines is set up according to the quality-costs-delays risks. There is a plan to manage breakdowns on critical machines (subcontracted intervention / spare parts stock availability)
Investments plan of the company is aligned with maintenance data analysis.</v>
      </c>
      <c r="J17" s="254" t="s">
        <v>323</v>
      </c>
      <c r="K17" s="244"/>
      <c r="L17" s="50"/>
      <c r="M17" s="50"/>
      <c r="N17" s="50"/>
      <c r="O17" s="50"/>
      <c r="P17" s="50"/>
      <c r="Q17" s="50"/>
    </row>
    <row r="18" spans="1:17" ht="15.75" customHeight="1">
      <c r="A18" s="264" t="s">
        <v>375</v>
      </c>
      <c r="B18" s="249" t="s">
        <v>360</v>
      </c>
      <c r="C18" s="250" t="s">
        <v>353</v>
      </c>
      <c r="D18" s="251" t="s">
        <v>110</v>
      </c>
      <c r="E18" s="106" t="str">
        <f>'2 - ASSESS REPORT - EN'!B114</f>
        <v>Referencing
An up to date list of component, accessory and raw material suppliers is available.
The approved suppliers are in coherence with Decathlon contractual documents signed (e.g.: BOM in the TechPack).
In case of change of component/raw material supplier, Decathlon is informed before implementation if there is an impact on the specifications of the finish products.</v>
      </c>
      <c r="F18" s="258" t="s">
        <v>149</v>
      </c>
      <c r="G18" s="106" t="str">
        <f>'2 - ASSESS REPORT - EN'!B115</f>
        <v>A new supplier's validation procedure is available and applied (e.g. new component validation / supplier evaluation)
Performance management
Internal quality indicators are defined and followed to monitor rank n suppliers (e.g.: non conform product rate) and manage them accordingly (clear target, action plan, person in charge, deadline, actions efficiency follow-up).
Chemical risk management
Chemical screening RSL is filed and completed by the supplier.
If any NOK RSL, supplier has implemented corrective action and chemicals testing to ensure compliance of the finished goods/ component.
RSL requirements are communicated to all non nominated rank 2 suppliers, with evidence of the acknoledgment (exception for finished good cosmetics &amp; chemicals suppliers, requirement already covered by substances regulation and M/P-RSL of the rank 1).</v>
      </c>
      <c r="H18" s="259" t="s">
        <v>150</v>
      </c>
      <c r="I18" s="106" t="str">
        <f>'2 - ASSESS REPORT - EN'!B116</f>
        <v>Buying/sourcing policy for chemicals
A buying policy for chemicals sourcing is formalized and implemented to reach compliance to chemicals customer's requirements.
Rank n suppliers assessment:
A risk analysis for rank n suppliers is available (e.g.: new supplier, new process, innovative product, new site, high rate of non conformity). 
Quality audits are planned at the concerned suppliers based on the risk analysis.
All (nominated or non-nominated) rank 2 suppliers have signed the concerned RSL and the document is archived by rank 1 supplier.</v>
      </c>
      <c r="J18" s="254" t="s">
        <v>323</v>
      </c>
      <c r="K18" s="244"/>
      <c r="L18" s="50"/>
      <c r="M18" s="50"/>
      <c r="N18" s="50"/>
      <c r="O18" s="50"/>
      <c r="P18" s="50"/>
      <c r="Q18" s="50"/>
    </row>
    <row r="19" spans="1:17" ht="15.75" customHeight="1">
      <c r="A19" s="264" t="s">
        <v>376</v>
      </c>
      <c r="B19" s="249" t="s">
        <v>360</v>
      </c>
      <c r="C19" s="250" t="s">
        <v>353</v>
      </c>
      <c r="D19" s="251" t="s">
        <v>110</v>
      </c>
      <c r="E19" s="106" t="str">
        <f>'2 - ASSESS REPORT - EN'!B122</f>
        <v>Supplier has an account on the GATEWAY and is connected with DECATHLON account.
Supplier has a formalized chemical procurement policy to ensure MRSL conformance (ZDHC Level 1 at minimum)
For Component suppliers ONLY :
Supplier uploads his INCHECK Report (Chemical Inventory) on the GATEWAY at minimum QUARTERLY (by using an approved ZDHC solution provider such as : BHIVE App)</v>
      </c>
      <c r="F19" s="258" t="s">
        <v>149</v>
      </c>
      <c r="G19" s="106" t="str">
        <f>'2 - ASSESS REPORT - EN'!B123</f>
        <v>The supplier has implemented a proactive policy to identified, replace or remove  non-conform chemicals through a formalize roadmap.
Pro-active policy : analysis of the chemicals present in the factory. Evaluation of the conformance regarding ZDHC MRSL. prioritization for replacement or removal
For Component suppliers ONLY :
Supplier works constantly on his chemicals conformance (INCHECK Report results) to improve performance towards Decathlon ZDHC MRSL</v>
      </c>
      <c r="H19" s="259" t="s">
        <v>150</v>
      </c>
      <c r="I19" s="106" t="str">
        <f>'2 - ASSESS REPORT - EN'!B124</f>
        <v>The supplier has reached &gt; 90% conformance of chemicals (INCHECK report result) towards ZDHC MRSL.
Performance of the chemical management policy is robust in time</v>
      </c>
      <c r="J19" s="254" t="s">
        <v>323</v>
      </c>
      <c r="K19" s="244"/>
      <c r="L19" s="50"/>
      <c r="M19" s="50"/>
      <c r="N19" s="50"/>
      <c r="O19" s="50"/>
      <c r="P19" s="50"/>
      <c r="Q19" s="50"/>
    </row>
    <row r="20" spans="1:17" ht="39" customHeight="1">
      <c r="A20" s="358" t="s">
        <v>229</v>
      </c>
      <c r="B20" s="359"/>
      <c r="C20" s="359"/>
      <c r="D20" s="359"/>
      <c r="E20" s="359"/>
      <c r="F20" s="359"/>
      <c r="G20" s="359"/>
      <c r="H20" s="359"/>
      <c r="I20" s="359"/>
      <c r="J20" s="360"/>
      <c r="K20" s="255"/>
      <c r="L20" s="246"/>
      <c r="M20" s="246"/>
      <c r="N20" s="246"/>
      <c r="O20" s="246"/>
      <c r="P20" s="247"/>
      <c r="Q20" s="247"/>
    </row>
    <row r="21" spans="1:17" ht="15.75" customHeight="1">
      <c r="A21" s="263" t="s">
        <v>377</v>
      </c>
      <c r="B21" s="249" t="s">
        <v>360</v>
      </c>
      <c r="C21" s="132" t="str">
        <f>'2 - ASSESS REPORT - EN'!B130</f>
        <v xml:space="preserve">At each critical and major control point, reaction mode in case of non conform products is known and applied with at least:
 &gt; A clear identification, different from the one for a conform product.
 &gt; A physical isolation with clear boundaries or digital blocking in an identified and dedicated area.
 &gt; In case of rework: reworked products are 100% rechecked. </v>
      </c>
      <c r="D21" s="251" t="s">
        <v>110</v>
      </c>
      <c r="E21" s="106" t="str">
        <f>'2 - ASSESS REPORT - EN'!B131</f>
        <v>There is a procedure defined and applied to manage nonconform product in the factory and to protect the users including:
 &gt; Detection and isolation
 &gt; Actions to address the defects (rework or destruction)
 &gt; Inform Decathlon when product is different from TeckPack and/or master sample.
 &gt; Derogation procedure : exemption forms are available, signed by supplier and Decathlon, limited in time and quantity defined with appropriate Corrective Actions Plan.
There is at least one person responsible and trained for the management of non conformity.</v>
      </c>
      <c r="F21" s="258" t="s">
        <v>149</v>
      </c>
      <c r="G21" s="106" t="str">
        <f>'2 - ASSESS REPORT - EN'!B132</f>
        <v>Supplier monitors its non conform products performance through relevant KPIs with clear target (e.g.: defect rate, right first time rate).
At each control step, he is able to provide non conforms rates.
Conformity rate is monitored at a relevant frequency (e.g.: pareto, top 3). When needed, actions, dead line and responsible peoples are defined.
There is a capitalization system in place to avoid recurrence of non conformances (creation/update of procedures, standards, control plans). People involved in the problems solving are trained to the methodology.</v>
      </c>
      <c r="H21" s="259" t="s">
        <v>150</v>
      </c>
      <c r="I21" s="106" t="str">
        <f>'2 - ASSESS REPORT - EN'!B133</f>
        <v>There are KPIs that measure efficiency of actions implemented to solve the problems (e.g.: recurrence, improvements on defects/ blocking rates).</v>
      </c>
      <c r="J21" s="254" t="s">
        <v>323</v>
      </c>
      <c r="K21" s="244"/>
      <c r="L21" s="50"/>
      <c r="M21" s="50"/>
      <c r="N21" s="50"/>
      <c r="O21" s="50"/>
      <c r="P21" s="50"/>
      <c r="Q21" s="50"/>
    </row>
    <row r="22" spans="1:17" ht="15.75" customHeight="1">
      <c r="A22" s="266"/>
      <c r="B22" s="267"/>
      <c r="C22" s="267"/>
      <c r="D22" s="268"/>
      <c r="E22" s="267"/>
      <c r="F22" s="267"/>
      <c r="G22" s="267"/>
      <c r="H22" s="268"/>
      <c r="I22" s="267"/>
      <c r="J22" s="269"/>
      <c r="K22" s="244"/>
      <c r="L22" s="50"/>
      <c r="M22" s="50"/>
      <c r="N22" s="50"/>
      <c r="O22" s="50"/>
      <c r="P22" s="50"/>
      <c r="Q22" s="50"/>
    </row>
    <row r="23" spans="1:17" ht="15.75" customHeight="1">
      <c r="A23" s="266"/>
      <c r="B23" s="267"/>
      <c r="C23" s="267"/>
      <c r="D23" s="268"/>
      <c r="E23" s="267"/>
      <c r="F23" s="268"/>
      <c r="G23" s="267"/>
      <c r="H23" s="268"/>
      <c r="I23" s="267"/>
      <c r="J23" s="269"/>
      <c r="K23" s="244"/>
      <c r="L23" s="50"/>
      <c r="M23" s="50"/>
      <c r="N23" s="50"/>
      <c r="O23" s="50"/>
      <c r="P23" s="50"/>
      <c r="Q23" s="50"/>
    </row>
    <row r="24" spans="1:17" ht="15.75" customHeight="1">
      <c r="A24" s="266"/>
      <c r="B24" s="267"/>
      <c r="C24" s="267"/>
      <c r="D24" s="268"/>
      <c r="E24" s="267"/>
      <c r="F24" s="268"/>
      <c r="G24" s="267"/>
      <c r="H24" s="268"/>
      <c r="I24" s="267"/>
      <c r="J24" s="269"/>
      <c r="K24" s="244"/>
      <c r="L24" s="50"/>
      <c r="M24" s="50"/>
      <c r="N24" s="50"/>
      <c r="O24" s="50"/>
      <c r="P24" s="50"/>
      <c r="Q24" s="50"/>
    </row>
    <row r="25" spans="1:17" ht="15.75" customHeight="1">
      <c r="A25" s="266"/>
      <c r="B25" s="267"/>
      <c r="C25" s="267"/>
      <c r="D25" s="268"/>
      <c r="E25" s="267"/>
      <c r="F25" s="268"/>
      <c r="G25" s="267"/>
      <c r="H25" s="268"/>
      <c r="I25" s="267"/>
      <c r="J25" s="269"/>
      <c r="K25" s="244"/>
      <c r="L25" s="50"/>
      <c r="M25" s="50"/>
      <c r="N25" s="50"/>
      <c r="O25" s="50"/>
      <c r="P25" s="50"/>
      <c r="Q25" s="50"/>
    </row>
    <row r="26" spans="1:17" ht="15.75" customHeight="1">
      <c r="A26" s="266"/>
      <c r="B26" s="267"/>
      <c r="C26" s="267"/>
      <c r="D26" s="268"/>
      <c r="E26" s="267"/>
      <c r="F26" s="268"/>
      <c r="G26" s="267"/>
      <c r="H26" s="268"/>
      <c r="I26" s="267"/>
      <c r="J26" s="269"/>
      <c r="K26" s="244"/>
      <c r="L26" s="50"/>
      <c r="M26" s="50"/>
      <c r="N26" s="50"/>
      <c r="O26" s="50"/>
      <c r="P26" s="50"/>
      <c r="Q26" s="50"/>
    </row>
    <row r="27" spans="1:17" ht="15.75" customHeight="1">
      <c r="A27" s="266"/>
      <c r="B27" s="267"/>
      <c r="C27" s="267"/>
      <c r="D27" s="268"/>
      <c r="E27" s="267"/>
      <c r="F27" s="268"/>
      <c r="G27" s="267"/>
      <c r="H27" s="268"/>
      <c r="I27" s="267"/>
      <c r="J27" s="269"/>
      <c r="K27" s="244"/>
      <c r="L27" s="50"/>
      <c r="M27" s="50"/>
      <c r="N27" s="50"/>
      <c r="O27" s="50"/>
      <c r="P27" s="50"/>
      <c r="Q27" s="50"/>
    </row>
    <row r="28" spans="1:17" ht="15.75" customHeight="1">
      <c r="A28" s="266"/>
      <c r="B28" s="267"/>
      <c r="C28" s="267"/>
      <c r="D28" s="268"/>
      <c r="E28" s="267"/>
      <c r="F28" s="268"/>
      <c r="G28" s="267"/>
      <c r="H28" s="268"/>
      <c r="I28" s="267"/>
      <c r="J28" s="269"/>
      <c r="K28" s="244"/>
      <c r="L28" s="50"/>
      <c r="M28" s="50"/>
      <c r="N28" s="50"/>
      <c r="O28" s="50"/>
      <c r="P28" s="50"/>
      <c r="Q28" s="50"/>
    </row>
    <row r="29" spans="1:17" ht="15.75" customHeight="1">
      <c r="A29" s="266"/>
      <c r="B29" s="267"/>
      <c r="C29" s="267"/>
      <c r="D29" s="268"/>
      <c r="E29" s="267"/>
      <c r="F29" s="268"/>
      <c r="G29" s="267"/>
      <c r="H29" s="268"/>
      <c r="I29" s="267"/>
      <c r="J29" s="269"/>
      <c r="K29" s="244"/>
      <c r="L29" s="50"/>
      <c r="M29" s="50"/>
      <c r="N29" s="50"/>
      <c r="O29" s="50"/>
      <c r="P29" s="50"/>
      <c r="Q29" s="50"/>
    </row>
    <row r="30" spans="1:17" ht="15.75" customHeight="1">
      <c r="A30" s="266"/>
      <c r="B30" s="267"/>
      <c r="C30" s="267"/>
      <c r="D30" s="268"/>
      <c r="E30" s="267"/>
      <c r="F30" s="268"/>
      <c r="G30" s="267"/>
      <c r="H30" s="268"/>
      <c r="I30" s="267"/>
      <c r="J30" s="269"/>
      <c r="K30" s="244"/>
      <c r="L30" s="50"/>
      <c r="M30" s="50"/>
      <c r="N30" s="50"/>
      <c r="O30" s="50"/>
      <c r="P30" s="50"/>
      <c r="Q30" s="50"/>
    </row>
    <row r="31" spans="1:17" ht="15.75" customHeight="1">
      <c r="A31" s="266"/>
      <c r="B31" s="267"/>
      <c r="C31" s="267"/>
      <c r="D31" s="268"/>
      <c r="E31" s="267"/>
      <c r="F31" s="268"/>
      <c r="G31" s="267"/>
      <c r="H31" s="268"/>
      <c r="I31" s="267"/>
      <c r="J31" s="269"/>
      <c r="K31" s="244"/>
      <c r="L31" s="50"/>
      <c r="M31" s="50"/>
      <c r="N31" s="50"/>
      <c r="O31" s="50"/>
      <c r="P31" s="50"/>
      <c r="Q31" s="50"/>
    </row>
    <row r="32" spans="1:17" ht="15.75" customHeight="1">
      <c r="A32" s="266"/>
      <c r="B32" s="267"/>
      <c r="C32" s="267"/>
      <c r="D32" s="268"/>
      <c r="E32" s="267"/>
      <c r="F32" s="268"/>
      <c r="G32" s="267"/>
      <c r="H32" s="268"/>
      <c r="I32" s="267"/>
      <c r="J32" s="269"/>
      <c r="K32" s="244"/>
      <c r="L32" s="50"/>
      <c r="M32" s="50"/>
      <c r="N32" s="50"/>
      <c r="O32" s="50"/>
      <c r="P32" s="50"/>
      <c r="Q32" s="50"/>
    </row>
    <row r="33" spans="1:17" ht="15.75" customHeight="1">
      <c r="A33" s="266"/>
      <c r="B33" s="267"/>
      <c r="C33" s="267"/>
      <c r="D33" s="268"/>
      <c r="E33" s="267"/>
      <c r="F33" s="268"/>
      <c r="G33" s="267"/>
      <c r="H33" s="268"/>
      <c r="I33" s="267"/>
      <c r="J33" s="269"/>
      <c r="K33" s="244"/>
      <c r="L33" s="50"/>
      <c r="M33" s="50"/>
      <c r="N33" s="50"/>
      <c r="O33" s="50"/>
      <c r="P33" s="50"/>
      <c r="Q33" s="50"/>
    </row>
    <row r="34" spans="1:17" ht="15.75" customHeight="1">
      <c r="A34" s="266"/>
      <c r="B34" s="267"/>
      <c r="C34" s="267"/>
      <c r="D34" s="268"/>
      <c r="E34" s="267"/>
      <c r="F34" s="268"/>
      <c r="G34" s="267"/>
      <c r="H34" s="268"/>
      <c r="I34" s="267"/>
      <c r="J34" s="269"/>
      <c r="K34" s="244"/>
      <c r="L34" s="50"/>
      <c r="M34" s="50"/>
      <c r="N34" s="50"/>
      <c r="O34" s="50"/>
      <c r="P34" s="50"/>
      <c r="Q34" s="50"/>
    </row>
    <row r="35" spans="1:17" ht="15.75" customHeight="1">
      <c r="A35" s="266"/>
      <c r="B35" s="267"/>
      <c r="C35" s="267"/>
      <c r="D35" s="268"/>
      <c r="E35" s="267"/>
      <c r="F35" s="268"/>
      <c r="G35" s="267"/>
      <c r="H35" s="268"/>
      <c r="I35" s="267"/>
      <c r="J35" s="269"/>
      <c r="K35" s="244"/>
      <c r="L35" s="50"/>
      <c r="M35" s="50"/>
      <c r="N35" s="50"/>
      <c r="O35" s="50"/>
      <c r="P35" s="50"/>
      <c r="Q35" s="50"/>
    </row>
    <row r="36" spans="1:17" ht="15.75" customHeight="1">
      <c r="A36" s="266"/>
      <c r="B36" s="267"/>
      <c r="C36" s="267"/>
      <c r="D36" s="268"/>
      <c r="E36" s="267"/>
      <c r="F36" s="268"/>
      <c r="G36" s="267"/>
      <c r="H36" s="268"/>
      <c r="I36" s="267"/>
      <c r="J36" s="269"/>
      <c r="K36" s="244"/>
      <c r="L36" s="50"/>
      <c r="M36" s="50"/>
      <c r="N36" s="50"/>
      <c r="O36" s="50"/>
      <c r="P36" s="50"/>
      <c r="Q36" s="50"/>
    </row>
    <row r="37" spans="1:17" ht="15.75" customHeight="1">
      <c r="A37" s="266"/>
      <c r="B37" s="267"/>
      <c r="C37" s="267"/>
      <c r="D37" s="268"/>
      <c r="E37" s="267"/>
      <c r="F37" s="268"/>
      <c r="G37" s="267"/>
      <c r="H37" s="268"/>
      <c r="I37" s="267"/>
      <c r="J37" s="269"/>
      <c r="K37" s="244"/>
      <c r="L37" s="50"/>
      <c r="M37" s="50"/>
      <c r="N37" s="50"/>
      <c r="O37" s="50"/>
      <c r="P37" s="50"/>
      <c r="Q37" s="50"/>
    </row>
    <row r="38" spans="1:17" ht="15.75" customHeight="1">
      <c r="A38" s="266"/>
      <c r="B38" s="267"/>
      <c r="C38" s="267"/>
      <c r="D38" s="268"/>
      <c r="E38" s="267"/>
      <c r="F38" s="268"/>
      <c r="G38" s="267"/>
      <c r="H38" s="268"/>
      <c r="I38" s="267"/>
      <c r="J38" s="269"/>
      <c r="K38" s="244"/>
      <c r="L38" s="50"/>
      <c r="M38" s="50"/>
      <c r="N38" s="50"/>
      <c r="O38" s="50"/>
      <c r="P38" s="50"/>
      <c r="Q38" s="50"/>
    </row>
    <row r="39" spans="1:17" ht="15.75" customHeight="1">
      <c r="A39" s="266"/>
      <c r="B39" s="267"/>
      <c r="C39" s="267"/>
      <c r="D39" s="268"/>
      <c r="E39" s="267"/>
      <c r="F39" s="268"/>
      <c r="G39" s="267"/>
      <c r="H39" s="268"/>
      <c r="I39" s="267"/>
      <c r="J39" s="269"/>
      <c r="K39" s="244"/>
      <c r="L39" s="50"/>
      <c r="M39" s="50"/>
      <c r="N39" s="50"/>
      <c r="O39" s="50"/>
      <c r="P39" s="50"/>
      <c r="Q39" s="50"/>
    </row>
    <row r="40" spans="1:17" ht="15.75" customHeight="1">
      <c r="A40" s="266"/>
      <c r="B40" s="267"/>
      <c r="C40" s="267"/>
      <c r="D40" s="268"/>
      <c r="E40" s="267"/>
      <c r="F40" s="268"/>
      <c r="G40" s="267"/>
      <c r="H40" s="268"/>
      <c r="I40" s="267"/>
      <c r="J40" s="269"/>
      <c r="K40" s="244"/>
      <c r="L40" s="50"/>
      <c r="M40" s="50"/>
      <c r="N40" s="50"/>
      <c r="O40" s="50"/>
      <c r="P40" s="50"/>
      <c r="Q40" s="50"/>
    </row>
    <row r="41" spans="1:17" ht="15.75" customHeight="1">
      <c r="A41" s="266"/>
      <c r="B41" s="267"/>
      <c r="C41" s="267"/>
      <c r="D41" s="268"/>
      <c r="E41" s="267"/>
      <c r="F41" s="268"/>
      <c r="G41" s="267"/>
      <c r="H41" s="268"/>
      <c r="I41" s="267"/>
      <c r="J41" s="269"/>
      <c r="K41" s="244"/>
      <c r="L41" s="50"/>
      <c r="M41" s="50"/>
      <c r="N41" s="50"/>
      <c r="O41" s="50"/>
      <c r="P41" s="50"/>
      <c r="Q41" s="50"/>
    </row>
    <row r="42" spans="1:17" ht="15.75" customHeight="1">
      <c r="A42" s="266"/>
      <c r="B42" s="267"/>
      <c r="C42" s="267"/>
      <c r="D42" s="268"/>
      <c r="E42" s="267"/>
      <c r="F42" s="268"/>
      <c r="G42" s="267"/>
      <c r="H42" s="268"/>
      <c r="I42" s="267"/>
      <c r="J42" s="269"/>
      <c r="K42" s="244"/>
      <c r="L42" s="50"/>
      <c r="M42" s="50"/>
      <c r="N42" s="50"/>
      <c r="O42" s="50"/>
      <c r="P42" s="50"/>
      <c r="Q42" s="50"/>
    </row>
    <row r="43" spans="1:17" ht="15.75" customHeight="1">
      <c r="A43" s="266"/>
      <c r="B43" s="267"/>
      <c r="C43" s="267"/>
      <c r="D43" s="268"/>
      <c r="E43" s="267"/>
      <c r="F43" s="268"/>
      <c r="G43" s="267"/>
      <c r="H43" s="268"/>
      <c r="I43" s="267"/>
      <c r="J43" s="269"/>
      <c r="K43" s="244"/>
      <c r="L43" s="50"/>
      <c r="M43" s="50"/>
      <c r="N43" s="50"/>
      <c r="O43" s="50"/>
      <c r="P43" s="50"/>
      <c r="Q43" s="50"/>
    </row>
    <row r="44" spans="1:17" ht="15.75" customHeight="1">
      <c r="A44" s="266"/>
      <c r="B44" s="267"/>
      <c r="C44" s="267"/>
      <c r="D44" s="268"/>
      <c r="E44" s="267"/>
      <c r="F44" s="268"/>
      <c r="G44" s="267"/>
      <c r="H44" s="268"/>
      <c r="I44" s="267"/>
      <c r="J44" s="269"/>
      <c r="K44" s="244"/>
      <c r="L44" s="50"/>
      <c r="M44" s="50"/>
      <c r="N44" s="50"/>
      <c r="O44" s="50"/>
      <c r="P44" s="50"/>
      <c r="Q44" s="50"/>
    </row>
    <row r="45" spans="1:17" ht="15.75" customHeight="1">
      <c r="A45" s="266"/>
      <c r="B45" s="267"/>
      <c r="C45" s="267"/>
      <c r="D45" s="268"/>
      <c r="E45" s="267"/>
      <c r="F45" s="268"/>
      <c r="G45" s="267"/>
      <c r="H45" s="268"/>
      <c r="I45" s="267"/>
      <c r="J45" s="269"/>
      <c r="K45" s="244"/>
      <c r="L45" s="50"/>
      <c r="M45" s="50"/>
      <c r="N45" s="50"/>
      <c r="O45" s="50"/>
      <c r="P45" s="50"/>
      <c r="Q45" s="50"/>
    </row>
    <row r="46" spans="1:17" ht="15.75" customHeight="1">
      <c r="A46" s="266"/>
      <c r="B46" s="267"/>
      <c r="C46" s="267"/>
      <c r="D46" s="268"/>
      <c r="E46" s="267"/>
      <c r="F46" s="268"/>
      <c r="G46" s="267"/>
      <c r="H46" s="268"/>
      <c r="I46" s="267"/>
      <c r="J46" s="269"/>
      <c r="K46" s="244"/>
      <c r="L46" s="50"/>
      <c r="M46" s="50"/>
      <c r="N46" s="50"/>
      <c r="O46" s="50"/>
      <c r="P46" s="50"/>
      <c r="Q46" s="50"/>
    </row>
    <row r="47" spans="1:17" ht="15.75" customHeight="1">
      <c r="A47" s="266"/>
      <c r="B47" s="267"/>
      <c r="C47" s="267"/>
      <c r="D47" s="268"/>
      <c r="E47" s="267"/>
      <c r="F47" s="268"/>
      <c r="G47" s="267"/>
      <c r="H47" s="268"/>
      <c r="I47" s="267"/>
      <c r="J47" s="269"/>
      <c r="K47" s="244"/>
      <c r="L47" s="50"/>
      <c r="M47" s="50"/>
      <c r="N47" s="50"/>
      <c r="O47" s="50"/>
      <c r="P47" s="50"/>
      <c r="Q47" s="50"/>
    </row>
    <row r="48" spans="1:17" ht="15.75" customHeight="1">
      <c r="A48" s="266"/>
      <c r="B48" s="267"/>
      <c r="C48" s="267"/>
      <c r="D48" s="268"/>
      <c r="E48" s="267"/>
      <c r="F48" s="268"/>
      <c r="G48" s="267"/>
      <c r="H48" s="268"/>
      <c r="I48" s="267"/>
      <c r="J48" s="269"/>
      <c r="K48" s="244"/>
      <c r="L48" s="50"/>
      <c r="M48" s="50"/>
      <c r="N48" s="50"/>
      <c r="O48" s="50"/>
      <c r="P48" s="50"/>
      <c r="Q48" s="50"/>
    </row>
    <row r="49" spans="1:17" ht="15.75" customHeight="1">
      <c r="A49" s="266"/>
      <c r="B49" s="50"/>
      <c r="C49" s="50"/>
      <c r="D49" s="80"/>
      <c r="E49" s="50"/>
      <c r="F49" s="80"/>
      <c r="G49" s="50"/>
      <c r="H49" s="80"/>
      <c r="I49" s="50"/>
      <c r="J49" s="270"/>
      <c r="K49" s="244"/>
      <c r="L49" s="50"/>
      <c r="M49" s="50"/>
      <c r="N49" s="50"/>
      <c r="O49" s="50"/>
      <c r="P49" s="50"/>
      <c r="Q49" s="50"/>
    </row>
    <row r="50" spans="1:17" ht="15.75" customHeight="1">
      <c r="A50" s="266"/>
      <c r="B50" s="50"/>
      <c r="C50" s="50"/>
      <c r="D50" s="80"/>
      <c r="E50" s="50"/>
      <c r="F50" s="80"/>
      <c r="G50" s="50"/>
      <c r="H50" s="80"/>
      <c r="I50" s="50"/>
      <c r="J50" s="270"/>
      <c r="K50" s="244"/>
      <c r="L50" s="50"/>
      <c r="M50" s="50"/>
      <c r="N50" s="50"/>
      <c r="O50" s="50"/>
      <c r="P50" s="50"/>
      <c r="Q50" s="50"/>
    </row>
    <row r="51" spans="1:17" ht="15.75" customHeight="1">
      <c r="A51" s="266"/>
      <c r="B51" s="50"/>
      <c r="C51" s="50"/>
      <c r="D51" s="80"/>
      <c r="E51" s="50"/>
      <c r="F51" s="80"/>
      <c r="G51" s="50"/>
      <c r="H51" s="80"/>
      <c r="I51" s="50"/>
      <c r="J51" s="270"/>
      <c r="K51" s="244"/>
      <c r="L51" s="50"/>
      <c r="M51" s="50"/>
      <c r="N51" s="50"/>
      <c r="O51" s="50"/>
      <c r="P51" s="50"/>
      <c r="Q51" s="50"/>
    </row>
    <row r="52" spans="1:17" ht="15.75" customHeight="1">
      <c r="A52" s="266"/>
      <c r="B52" s="50"/>
      <c r="C52" s="50"/>
      <c r="D52" s="80"/>
      <c r="E52" s="50"/>
      <c r="F52" s="80"/>
      <c r="G52" s="50"/>
      <c r="H52" s="80"/>
      <c r="I52" s="50"/>
      <c r="J52" s="270"/>
      <c r="K52" s="244"/>
      <c r="L52" s="50"/>
      <c r="M52" s="50"/>
      <c r="N52" s="50"/>
      <c r="O52" s="50"/>
      <c r="P52" s="50"/>
      <c r="Q52" s="50"/>
    </row>
    <row r="53" spans="1:17" ht="15.75" customHeight="1">
      <c r="A53" s="266"/>
      <c r="B53" s="50"/>
      <c r="C53" s="50"/>
      <c r="D53" s="80"/>
      <c r="E53" s="50"/>
      <c r="F53" s="80"/>
      <c r="G53" s="50"/>
      <c r="H53" s="80"/>
      <c r="I53" s="50"/>
      <c r="J53" s="270"/>
      <c r="K53" s="244"/>
      <c r="L53" s="50"/>
      <c r="M53" s="50"/>
      <c r="N53" s="50"/>
      <c r="O53" s="50"/>
      <c r="P53" s="50"/>
      <c r="Q53" s="50"/>
    </row>
    <row r="54" spans="1:17" ht="15.75" customHeight="1">
      <c r="A54" s="266"/>
      <c r="B54" s="50"/>
      <c r="C54" s="50"/>
      <c r="D54" s="80"/>
      <c r="E54" s="50"/>
      <c r="F54" s="80"/>
      <c r="G54" s="50"/>
      <c r="H54" s="80"/>
      <c r="I54" s="50"/>
      <c r="J54" s="270"/>
      <c r="K54" s="244"/>
      <c r="L54" s="50"/>
      <c r="M54" s="50"/>
      <c r="N54" s="50"/>
      <c r="O54" s="50"/>
      <c r="P54" s="50"/>
      <c r="Q54" s="50"/>
    </row>
    <row r="55" spans="1:17" ht="15.75" customHeight="1">
      <c r="A55" s="266"/>
      <c r="B55" s="50"/>
      <c r="C55" s="50"/>
      <c r="D55" s="80"/>
      <c r="E55" s="50"/>
      <c r="F55" s="80"/>
      <c r="G55" s="50"/>
      <c r="H55" s="80"/>
      <c r="I55" s="50"/>
      <c r="J55" s="270"/>
      <c r="K55" s="244"/>
      <c r="L55" s="50"/>
      <c r="M55" s="50"/>
      <c r="N55" s="50"/>
      <c r="O55" s="50"/>
      <c r="P55" s="50"/>
      <c r="Q55" s="50"/>
    </row>
    <row r="56" spans="1:17" ht="15.75" customHeight="1">
      <c r="A56" s="266"/>
      <c r="B56" s="50"/>
      <c r="C56" s="50"/>
      <c r="D56" s="80"/>
      <c r="E56" s="50"/>
      <c r="F56" s="80"/>
      <c r="G56" s="50"/>
      <c r="H56" s="80"/>
      <c r="I56" s="50"/>
      <c r="J56" s="270"/>
      <c r="K56" s="244"/>
      <c r="L56" s="50"/>
      <c r="M56" s="50"/>
      <c r="N56" s="50"/>
      <c r="O56" s="50"/>
      <c r="P56" s="50"/>
      <c r="Q56" s="50"/>
    </row>
    <row r="57" spans="1:17" ht="15.75" customHeight="1">
      <c r="A57" s="266"/>
      <c r="B57" s="50"/>
      <c r="C57" s="50"/>
      <c r="D57" s="80"/>
      <c r="E57" s="50"/>
      <c r="F57" s="80"/>
      <c r="G57" s="50"/>
      <c r="H57" s="80"/>
      <c r="I57" s="50"/>
      <c r="J57" s="270"/>
      <c r="K57" s="244"/>
      <c r="L57" s="50"/>
      <c r="M57" s="50"/>
      <c r="N57" s="50"/>
      <c r="O57" s="50"/>
      <c r="P57" s="50"/>
      <c r="Q57" s="50"/>
    </row>
    <row r="58" spans="1:17" ht="15.75" customHeight="1">
      <c r="A58" s="266"/>
      <c r="B58" s="50"/>
      <c r="C58" s="50"/>
      <c r="D58" s="80"/>
      <c r="E58" s="50"/>
      <c r="F58" s="80"/>
      <c r="G58" s="50"/>
      <c r="H58" s="80"/>
      <c r="I58" s="50"/>
      <c r="J58" s="270"/>
      <c r="K58" s="244"/>
      <c r="L58" s="50"/>
      <c r="M58" s="50"/>
      <c r="N58" s="50"/>
      <c r="O58" s="50"/>
      <c r="P58" s="50"/>
      <c r="Q58" s="50"/>
    </row>
    <row r="59" spans="1:17" ht="15.75" customHeight="1">
      <c r="A59" s="266"/>
      <c r="B59" s="50"/>
      <c r="C59" s="50"/>
      <c r="D59" s="80"/>
      <c r="E59" s="50"/>
      <c r="F59" s="80"/>
      <c r="G59" s="50"/>
      <c r="H59" s="80"/>
      <c r="I59" s="50"/>
      <c r="J59" s="270"/>
      <c r="K59" s="244"/>
      <c r="L59" s="50"/>
      <c r="M59" s="50"/>
      <c r="N59" s="50"/>
      <c r="O59" s="50"/>
      <c r="P59" s="50"/>
      <c r="Q59" s="50"/>
    </row>
    <row r="60" spans="1:17" ht="15.75" customHeight="1">
      <c r="A60" s="266"/>
      <c r="B60" s="50"/>
      <c r="C60" s="50"/>
      <c r="D60" s="80"/>
      <c r="E60" s="50"/>
      <c r="F60" s="80"/>
      <c r="G60" s="50"/>
      <c r="H60" s="80"/>
      <c r="I60" s="50"/>
      <c r="J60" s="270"/>
      <c r="K60" s="244"/>
      <c r="L60" s="50"/>
      <c r="M60" s="50"/>
      <c r="N60" s="50"/>
      <c r="O60" s="50"/>
      <c r="P60" s="50"/>
      <c r="Q60" s="50"/>
    </row>
    <row r="61" spans="1:17" ht="15.75" customHeight="1">
      <c r="A61" s="266"/>
      <c r="B61" s="50"/>
      <c r="C61" s="50"/>
      <c r="D61" s="80"/>
      <c r="E61" s="50"/>
      <c r="F61" s="80"/>
      <c r="G61" s="50"/>
      <c r="H61" s="80"/>
      <c r="I61" s="50"/>
      <c r="J61" s="270"/>
      <c r="K61" s="244"/>
      <c r="L61" s="50"/>
      <c r="M61" s="50"/>
      <c r="N61" s="50"/>
      <c r="O61" s="50"/>
      <c r="P61" s="50"/>
      <c r="Q61" s="50"/>
    </row>
    <row r="62" spans="1:17" ht="15.75" customHeight="1">
      <c r="A62" s="266"/>
      <c r="B62" s="50"/>
      <c r="C62" s="50"/>
      <c r="D62" s="80"/>
      <c r="E62" s="50"/>
      <c r="F62" s="80"/>
      <c r="G62" s="50"/>
      <c r="H62" s="80"/>
      <c r="I62" s="50"/>
      <c r="J62" s="270"/>
      <c r="K62" s="244"/>
      <c r="L62" s="50"/>
      <c r="M62" s="50"/>
      <c r="N62" s="50"/>
      <c r="O62" s="50"/>
      <c r="P62" s="50"/>
      <c r="Q62" s="50"/>
    </row>
    <row r="63" spans="1:17" ht="15.75" customHeight="1">
      <c r="A63" s="266"/>
      <c r="B63" s="50"/>
      <c r="C63" s="50"/>
      <c r="D63" s="80"/>
      <c r="E63" s="50"/>
      <c r="F63" s="80"/>
      <c r="G63" s="50"/>
      <c r="H63" s="80"/>
      <c r="I63" s="50"/>
      <c r="J63" s="270"/>
      <c r="K63" s="244"/>
      <c r="L63" s="50"/>
      <c r="M63" s="50"/>
      <c r="N63" s="50"/>
      <c r="O63" s="50"/>
      <c r="P63" s="50"/>
      <c r="Q63" s="50"/>
    </row>
    <row r="64" spans="1:17" ht="15.75" customHeight="1">
      <c r="A64" s="266"/>
      <c r="B64" s="50"/>
      <c r="C64" s="50"/>
      <c r="D64" s="80"/>
      <c r="E64" s="50"/>
      <c r="F64" s="80"/>
      <c r="G64" s="50"/>
      <c r="H64" s="80"/>
      <c r="I64" s="50"/>
      <c r="J64" s="270"/>
      <c r="K64" s="244"/>
      <c r="L64" s="50"/>
      <c r="M64" s="50"/>
      <c r="N64" s="50"/>
      <c r="O64" s="50"/>
      <c r="P64" s="50"/>
      <c r="Q64" s="50"/>
    </row>
    <row r="65" spans="1:17" ht="15.75" customHeight="1">
      <c r="A65" s="266"/>
      <c r="B65" s="50"/>
      <c r="C65" s="50"/>
      <c r="D65" s="80"/>
      <c r="E65" s="50"/>
      <c r="F65" s="80"/>
      <c r="G65" s="50"/>
      <c r="H65" s="80"/>
      <c r="I65" s="50"/>
      <c r="J65" s="270"/>
      <c r="K65" s="244"/>
      <c r="L65" s="50"/>
      <c r="M65" s="50"/>
      <c r="N65" s="50"/>
      <c r="O65" s="50"/>
      <c r="P65" s="50"/>
      <c r="Q65" s="50"/>
    </row>
    <row r="66" spans="1:17" ht="15.75" customHeight="1">
      <c r="A66" s="266"/>
      <c r="B66" s="50"/>
      <c r="C66" s="50"/>
      <c r="D66" s="80"/>
      <c r="E66" s="50"/>
      <c r="F66" s="80"/>
      <c r="G66" s="50"/>
      <c r="H66" s="80"/>
      <c r="I66" s="50"/>
      <c r="J66" s="270"/>
      <c r="K66" s="244"/>
      <c r="L66" s="50"/>
      <c r="M66" s="50"/>
      <c r="N66" s="50"/>
      <c r="O66" s="50"/>
      <c r="P66" s="50"/>
      <c r="Q66" s="50"/>
    </row>
    <row r="67" spans="1:17" ht="15.75" customHeight="1">
      <c r="A67" s="266"/>
      <c r="B67" s="50"/>
      <c r="C67" s="50"/>
      <c r="D67" s="80"/>
      <c r="E67" s="50"/>
      <c r="F67" s="80"/>
      <c r="G67" s="50"/>
      <c r="H67" s="80"/>
      <c r="I67" s="50"/>
      <c r="J67" s="270"/>
      <c r="K67" s="244"/>
      <c r="L67" s="50"/>
      <c r="M67" s="50"/>
      <c r="N67" s="50"/>
      <c r="O67" s="50"/>
      <c r="P67" s="50"/>
      <c r="Q67" s="50"/>
    </row>
    <row r="68" spans="1:17" ht="15.75" customHeight="1">
      <c r="A68" s="266"/>
      <c r="B68" s="50"/>
      <c r="C68" s="50"/>
      <c r="D68" s="80"/>
      <c r="E68" s="50"/>
      <c r="F68" s="80"/>
      <c r="G68" s="50"/>
      <c r="H68" s="80"/>
      <c r="I68" s="50"/>
      <c r="J68" s="270"/>
      <c r="K68" s="244"/>
      <c r="L68" s="50"/>
      <c r="M68" s="50"/>
      <c r="N68" s="50"/>
      <c r="O68" s="50"/>
      <c r="P68" s="50"/>
      <c r="Q68" s="50"/>
    </row>
    <row r="69" spans="1:17" ht="15.75" customHeight="1">
      <c r="A69" s="266"/>
      <c r="B69" s="50"/>
      <c r="C69" s="50"/>
      <c r="D69" s="80"/>
      <c r="E69" s="50"/>
      <c r="F69" s="80"/>
      <c r="G69" s="50"/>
      <c r="H69" s="80"/>
      <c r="I69" s="50"/>
      <c r="J69" s="270"/>
      <c r="K69" s="244"/>
      <c r="L69" s="50"/>
      <c r="M69" s="50"/>
      <c r="N69" s="50"/>
      <c r="O69" s="50"/>
      <c r="P69" s="50"/>
      <c r="Q69" s="50"/>
    </row>
    <row r="70" spans="1:17" ht="15.75" customHeight="1">
      <c r="A70" s="266"/>
      <c r="B70" s="50"/>
      <c r="C70" s="50"/>
      <c r="D70" s="80"/>
      <c r="E70" s="50"/>
      <c r="F70" s="80"/>
      <c r="G70" s="50"/>
      <c r="H70" s="80"/>
      <c r="I70" s="50"/>
      <c r="J70" s="270"/>
      <c r="K70" s="244"/>
      <c r="L70" s="50"/>
      <c r="M70" s="50"/>
      <c r="N70" s="50"/>
      <c r="O70" s="50"/>
      <c r="P70" s="50"/>
      <c r="Q70" s="50"/>
    </row>
    <row r="71" spans="1:17" ht="15.75" customHeight="1">
      <c r="A71" s="266"/>
      <c r="B71" s="50"/>
      <c r="C71" s="50"/>
      <c r="D71" s="80"/>
      <c r="E71" s="50"/>
      <c r="F71" s="80"/>
      <c r="G71" s="50"/>
      <c r="H71" s="80"/>
      <c r="I71" s="50"/>
      <c r="J71" s="270"/>
      <c r="K71" s="244"/>
      <c r="L71" s="50"/>
      <c r="M71" s="50"/>
      <c r="N71" s="50"/>
      <c r="O71" s="50"/>
      <c r="P71" s="50"/>
      <c r="Q71" s="50"/>
    </row>
    <row r="72" spans="1:17" ht="15.75" customHeight="1">
      <c r="A72" s="266"/>
      <c r="B72" s="50"/>
      <c r="C72" s="50"/>
      <c r="D72" s="80"/>
      <c r="E72" s="50"/>
      <c r="F72" s="80"/>
      <c r="G72" s="50"/>
      <c r="H72" s="80"/>
      <c r="I72" s="50"/>
      <c r="J72" s="270"/>
      <c r="K72" s="244"/>
      <c r="L72" s="50"/>
      <c r="M72" s="50"/>
      <c r="N72" s="50"/>
      <c r="O72" s="50"/>
      <c r="P72" s="50"/>
      <c r="Q72" s="50"/>
    </row>
    <row r="73" spans="1:17" ht="15.75" customHeight="1">
      <c r="A73" s="266"/>
      <c r="B73" s="50"/>
      <c r="C73" s="50"/>
      <c r="D73" s="80"/>
      <c r="E73" s="50"/>
      <c r="F73" s="80"/>
      <c r="G73" s="50"/>
      <c r="H73" s="80"/>
      <c r="I73" s="50"/>
      <c r="J73" s="270"/>
      <c r="K73" s="244"/>
      <c r="L73" s="50"/>
      <c r="M73" s="50"/>
      <c r="N73" s="50"/>
      <c r="O73" s="50"/>
      <c r="P73" s="50"/>
      <c r="Q73" s="50"/>
    </row>
    <row r="74" spans="1:17" ht="15.75" customHeight="1">
      <c r="A74" s="266"/>
      <c r="B74" s="50"/>
      <c r="C74" s="50"/>
      <c r="D74" s="80"/>
      <c r="E74" s="50"/>
      <c r="F74" s="80"/>
      <c r="G74" s="50"/>
      <c r="H74" s="80"/>
      <c r="I74" s="50"/>
      <c r="J74" s="270"/>
      <c r="K74" s="244"/>
      <c r="L74" s="50"/>
      <c r="M74" s="50"/>
      <c r="N74" s="50"/>
      <c r="O74" s="50"/>
      <c r="P74" s="50"/>
      <c r="Q74" s="50"/>
    </row>
    <row r="75" spans="1:17" ht="15.75" customHeight="1">
      <c r="A75" s="266"/>
      <c r="B75" s="50"/>
      <c r="C75" s="50"/>
      <c r="D75" s="80"/>
      <c r="E75" s="50"/>
      <c r="F75" s="80"/>
      <c r="G75" s="50"/>
      <c r="H75" s="80"/>
      <c r="I75" s="50"/>
      <c r="J75" s="270"/>
      <c r="K75" s="244"/>
      <c r="L75" s="50"/>
      <c r="M75" s="50"/>
      <c r="N75" s="50"/>
      <c r="O75" s="50"/>
      <c r="P75" s="50"/>
      <c r="Q75" s="50"/>
    </row>
    <row r="76" spans="1:17" ht="15.75" customHeight="1">
      <c r="A76" s="266"/>
      <c r="B76" s="50"/>
      <c r="C76" s="50"/>
      <c r="D76" s="80"/>
      <c r="E76" s="50"/>
      <c r="F76" s="80"/>
      <c r="G76" s="50"/>
      <c r="H76" s="80"/>
      <c r="I76" s="50"/>
      <c r="J76" s="270"/>
      <c r="K76" s="244"/>
      <c r="L76" s="50"/>
      <c r="M76" s="50"/>
      <c r="N76" s="50"/>
      <c r="O76" s="50"/>
      <c r="P76" s="50"/>
      <c r="Q76" s="50"/>
    </row>
    <row r="77" spans="1:17" ht="15.75" customHeight="1">
      <c r="A77" s="266"/>
      <c r="B77" s="50"/>
      <c r="C77" s="50"/>
      <c r="D77" s="80"/>
      <c r="E77" s="50"/>
      <c r="F77" s="80"/>
      <c r="G77" s="50"/>
      <c r="H77" s="80"/>
      <c r="I77" s="50"/>
      <c r="J77" s="270"/>
      <c r="K77" s="244"/>
      <c r="L77" s="50"/>
      <c r="M77" s="50"/>
      <c r="N77" s="50"/>
      <c r="O77" s="50"/>
      <c r="P77" s="50"/>
      <c r="Q77" s="50"/>
    </row>
    <row r="78" spans="1:17" ht="15.75" customHeight="1">
      <c r="A78" s="266"/>
      <c r="B78" s="50"/>
      <c r="C78" s="50"/>
      <c r="D78" s="80"/>
      <c r="E78" s="50"/>
      <c r="F78" s="80"/>
      <c r="G78" s="50"/>
      <c r="H78" s="80"/>
      <c r="I78" s="50"/>
      <c r="J78" s="270"/>
      <c r="K78" s="244"/>
      <c r="L78" s="50"/>
      <c r="M78" s="50"/>
      <c r="N78" s="50"/>
      <c r="O78" s="50"/>
      <c r="P78" s="50"/>
      <c r="Q78" s="50"/>
    </row>
    <row r="79" spans="1:17" ht="15.75" customHeight="1">
      <c r="A79" s="266"/>
      <c r="B79" s="50"/>
      <c r="C79" s="50"/>
      <c r="D79" s="80"/>
      <c r="E79" s="50"/>
      <c r="F79" s="80"/>
      <c r="G79" s="50"/>
      <c r="H79" s="80"/>
      <c r="I79" s="50"/>
      <c r="J79" s="270"/>
      <c r="K79" s="244"/>
      <c r="L79" s="50"/>
      <c r="M79" s="50"/>
      <c r="N79" s="50"/>
      <c r="O79" s="50"/>
      <c r="P79" s="50"/>
      <c r="Q79" s="50"/>
    </row>
    <row r="80" spans="1:17" ht="15.75" customHeight="1">
      <c r="A80" s="266"/>
      <c r="B80" s="50"/>
      <c r="C80" s="50"/>
      <c r="D80" s="80"/>
      <c r="E80" s="50"/>
      <c r="F80" s="80"/>
      <c r="G80" s="50"/>
      <c r="H80" s="80"/>
      <c r="I80" s="50"/>
      <c r="J80" s="270"/>
      <c r="K80" s="244"/>
      <c r="L80" s="50"/>
      <c r="M80" s="50"/>
      <c r="N80" s="50"/>
      <c r="O80" s="50"/>
      <c r="P80" s="50"/>
      <c r="Q80" s="50"/>
    </row>
    <row r="81" spans="1:17" ht="15.75" customHeight="1">
      <c r="A81" s="266"/>
      <c r="B81" s="50"/>
      <c r="C81" s="50"/>
      <c r="D81" s="80"/>
      <c r="E81" s="50"/>
      <c r="F81" s="80"/>
      <c r="G81" s="50"/>
      <c r="H81" s="80"/>
      <c r="I81" s="50"/>
      <c r="J81" s="270"/>
      <c r="K81" s="244"/>
      <c r="L81" s="50"/>
      <c r="M81" s="50"/>
      <c r="N81" s="50"/>
      <c r="O81" s="50"/>
      <c r="P81" s="50"/>
      <c r="Q81" s="50"/>
    </row>
    <row r="82" spans="1:17" ht="15.75" customHeight="1">
      <c r="A82" s="266"/>
      <c r="B82" s="50"/>
      <c r="C82" s="50"/>
      <c r="D82" s="80"/>
      <c r="E82" s="50"/>
      <c r="F82" s="80"/>
      <c r="G82" s="50"/>
      <c r="H82" s="80"/>
      <c r="I82" s="50"/>
      <c r="J82" s="270"/>
      <c r="K82" s="244"/>
      <c r="L82" s="50"/>
      <c r="M82" s="50"/>
      <c r="N82" s="50"/>
      <c r="O82" s="50"/>
      <c r="P82" s="50"/>
      <c r="Q82" s="50"/>
    </row>
    <row r="83" spans="1:17" ht="15.75" customHeight="1">
      <c r="A83" s="266"/>
      <c r="B83" s="50"/>
      <c r="C83" s="50"/>
      <c r="D83" s="80"/>
      <c r="E83" s="50"/>
      <c r="F83" s="80"/>
      <c r="G83" s="50"/>
      <c r="H83" s="80"/>
      <c r="I83" s="50"/>
      <c r="J83" s="270"/>
      <c r="K83" s="244"/>
      <c r="L83" s="50"/>
      <c r="M83" s="50"/>
      <c r="N83" s="50"/>
      <c r="O83" s="50"/>
      <c r="P83" s="50"/>
      <c r="Q83" s="50"/>
    </row>
    <row r="84" spans="1:17" ht="15.75" customHeight="1">
      <c r="A84" s="266"/>
      <c r="B84" s="50"/>
      <c r="C84" s="50"/>
      <c r="D84" s="80"/>
      <c r="E84" s="50"/>
      <c r="F84" s="80"/>
      <c r="G84" s="50"/>
      <c r="H84" s="80"/>
      <c r="I84" s="50"/>
      <c r="J84" s="270"/>
      <c r="K84" s="244"/>
      <c r="L84" s="50"/>
      <c r="M84" s="50"/>
      <c r="N84" s="50"/>
      <c r="O84" s="50"/>
      <c r="P84" s="50"/>
      <c r="Q84" s="50"/>
    </row>
    <row r="85" spans="1:17" ht="15.75" customHeight="1">
      <c r="A85" s="266"/>
      <c r="B85" s="50"/>
      <c r="C85" s="50"/>
      <c r="D85" s="80"/>
      <c r="E85" s="50"/>
      <c r="F85" s="80"/>
      <c r="G85" s="50"/>
      <c r="H85" s="80"/>
      <c r="I85" s="50"/>
      <c r="J85" s="270"/>
      <c r="K85" s="244"/>
      <c r="L85" s="50"/>
      <c r="M85" s="50"/>
      <c r="N85" s="50"/>
      <c r="O85" s="50"/>
      <c r="P85" s="50"/>
      <c r="Q85" s="50"/>
    </row>
    <row r="86" spans="1:17" ht="15.75" customHeight="1">
      <c r="A86" s="266"/>
      <c r="B86" s="50"/>
      <c r="C86" s="50"/>
      <c r="D86" s="80"/>
      <c r="E86" s="50"/>
      <c r="F86" s="80"/>
      <c r="G86" s="50"/>
      <c r="H86" s="80"/>
      <c r="I86" s="50"/>
      <c r="J86" s="270"/>
      <c r="K86" s="244"/>
      <c r="L86" s="50"/>
      <c r="M86" s="50"/>
      <c r="N86" s="50"/>
      <c r="O86" s="50"/>
      <c r="P86" s="50"/>
      <c r="Q86" s="50"/>
    </row>
    <row r="87" spans="1:17" ht="15.75" customHeight="1">
      <c r="A87" s="266"/>
      <c r="B87" s="50"/>
      <c r="C87" s="50"/>
      <c r="D87" s="80"/>
      <c r="E87" s="50"/>
      <c r="F87" s="80"/>
      <c r="G87" s="50"/>
      <c r="H87" s="80"/>
      <c r="I87" s="50"/>
      <c r="J87" s="270"/>
      <c r="K87" s="244"/>
      <c r="L87" s="50"/>
      <c r="M87" s="50"/>
      <c r="N87" s="50"/>
      <c r="O87" s="50"/>
      <c r="P87" s="50"/>
      <c r="Q87" s="50"/>
    </row>
    <row r="88" spans="1:17" ht="15.75" customHeight="1">
      <c r="A88" s="266"/>
      <c r="B88" s="50"/>
      <c r="C88" s="50"/>
      <c r="D88" s="80"/>
      <c r="E88" s="50"/>
      <c r="F88" s="80"/>
      <c r="G88" s="50"/>
      <c r="H88" s="80"/>
      <c r="I88" s="50"/>
      <c r="J88" s="270"/>
      <c r="K88" s="244"/>
      <c r="L88" s="50"/>
      <c r="M88" s="50"/>
      <c r="N88" s="50"/>
      <c r="O88" s="50"/>
      <c r="P88" s="50"/>
      <c r="Q88" s="50"/>
    </row>
    <row r="89" spans="1:17" ht="15.75" customHeight="1">
      <c r="A89" s="266"/>
      <c r="B89" s="50"/>
      <c r="C89" s="50"/>
      <c r="D89" s="80"/>
      <c r="E89" s="50"/>
      <c r="F89" s="80"/>
      <c r="G89" s="50"/>
      <c r="H89" s="80"/>
      <c r="I89" s="50"/>
      <c r="J89" s="270"/>
      <c r="K89" s="244"/>
      <c r="L89" s="50"/>
      <c r="M89" s="50"/>
      <c r="N89" s="50"/>
      <c r="O89" s="50"/>
      <c r="P89" s="50"/>
      <c r="Q89" s="50"/>
    </row>
    <row r="90" spans="1:17" ht="15.75" customHeight="1">
      <c r="A90" s="266"/>
      <c r="B90" s="50"/>
      <c r="C90" s="50"/>
      <c r="D90" s="80"/>
      <c r="E90" s="50"/>
      <c r="F90" s="80"/>
      <c r="G90" s="50"/>
      <c r="H90" s="80"/>
      <c r="I90" s="50"/>
      <c r="J90" s="270"/>
      <c r="K90" s="244"/>
      <c r="L90" s="50"/>
      <c r="M90" s="50"/>
      <c r="N90" s="50"/>
      <c r="O90" s="50"/>
      <c r="P90" s="50"/>
      <c r="Q90" s="50"/>
    </row>
    <row r="91" spans="1:17" ht="15.75" customHeight="1">
      <c r="A91" s="266"/>
      <c r="B91" s="50"/>
      <c r="C91" s="50"/>
      <c r="D91" s="80"/>
      <c r="E91" s="50"/>
      <c r="F91" s="80"/>
      <c r="G91" s="50"/>
      <c r="H91" s="80"/>
      <c r="I91" s="50"/>
      <c r="J91" s="270"/>
      <c r="K91" s="244"/>
      <c r="L91" s="50"/>
      <c r="M91" s="50"/>
      <c r="N91" s="50"/>
      <c r="O91" s="50"/>
      <c r="P91" s="50"/>
      <c r="Q91" s="50"/>
    </row>
    <row r="92" spans="1:17" ht="15.75" customHeight="1">
      <c r="A92" s="266"/>
      <c r="B92" s="50"/>
      <c r="C92" s="50"/>
      <c r="D92" s="80"/>
      <c r="E92" s="50"/>
      <c r="F92" s="80"/>
      <c r="G92" s="50"/>
      <c r="H92" s="80"/>
      <c r="I92" s="50"/>
      <c r="J92" s="270"/>
      <c r="K92" s="244"/>
      <c r="L92" s="50"/>
      <c r="M92" s="50"/>
      <c r="N92" s="50"/>
      <c r="O92" s="50"/>
      <c r="P92" s="50"/>
      <c r="Q92" s="50"/>
    </row>
    <row r="93" spans="1:17" ht="15.75" customHeight="1">
      <c r="A93" s="266"/>
      <c r="B93" s="50"/>
      <c r="C93" s="50"/>
      <c r="D93" s="80"/>
      <c r="E93" s="50"/>
      <c r="F93" s="80"/>
      <c r="G93" s="50"/>
      <c r="H93" s="80"/>
      <c r="I93" s="50"/>
      <c r="J93" s="270"/>
      <c r="K93" s="244"/>
      <c r="L93" s="50"/>
      <c r="M93" s="50"/>
      <c r="N93" s="50"/>
      <c r="O93" s="50"/>
      <c r="P93" s="50"/>
      <c r="Q93" s="50"/>
    </row>
    <row r="94" spans="1:17" ht="15.75" customHeight="1">
      <c r="A94" s="266"/>
      <c r="B94" s="50"/>
      <c r="C94" s="50"/>
      <c r="D94" s="80"/>
      <c r="E94" s="50"/>
      <c r="F94" s="80"/>
      <c r="G94" s="50"/>
      <c r="H94" s="80"/>
      <c r="I94" s="50"/>
      <c r="J94" s="270"/>
      <c r="K94" s="244"/>
      <c r="L94" s="50"/>
      <c r="M94" s="50"/>
      <c r="N94" s="50"/>
      <c r="O94" s="50"/>
      <c r="P94" s="50"/>
      <c r="Q94" s="50"/>
    </row>
    <row r="95" spans="1:17" ht="15.75" customHeight="1">
      <c r="A95" s="266"/>
      <c r="B95" s="50"/>
      <c r="C95" s="50"/>
      <c r="D95" s="80"/>
      <c r="E95" s="50"/>
      <c r="F95" s="80"/>
      <c r="G95" s="50"/>
      <c r="H95" s="80"/>
      <c r="I95" s="50"/>
      <c r="J95" s="270"/>
      <c r="K95" s="244"/>
      <c r="L95" s="50"/>
      <c r="M95" s="50"/>
      <c r="N95" s="50"/>
      <c r="O95" s="50"/>
      <c r="P95" s="50"/>
      <c r="Q95" s="50"/>
    </row>
    <row r="96" spans="1:17" ht="15.75" customHeight="1">
      <c r="A96" s="266"/>
      <c r="B96" s="50"/>
      <c r="C96" s="50"/>
      <c r="D96" s="80"/>
      <c r="E96" s="50"/>
      <c r="F96" s="80"/>
      <c r="G96" s="50"/>
      <c r="H96" s="80"/>
      <c r="I96" s="50"/>
      <c r="J96" s="270"/>
      <c r="K96" s="244"/>
      <c r="L96" s="50"/>
      <c r="M96" s="50"/>
      <c r="N96" s="50"/>
      <c r="O96" s="50"/>
      <c r="P96" s="50"/>
      <c r="Q96" s="50"/>
    </row>
    <row r="97" spans="1:17" ht="15.75" customHeight="1">
      <c r="A97" s="266"/>
      <c r="B97" s="50"/>
      <c r="C97" s="50"/>
      <c r="D97" s="80"/>
      <c r="E97" s="50"/>
      <c r="F97" s="80"/>
      <c r="G97" s="50"/>
      <c r="H97" s="80"/>
      <c r="I97" s="50"/>
      <c r="J97" s="270"/>
      <c r="K97" s="244"/>
      <c r="L97" s="50"/>
      <c r="M97" s="50"/>
      <c r="N97" s="50"/>
      <c r="O97" s="50"/>
      <c r="P97" s="50"/>
      <c r="Q97" s="50"/>
    </row>
    <row r="98" spans="1:17" ht="15.75" customHeight="1">
      <c r="A98" s="266"/>
      <c r="B98" s="50"/>
      <c r="C98" s="50"/>
      <c r="D98" s="80"/>
      <c r="E98" s="50"/>
      <c r="F98" s="80"/>
      <c r="G98" s="50"/>
      <c r="H98" s="80"/>
      <c r="I98" s="50"/>
      <c r="J98" s="270"/>
      <c r="K98" s="244"/>
      <c r="L98" s="50"/>
      <c r="M98" s="50"/>
      <c r="N98" s="50"/>
      <c r="O98" s="50"/>
      <c r="P98" s="50"/>
      <c r="Q98" s="50"/>
    </row>
    <row r="99" spans="1:17" ht="15.75" customHeight="1">
      <c r="A99" s="266"/>
      <c r="B99" s="50"/>
      <c r="C99" s="50"/>
      <c r="D99" s="80"/>
      <c r="E99" s="50"/>
      <c r="F99" s="80"/>
      <c r="G99" s="50"/>
      <c r="H99" s="80"/>
      <c r="I99" s="50"/>
      <c r="J99" s="270"/>
      <c r="K99" s="244"/>
      <c r="L99" s="50"/>
      <c r="M99" s="50"/>
      <c r="N99" s="50"/>
      <c r="O99" s="50"/>
      <c r="P99" s="50"/>
      <c r="Q99" s="50"/>
    </row>
    <row r="100" spans="1:17" ht="15.75" customHeight="1">
      <c r="A100" s="266"/>
      <c r="B100" s="50"/>
      <c r="C100" s="50"/>
      <c r="D100" s="80"/>
      <c r="E100" s="50"/>
      <c r="F100" s="80"/>
      <c r="G100" s="50"/>
      <c r="H100" s="80"/>
      <c r="I100" s="50"/>
      <c r="J100" s="270"/>
      <c r="K100" s="244"/>
      <c r="L100" s="50"/>
      <c r="M100" s="50"/>
      <c r="N100" s="50"/>
      <c r="O100" s="50"/>
      <c r="P100" s="50"/>
      <c r="Q100" s="50"/>
    </row>
    <row r="101" spans="1:17" ht="15.75" customHeight="1">
      <c r="A101" s="266"/>
      <c r="B101" s="50"/>
      <c r="C101" s="50"/>
      <c r="D101" s="80"/>
      <c r="E101" s="50"/>
      <c r="F101" s="80"/>
      <c r="G101" s="50"/>
      <c r="H101" s="80"/>
      <c r="I101" s="50"/>
      <c r="J101" s="270"/>
      <c r="K101" s="244"/>
      <c r="L101" s="50"/>
      <c r="M101" s="50"/>
      <c r="N101" s="50"/>
      <c r="O101" s="50"/>
      <c r="P101" s="50"/>
      <c r="Q101" s="50"/>
    </row>
    <row r="102" spans="1:17" ht="15.75" customHeight="1">
      <c r="A102" s="266"/>
      <c r="B102" s="50"/>
      <c r="C102" s="50"/>
      <c r="D102" s="80"/>
      <c r="E102" s="50"/>
      <c r="F102" s="80"/>
      <c r="G102" s="50"/>
      <c r="H102" s="80"/>
      <c r="I102" s="50"/>
      <c r="J102" s="270"/>
      <c r="K102" s="244"/>
      <c r="L102" s="50"/>
      <c r="M102" s="50"/>
      <c r="N102" s="50"/>
      <c r="O102" s="50"/>
      <c r="P102" s="50"/>
      <c r="Q102" s="50"/>
    </row>
    <row r="103" spans="1:17" ht="15.75" customHeight="1">
      <c r="A103" s="266"/>
      <c r="B103" s="50"/>
      <c r="C103" s="50"/>
      <c r="D103" s="80"/>
      <c r="E103" s="50"/>
      <c r="F103" s="80"/>
      <c r="G103" s="50"/>
      <c r="H103" s="80"/>
      <c r="I103" s="50"/>
      <c r="J103" s="270"/>
      <c r="K103" s="244"/>
      <c r="L103" s="50"/>
      <c r="M103" s="50"/>
      <c r="N103" s="50"/>
      <c r="O103" s="50"/>
      <c r="P103" s="50"/>
      <c r="Q103" s="50"/>
    </row>
    <row r="104" spans="1:17" ht="15.75" customHeight="1">
      <c r="A104" s="266"/>
      <c r="B104" s="50"/>
      <c r="C104" s="50"/>
      <c r="D104" s="80"/>
      <c r="E104" s="50"/>
      <c r="F104" s="80"/>
      <c r="G104" s="50"/>
      <c r="H104" s="80"/>
      <c r="I104" s="50"/>
      <c r="J104" s="270"/>
      <c r="K104" s="244"/>
      <c r="L104" s="50"/>
      <c r="M104" s="50"/>
      <c r="N104" s="50"/>
      <c r="O104" s="50"/>
      <c r="P104" s="50"/>
      <c r="Q104" s="50"/>
    </row>
    <row r="105" spans="1:17" ht="15.75" customHeight="1">
      <c r="A105" s="266"/>
      <c r="B105" s="50"/>
      <c r="C105" s="50"/>
      <c r="D105" s="80"/>
      <c r="E105" s="50"/>
      <c r="F105" s="80"/>
      <c r="G105" s="50"/>
      <c r="H105" s="80"/>
      <c r="I105" s="50"/>
      <c r="J105" s="270"/>
      <c r="K105" s="244"/>
      <c r="L105" s="50"/>
      <c r="M105" s="50"/>
      <c r="N105" s="50"/>
      <c r="O105" s="50"/>
      <c r="P105" s="50"/>
      <c r="Q105" s="50"/>
    </row>
    <row r="106" spans="1:17" ht="15.75" customHeight="1">
      <c r="A106" s="266"/>
      <c r="B106" s="50"/>
      <c r="C106" s="50"/>
      <c r="D106" s="80"/>
      <c r="E106" s="50"/>
      <c r="F106" s="80"/>
      <c r="G106" s="50"/>
      <c r="H106" s="80"/>
      <c r="I106" s="50"/>
      <c r="J106" s="270"/>
      <c r="K106" s="244"/>
      <c r="L106" s="50"/>
      <c r="M106" s="50"/>
      <c r="N106" s="50"/>
      <c r="O106" s="50"/>
      <c r="P106" s="50"/>
      <c r="Q106" s="50"/>
    </row>
    <row r="107" spans="1:17" ht="15.75" customHeight="1">
      <c r="A107" s="266"/>
      <c r="B107" s="50"/>
      <c r="C107" s="50"/>
      <c r="D107" s="80"/>
      <c r="E107" s="50"/>
      <c r="F107" s="80"/>
      <c r="G107" s="50"/>
      <c r="H107" s="80"/>
      <c r="I107" s="50"/>
      <c r="J107" s="270"/>
      <c r="K107" s="244"/>
      <c r="L107" s="50"/>
      <c r="M107" s="50"/>
      <c r="N107" s="50"/>
      <c r="O107" s="50"/>
      <c r="P107" s="50"/>
      <c r="Q107" s="50"/>
    </row>
    <row r="108" spans="1:17" ht="15.75" customHeight="1">
      <c r="A108" s="266"/>
      <c r="B108" s="50"/>
      <c r="C108" s="50"/>
      <c r="D108" s="80"/>
      <c r="E108" s="50"/>
      <c r="F108" s="80"/>
      <c r="G108" s="50"/>
      <c r="H108" s="80"/>
      <c r="I108" s="50"/>
      <c r="J108" s="270"/>
      <c r="K108" s="244"/>
      <c r="L108" s="50"/>
      <c r="M108" s="50"/>
      <c r="N108" s="50"/>
      <c r="O108" s="50"/>
      <c r="P108" s="50"/>
      <c r="Q108" s="50"/>
    </row>
    <row r="109" spans="1:17" ht="15.75" customHeight="1">
      <c r="A109" s="266"/>
      <c r="B109" s="50"/>
      <c r="C109" s="50"/>
      <c r="D109" s="80"/>
      <c r="E109" s="50"/>
      <c r="F109" s="80"/>
      <c r="G109" s="50"/>
      <c r="H109" s="80"/>
      <c r="I109" s="50"/>
      <c r="J109" s="270"/>
      <c r="K109" s="244"/>
      <c r="L109" s="50"/>
      <c r="M109" s="50"/>
      <c r="N109" s="50"/>
      <c r="O109" s="50"/>
      <c r="P109" s="50"/>
      <c r="Q109" s="50"/>
    </row>
    <row r="110" spans="1:17" ht="15.75" customHeight="1">
      <c r="A110" s="266"/>
      <c r="B110" s="50"/>
      <c r="C110" s="50"/>
      <c r="D110" s="80"/>
      <c r="E110" s="50"/>
      <c r="F110" s="80"/>
      <c r="G110" s="50"/>
      <c r="H110" s="80"/>
      <c r="I110" s="50"/>
      <c r="J110" s="270"/>
      <c r="K110" s="244"/>
      <c r="L110" s="50"/>
      <c r="M110" s="50"/>
      <c r="N110" s="50"/>
      <c r="O110" s="50"/>
      <c r="P110" s="50"/>
      <c r="Q110" s="50"/>
    </row>
    <row r="111" spans="1:17" ht="15.75" customHeight="1">
      <c r="A111" s="266"/>
      <c r="B111" s="50"/>
      <c r="C111" s="50"/>
      <c r="D111" s="80"/>
      <c r="E111" s="50"/>
      <c r="F111" s="80"/>
      <c r="G111" s="50"/>
      <c r="H111" s="80"/>
      <c r="I111" s="50"/>
      <c r="J111" s="270"/>
      <c r="K111" s="244"/>
      <c r="L111" s="50"/>
      <c r="M111" s="50"/>
      <c r="N111" s="50"/>
      <c r="O111" s="50"/>
      <c r="P111" s="50"/>
      <c r="Q111" s="50"/>
    </row>
    <row r="112" spans="1:17" ht="15.75" customHeight="1">
      <c r="A112" s="266"/>
      <c r="B112" s="50"/>
      <c r="C112" s="50"/>
      <c r="D112" s="80"/>
      <c r="E112" s="50"/>
      <c r="F112" s="80"/>
      <c r="G112" s="50"/>
      <c r="H112" s="80"/>
      <c r="I112" s="50"/>
      <c r="J112" s="270"/>
      <c r="K112" s="244"/>
      <c r="L112" s="50"/>
      <c r="M112" s="50"/>
      <c r="N112" s="50"/>
      <c r="O112" s="50"/>
      <c r="P112" s="50"/>
      <c r="Q112" s="50"/>
    </row>
    <row r="113" spans="1:17" ht="15.75" customHeight="1">
      <c r="A113" s="266"/>
      <c r="B113" s="50"/>
      <c r="C113" s="50"/>
      <c r="D113" s="80"/>
      <c r="E113" s="50"/>
      <c r="F113" s="80"/>
      <c r="G113" s="50"/>
      <c r="H113" s="80"/>
      <c r="I113" s="50"/>
      <c r="J113" s="270"/>
      <c r="K113" s="244"/>
      <c r="L113" s="50"/>
      <c r="M113" s="50"/>
      <c r="N113" s="50"/>
      <c r="O113" s="50"/>
      <c r="P113" s="50"/>
      <c r="Q113" s="50"/>
    </row>
    <row r="114" spans="1:17" ht="15.75" customHeight="1">
      <c r="A114" s="266"/>
      <c r="B114" s="50"/>
      <c r="C114" s="50"/>
      <c r="D114" s="80"/>
      <c r="E114" s="50"/>
      <c r="F114" s="80"/>
      <c r="G114" s="50"/>
      <c r="H114" s="80"/>
      <c r="I114" s="50"/>
      <c r="J114" s="270"/>
      <c r="K114" s="244"/>
      <c r="L114" s="50"/>
      <c r="M114" s="50"/>
      <c r="N114" s="50"/>
      <c r="O114" s="50"/>
      <c r="P114" s="50"/>
      <c r="Q114" s="50"/>
    </row>
    <row r="115" spans="1:17" ht="15.75" customHeight="1">
      <c r="A115" s="266"/>
      <c r="B115" s="50"/>
      <c r="C115" s="50"/>
      <c r="D115" s="80"/>
      <c r="E115" s="50"/>
      <c r="F115" s="80"/>
      <c r="G115" s="50"/>
      <c r="H115" s="80"/>
      <c r="I115" s="50"/>
      <c r="J115" s="270"/>
      <c r="K115" s="244"/>
      <c r="L115" s="50"/>
      <c r="M115" s="50"/>
      <c r="N115" s="50"/>
      <c r="O115" s="50"/>
      <c r="P115" s="50"/>
      <c r="Q115" s="50"/>
    </row>
    <row r="116" spans="1:17" ht="15.75" customHeight="1">
      <c r="A116" s="266"/>
      <c r="B116" s="50"/>
      <c r="C116" s="50"/>
      <c r="D116" s="80"/>
      <c r="E116" s="50"/>
      <c r="F116" s="80"/>
      <c r="G116" s="50"/>
      <c r="H116" s="80"/>
      <c r="I116" s="50"/>
      <c r="J116" s="270"/>
      <c r="K116" s="244"/>
      <c r="L116" s="50"/>
      <c r="M116" s="50"/>
      <c r="N116" s="50"/>
      <c r="O116" s="50"/>
      <c r="P116" s="50"/>
      <c r="Q116" s="50"/>
    </row>
    <row r="117" spans="1:17" ht="15.75" customHeight="1">
      <c r="A117" s="266"/>
      <c r="B117" s="50"/>
      <c r="C117" s="50"/>
      <c r="D117" s="80"/>
      <c r="E117" s="50"/>
      <c r="F117" s="80"/>
      <c r="G117" s="50"/>
      <c r="H117" s="80"/>
      <c r="I117" s="50"/>
      <c r="J117" s="270"/>
      <c r="K117" s="244"/>
      <c r="L117" s="50"/>
      <c r="M117" s="50"/>
      <c r="N117" s="50"/>
      <c r="O117" s="50"/>
      <c r="P117" s="50"/>
      <c r="Q117" s="50"/>
    </row>
    <row r="118" spans="1:17" ht="15.75" customHeight="1">
      <c r="A118" s="266"/>
      <c r="B118" s="50"/>
      <c r="C118" s="50"/>
      <c r="D118" s="80"/>
      <c r="E118" s="50"/>
      <c r="F118" s="80"/>
      <c r="G118" s="50"/>
      <c r="H118" s="80"/>
      <c r="I118" s="50"/>
      <c r="J118" s="270"/>
      <c r="K118" s="244"/>
      <c r="L118" s="50"/>
      <c r="M118" s="50"/>
      <c r="N118" s="50"/>
      <c r="O118" s="50"/>
      <c r="P118" s="50"/>
      <c r="Q118" s="50"/>
    </row>
    <row r="119" spans="1:17" ht="15.75" customHeight="1">
      <c r="A119" s="266"/>
      <c r="B119" s="50"/>
      <c r="C119" s="50"/>
      <c r="D119" s="80"/>
      <c r="E119" s="50"/>
      <c r="F119" s="80"/>
      <c r="G119" s="50"/>
      <c r="H119" s="80"/>
      <c r="I119" s="50"/>
      <c r="J119" s="270"/>
      <c r="K119" s="244"/>
      <c r="L119" s="50"/>
      <c r="M119" s="50"/>
      <c r="N119" s="50"/>
      <c r="O119" s="50"/>
      <c r="P119" s="50"/>
      <c r="Q119" s="50"/>
    </row>
    <row r="120" spans="1:17" ht="15.75" customHeight="1">
      <c r="A120" s="266"/>
      <c r="B120" s="50"/>
      <c r="C120" s="50"/>
      <c r="D120" s="80"/>
      <c r="E120" s="50"/>
      <c r="F120" s="80"/>
      <c r="G120" s="50"/>
      <c r="H120" s="80"/>
      <c r="I120" s="50"/>
      <c r="J120" s="270"/>
      <c r="K120" s="244"/>
      <c r="L120" s="50"/>
      <c r="M120" s="50"/>
      <c r="N120" s="50"/>
      <c r="O120" s="50"/>
      <c r="P120" s="50"/>
      <c r="Q120" s="50"/>
    </row>
    <row r="121" spans="1:17" ht="15.75" customHeight="1">
      <c r="A121" s="266"/>
      <c r="B121" s="50"/>
      <c r="C121" s="50"/>
      <c r="D121" s="80"/>
      <c r="E121" s="50"/>
      <c r="F121" s="80"/>
      <c r="G121" s="50"/>
      <c r="H121" s="80"/>
      <c r="I121" s="50"/>
      <c r="J121" s="270"/>
      <c r="K121" s="244"/>
      <c r="L121" s="50"/>
      <c r="M121" s="50"/>
      <c r="N121" s="50"/>
      <c r="O121" s="50"/>
      <c r="P121" s="50"/>
      <c r="Q121" s="50"/>
    </row>
    <row r="122" spans="1:17" ht="15.75" customHeight="1">
      <c r="A122" s="266"/>
      <c r="B122" s="50"/>
      <c r="C122" s="50"/>
      <c r="D122" s="80"/>
      <c r="E122" s="50"/>
      <c r="F122" s="80"/>
      <c r="G122" s="50"/>
      <c r="H122" s="80"/>
      <c r="I122" s="50"/>
      <c r="J122" s="270"/>
      <c r="K122" s="244"/>
      <c r="L122" s="50"/>
      <c r="M122" s="50"/>
      <c r="N122" s="50"/>
      <c r="O122" s="50"/>
      <c r="P122" s="50"/>
      <c r="Q122" s="50"/>
    </row>
    <row r="123" spans="1:17" ht="15.75" customHeight="1">
      <c r="A123" s="266"/>
      <c r="B123" s="50"/>
      <c r="C123" s="50"/>
      <c r="D123" s="80"/>
      <c r="E123" s="50"/>
      <c r="F123" s="80"/>
      <c r="G123" s="50"/>
      <c r="H123" s="80"/>
      <c r="I123" s="50"/>
      <c r="J123" s="270"/>
      <c r="K123" s="244"/>
      <c r="L123" s="50"/>
      <c r="M123" s="50"/>
      <c r="N123" s="50"/>
      <c r="O123" s="50"/>
      <c r="P123" s="50"/>
      <c r="Q123" s="50"/>
    </row>
    <row r="124" spans="1:17" ht="15.75" customHeight="1">
      <c r="A124" s="266"/>
      <c r="B124" s="50"/>
      <c r="C124" s="50"/>
      <c r="D124" s="80"/>
      <c r="E124" s="50"/>
      <c r="F124" s="80"/>
      <c r="G124" s="50"/>
      <c r="H124" s="80"/>
      <c r="I124" s="50"/>
      <c r="J124" s="270"/>
      <c r="K124" s="244"/>
      <c r="L124" s="50"/>
      <c r="M124" s="50"/>
      <c r="N124" s="50"/>
      <c r="O124" s="50"/>
      <c r="P124" s="50"/>
      <c r="Q124" s="50"/>
    </row>
    <row r="125" spans="1:17" ht="15.75" customHeight="1">
      <c r="A125" s="266"/>
      <c r="B125" s="50"/>
      <c r="C125" s="50"/>
      <c r="D125" s="80"/>
      <c r="E125" s="50"/>
      <c r="F125" s="80"/>
      <c r="G125" s="50"/>
      <c r="H125" s="80"/>
      <c r="I125" s="50"/>
      <c r="J125" s="270"/>
      <c r="K125" s="244"/>
      <c r="L125" s="50"/>
      <c r="M125" s="50"/>
      <c r="N125" s="50"/>
      <c r="O125" s="50"/>
      <c r="P125" s="50"/>
      <c r="Q125" s="50"/>
    </row>
    <row r="126" spans="1:17" ht="15.75" customHeight="1">
      <c r="A126" s="266"/>
      <c r="B126" s="50"/>
      <c r="C126" s="50"/>
      <c r="D126" s="80"/>
      <c r="E126" s="50"/>
      <c r="F126" s="80"/>
      <c r="G126" s="50"/>
      <c r="H126" s="80"/>
      <c r="I126" s="50"/>
      <c r="J126" s="270"/>
      <c r="K126" s="244"/>
      <c r="L126" s="50"/>
      <c r="M126" s="50"/>
      <c r="N126" s="50"/>
      <c r="O126" s="50"/>
      <c r="P126" s="50"/>
      <c r="Q126" s="50"/>
    </row>
    <row r="127" spans="1:17" ht="15.75" customHeight="1">
      <c r="A127" s="266"/>
      <c r="B127" s="50"/>
      <c r="C127" s="50"/>
      <c r="D127" s="80"/>
      <c r="E127" s="50"/>
      <c r="F127" s="80"/>
      <c r="G127" s="50"/>
      <c r="H127" s="80"/>
      <c r="I127" s="50"/>
      <c r="J127" s="270"/>
      <c r="K127" s="244"/>
      <c r="L127" s="50"/>
      <c r="M127" s="50"/>
      <c r="N127" s="50"/>
      <c r="O127" s="50"/>
      <c r="P127" s="50"/>
      <c r="Q127" s="50"/>
    </row>
    <row r="128" spans="1:17" ht="15.75" customHeight="1">
      <c r="A128" s="266"/>
      <c r="B128" s="50"/>
      <c r="C128" s="50"/>
      <c r="D128" s="80"/>
      <c r="E128" s="50"/>
      <c r="F128" s="80"/>
      <c r="G128" s="50"/>
      <c r="H128" s="80"/>
      <c r="I128" s="50"/>
      <c r="J128" s="270"/>
      <c r="K128" s="244"/>
      <c r="L128" s="50"/>
      <c r="M128" s="50"/>
      <c r="N128" s="50"/>
      <c r="O128" s="50"/>
      <c r="P128" s="50"/>
      <c r="Q128" s="50"/>
    </row>
    <row r="129" spans="1:17" ht="15.75" customHeight="1">
      <c r="A129" s="266"/>
      <c r="B129" s="50"/>
      <c r="C129" s="50"/>
      <c r="D129" s="80"/>
      <c r="E129" s="50"/>
      <c r="F129" s="80"/>
      <c r="G129" s="50"/>
      <c r="H129" s="80"/>
      <c r="I129" s="50"/>
      <c r="J129" s="270"/>
      <c r="K129" s="244"/>
      <c r="L129" s="50"/>
      <c r="M129" s="50"/>
      <c r="N129" s="50"/>
      <c r="O129" s="50"/>
      <c r="P129" s="50"/>
      <c r="Q129" s="50"/>
    </row>
    <row r="130" spans="1:17" ht="15.75" customHeight="1">
      <c r="A130" s="266"/>
      <c r="B130" s="50"/>
      <c r="C130" s="50"/>
      <c r="D130" s="80"/>
      <c r="E130" s="50"/>
      <c r="F130" s="80"/>
      <c r="G130" s="50"/>
      <c r="H130" s="80"/>
      <c r="I130" s="50"/>
      <c r="J130" s="270"/>
      <c r="K130" s="244"/>
      <c r="L130" s="50"/>
      <c r="M130" s="50"/>
      <c r="N130" s="50"/>
      <c r="O130" s="50"/>
      <c r="P130" s="50"/>
      <c r="Q130" s="50"/>
    </row>
    <row r="131" spans="1:17" ht="15.75" customHeight="1">
      <c r="A131" s="266"/>
      <c r="B131" s="50"/>
      <c r="C131" s="50"/>
      <c r="D131" s="80"/>
      <c r="E131" s="50"/>
      <c r="F131" s="80"/>
      <c r="G131" s="50"/>
      <c r="H131" s="80"/>
      <c r="I131" s="50"/>
      <c r="J131" s="270"/>
      <c r="K131" s="244"/>
      <c r="L131" s="50"/>
      <c r="M131" s="50"/>
      <c r="N131" s="50"/>
      <c r="O131" s="50"/>
      <c r="P131" s="50"/>
      <c r="Q131" s="50"/>
    </row>
    <row r="132" spans="1:17" ht="15.75" customHeight="1">
      <c r="A132" s="266"/>
      <c r="B132" s="50"/>
      <c r="C132" s="50"/>
      <c r="D132" s="80"/>
      <c r="E132" s="50"/>
      <c r="F132" s="80"/>
      <c r="G132" s="50"/>
      <c r="H132" s="80"/>
      <c r="I132" s="50"/>
      <c r="J132" s="270"/>
      <c r="K132" s="244"/>
      <c r="L132" s="50"/>
      <c r="M132" s="50"/>
      <c r="N132" s="50"/>
      <c r="O132" s="50"/>
      <c r="P132" s="50"/>
      <c r="Q132" s="50"/>
    </row>
    <row r="133" spans="1:17" ht="15.75" customHeight="1">
      <c r="A133" s="266"/>
      <c r="B133" s="50"/>
      <c r="C133" s="50"/>
      <c r="D133" s="80"/>
      <c r="E133" s="50"/>
      <c r="F133" s="80"/>
      <c r="G133" s="50"/>
      <c r="H133" s="80"/>
      <c r="I133" s="50"/>
      <c r="J133" s="270"/>
      <c r="K133" s="244"/>
      <c r="L133" s="50"/>
      <c r="M133" s="50"/>
      <c r="N133" s="50"/>
      <c r="O133" s="50"/>
      <c r="P133" s="50"/>
      <c r="Q133" s="50"/>
    </row>
    <row r="134" spans="1:17" ht="15.75" customHeight="1">
      <c r="A134" s="266"/>
      <c r="B134" s="50"/>
      <c r="C134" s="50"/>
      <c r="D134" s="80"/>
      <c r="E134" s="50"/>
      <c r="F134" s="80"/>
      <c r="G134" s="50"/>
      <c r="H134" s="80"/>
      <c r="I134" s="50"/>
      <c r="J134" s="270"/>
      <c r="K134" s="244"/>
      <c r="L134" s="50"/>
      <c r="M134" s="50"/>
      <c r="N134" s="50"/>
      <c r="O134" s="50"/>
      <c r="P134" s="50"/>
      <c r="Q134" s="50"/>
    </row>
    <row r="135" spans="1:17" ht="15.75" customHeight="1">
      <c r="A135" s="266"/>
      <c r="B135" s="50"/>
      <c r="C135" s="50"/>
      <c r="D135" s="80"/>
      <c r="E135" s="50"/>
      <c r="F135" s="80"/>
      <c r="G135" s="50"/>
      <c r="H135" s="80"/>
      <c r="I135" s="50"/>
      <c r="J135" s="270"/>
      <c r="K135" s="244"/>
      <c r="L135" s="50"/>
      <c r="M135" s="50"/>
      <c r="N135" s="50"/>
      <c r="O135" s="50"/>
      <c r="P135" s="50"/>
      <c r="Q135" s="50"/>
    </row>
    <row r="136" spans="1:17" ht="15.75" customHeight="1">
      <c r="A136" s="266"/>
      <c r="B136" s="50"/>
      <c r="C136" s="50"/>
      <c r="D136" s="80"/>
      <c r="E136" s="50"/>
      <c r="F136" s="80"/>
      <c r="G136" s="50"/>
      <c r="H136" s="80"/>
      <c r="I136" s="50"/>
      <c r="J136" s="270"/>
      <c r="K136" s="244"/>
      <c r="L136" s="50"/>
      <c r="M136" s="50"/>
      <c r="N136" s="50"/>
      <c r="O136" s="50"/>
      <c r="P136" s="50"/>
      <c r="Q136" s="50"/>
    </row>
    <row r="137" spans="1:17" ht="15.75" customHeight="1">
      <c r="A137" s="266"/>
      <c r="B137" s="50"/>
      <c r="C137" s="50"/>
      <c r="D137" s="80"/>
      <c r="E137" s="50"/>
      <c r="F137" s="80"/>
      <c r="G137" s="50"/>
      <c r="H137" s="80"/>
      <c r="I137" s="50"/>
      <c r="J137" s="270"/>
      <c r="K137" s="244"/>
      <c r="L137" s="50"/>
      <c r="M137" s="50"/>
      <c r="N137" s="50"/>
      <c r="O137" s="50"/>
      <c r="P137" s="50"/>
      <c r="Q137" s="50"/>
    </row>
    <row r="138" spans="1:17" ht="15.75" customHeight="1">
      <c r="A138" s="266"/>
      <c r="B138" s="50"/>
      <c r="C138" s="50"/>
      <c r="D138" s="80"/>
      <c r="E138" s="50"/>
      <c r="F138" s="80"/>
      <c r="G138" s="50"/>
      <c r="H138" s="80"/>
      <c r="I138" s="50"/>
      <c r="J138" s="270"/>
      <c r="K138" s="244"/>
      <c r="L138" s="50"/>
      <c r="M138" s="50"/>
      <c r="N138" s="50"/>
      <c r="O138" s="50"/>
      <c r="P138" s="50"/>
      <c r="Q138" s="50"/>
    </row>
    <row r="139" spans="1:17" ht="15.75" customHeight="1">
      <c r="A139" s="266"/>
      <c r="B139" s="50"/>
      <c r="C139" s="50"/>
      <c r="D139" s="80"/>
      <c r="E139" s="50"/>
      <c r="F139" s="80"/>
      <c r="G139" s="50"/>
      <c r="H139" s="80"/>
      <c r="I139" s="50"/>
      <c r="J139" s="270"/>
      <c r="K139" s="244"/>
      <c r="L139" s="50"/>
      <c r="M139" s="50"/>
      <c r="N139" s="50"/>
      <c r="O139" s="50"/>
      <c r="P139" s="50"/>
      <c r="Q139" s="50"/>
    </row>
    <row r="140" spans="1:17" ht="15.75" customHeight="1">
      <c r="A140" s="266"/>
      <c r="B140" s="50"/>
      <c r="C140" s="50"/>
      <c r="D140" s="80"/>
      <c r="E140" s="50"/>
      <c r="F140" s="80"/>
      <c r="G140" s="50"/>
      <c r="H140" s="80"/>
      <c r="I140" s="50"/>
      <c r="J140" s="270"/>
      <c r="K140" s="244"/>
      <c r="L140" s="50"/>
      <c r="M140" s="50"/>
      <c r="N140" s="50"/>
      <c r="O140" s="50"/>
      <c r="P140" s="50"/>
      <c r="Q140" s="50"/>
    </row>
    <row r="141" spans="1:17" ht="15.75" customHeight="1">
      <c r="A141" s="266"/>
      <c r="B141" s="50"/>
      <c r="C141" s="50"/>
      <c r="D141" s="80"/>
      <c r="E141" s="50"/>
      <c r="F141" s="80"/>
      <c r="G141" s="50"/>
      <c r="H141" s="80"/>
      <c r="I141" s="50"/>
      <c r="J141" s="270"/>
      <c r="K141" s="244"/>
      <c r="L141" s="50"/>
      <c r="M141" s="50"/>
      <c r="N141" s="50"/>
      <c r="O141" s="50"/>
      <c r="P141" s="50"/>
      <c r="Q141" s="50"/>
    </row>
    <row r="142" spans="1:17" ht="15.75" customHeight="1">
      <c r="A142" s="266"/>
      <c r="B142" s="50"/>
      <c r="C142" s="50"/>
      <c r="D142" s="80"/>
      <c r="E142" s="50"/>
      <c r="F142" s="80"/>
      <c r="G142" s="50"/>
      <c r="H142" s="80"/>
      <c r="I142" s="50"/>
      <c r="J142" s="270"/>
      <c r="K142" s="244"/>
      <c r="L142" s="50"/>
      <c r="M142" s="50"/>
      <c r="N142" s="50"/>
      <c r="O142" s="50"/>
      <c r="P142" s="50"/>
      <c r="Q142" s="50"/>
    </row>
    <row r="143" spans="1:17" ht="15.75" customHeight="1">
      <c r="A143" s="266"/>
      <c r="B143" s="50"/>
      <c r="C143" s="50"/>
      <c r="D143" s="80"/>
      <c r="E143" s="50"/>
      <c r="F143" s="80"/>
      <c r="G143" s="50"/>
      <c r="H143" s="80"/>
      <c r="I143" s="50"/>
      <c r="J143" s="270"/>
      <c r="K143" s="244"/>
      <c r="L143" s="50"/>
      <c r="M143" s="50"/>
      <c r="N143" s="50"/>
      <c r="O143" s="50"/>
      <c r="P143" s="50"/>
      <c r="Q143" s="50"/>
    </row>
    <row r="144" spans="1:17" ht="15.75" customHeight="1">
      <c r="A144" s="266"/>
      <c r="B144" s="50"/>
      <c r="C144" s="50"/>
      <c r="D144" s="80"/>
      <c r="E144" s="50"/>
      <c r="F144" s="80"/>
      <c r="G144" s="50"/>
      <c r="H144" s="80"/>
      <c r="I144" s="50"/>
      <c r="J144" s="270"/>
      <c r="K144" s="244"/>
      <c r="L144" s="50"/>
      <c r="M144" s="50"/>
      <c r="N144" s="50"/>
      <c r="O144" s="50"/>
      <c r="P144" s="50"/>
      <c r="Q144" s="50"/>
    </row>
    <row r="145" spans="1:17" ht="15.75" customHeight="1">
      <c r="A145" s="266"/>
      <c r="B145" s="50"/>
      <c r="C145" s="50"/>
      <c r="D145" s="80"/>
      <c r="E145" s="50"/>
      <c r="F145" s="80"/>
      <c r="G145" s="50"/>
      <c r="H145" s="80"/>
      <c r="I145" s="50"/>
      <c r="J145" s="270"/>
      <c r="K145" s="244"/>
      <c r="L145" s="50"/>
      <c r="M145" s="50"/>
      <c r="N145" s="50"/>
      <c r="O145" s="50"/>
      <c r="P145" s="50"/>
      <c r="Q145" s="50"/>
    </row>
    <row r="146" spans="1:17" ht="15.75" customHeight="1">
      <c r="A146" s="266"/>
      <c r="B146" s="50"/>
      <c r="C146" s="50"/>
      <c r="D146" s="80"/>
      <c r="E146" s="50"/>
      <c r="F146" s="80"/>
      <c r="G146" s="50"/>
      <c r="H146" s="80"/>
      <c r="I146" s="50"/>
      <c r="J146" s="270"/>
      <c r="K146" s="244"/>
      <c r="L146" s="50"/>
      <c r="M146" s="50"/>
      <c r="N146" s="50"/>
      <c r="O146" s="50"/>
      <c r="P146" s="50"/>
      <c r="Q146" s="50"/>
    </row>
    <row r="147" spans="1:17" ht="15.75" customHeight="1">
      <c r="A147" s="266"/>
      <c r="B147" s="50"/>
      <c r="C147" s="50"/>
      <c r="D147" s="80"/>
      <c r="E147" s="50"/>
      <c r="F147" s="80"/>
      <c r="G147" s="50"/>
      <c r="H147" s="80"/>
      <c r="I147" s="50"/>
      <c r="J147" s="270"/>
      <c r="K147" s="244"/>
      <c r="L147" s="50"/>
      <c r="M147" s="50"/>
      <c r="N147" s="50"/>
      <c r="O147" s="50"/>
      <c r="P147" s="50"/>
      <c r="Q147" s="50"/>
    </row>
    <row r="148" spans="1:17" ht="15.75" customHeight="1">
      <c r="A148" s="266"/>
      <c r="B148" s="50"/>
      <c r="C148" s="50"/>
      <c r="D148" s="80"/>
      <c r="E148" s="50"/>
      <c r="F148" s="80"/>
      <c r="G148" s="50"/>
      <c r="H148" s="80"/>
      <c r="I148" s="50"/>
      <c r="J148" s="270"/>
      <c r="K148" s="244"/>
      <c r="L148" s="50"/>
      <c r="M148" s="50"/>
      <c r="N148" s="50"/>
      <c r="O148" s="50"/>
      <c r="P148" s="50"/>
      <c r="Q148" s="50"/>
    </row>
    <row r="149" spans="1:17" ht="15.75" customHeight="1">
      <c r="A149" s="266"/>
      <c r="B149" s="50"/>
      <c r="C149" s="50"/>
      <c r="D149" s="80"/>
      <c r="E149" s="50"/>
      <c r="F149" s="80"/>
      <c r="G149" s="50"/>
      <c r="H149" s="80"/>
      <c r="I149" s="50"/>
      <c r="J149" s="270"/>
      <c r="K149" s="244"/>
      <c r="L149" s="50"/>
      <c r="M149" s="50"/>
      <c r="N149" s="50"/>
      <c r="O149" s="50"/>
      <c r="P149" s="50"/>
      <c r="Q149" s="50"/>
    </row>
    <row r="150" spans="1:17" ht="15.75" customHeight="1">
      <c r="A150" s="266"/>
      <c r="B150" s="50"/>
      <c r="C150" s="50"/>
      <c r="D150" s="80"/>
      <c r="E150" s="50"/>
      <c r="F150" s="80"/>
      <c r="G150" s="50"/>
      <c r="H150" s="80"/>
      <c r="I150" s="50"/>
      <c r="J150" s="270"/>
      <c r="K150" s="244"/>
      <c r="L150" s="50"/>
      <c r="M150" s="50"/>
      <c r="N150" s="50"/>
      <c r="O150" s="50"/>
      <c r="P150" s="50"/>
      <c r="Q150" s="50"/>
    </row>
    <row r="151" spans="1:17" ht="15.75" customHeight="1">
      <c r="A151" s="266"/>
      <c r="B151" s="50"/>
      <c r="C151" s="50"/>
      <c r="D151" s="80"/>
      <c r="E151" s="50"/>
      <c r="F151" s="80"/>
      <c r="G151" s="50"/>
      <c r="H151" s="80"/>
      <c r="I151" s="50"/>
      <c r="J151" s="270"/>
      <c r="K151" s="244"/>
      <c r="L151" s="50"/>
      <c r="M151" s="50"/>
      <c r="N151" s="50"/>
      <c r="O151" s="50"/>
      <c r="P151" s="50"/>
      <c r="Q151" s="50"/>
    </row>
    <row r="152" spans="1:17" ht="15.75" customHeight="1">
      <c r="A152" s="266"/>
      <c r="B152" s="50"/>
      <c r="C152" s="50"/>
      <c r="D152" s="80"/>
      <c r="E152" s="50"/>
      <c r="F152" s="80"/>
      <c r="G152" s="50"/>
      <c r="H152" s="80"/>
      <c r="I152" s="50"/>
      <c r="J152" s="270"/>
      <c r="K152" s="244"/>
      <c r="L152" s="50"/>
      <c r="M152" s="50"/>
      <c r="N152" s="50"/>
      <c r="O152" s="50"/>
      <c r="P152" s="50"/>
      <c r="Q152" s="50"/>
    </row>
    <row r="153" spans="1:17" ht="15.75" customHeight="1">
      <c r="A153" s="266"/>
      <c r="B153" s="50"/>
      <c r="C153" s="50"/>
      <c r="D153" s="80"/>
      <c r="E153" s="50"/>
      <c r="F153" s="80"/>
      <c r="G153" s="50"/>
      <c r="H153" s="80"/>
      <c r="I153" s="50"/>
      <c r="J153" s="270"/>
      <c r="K153" s="244"/>
      <c r="L153" s="50"/>
      <c r="M153" s="50"/>
      <c r="N153" s="50"/>
      <c r="O153" s="50"/>
      <c r="P153" s="50"/>
      <c r="Q153" s="50"/>
    </row>
    <row r="154" spans="1:17" ht="15.75" customHeight="1">
      <c r="A154" s="266"/>
      <c r="B154" s="50"/>
      <c r="C154" s="50"/>
      <c r="D154" s="80"/>
      <c r="E154" s="50"/>
      <c r="F154" s="80"/>
      <c r="G154" s="50"/>
      <c r="H154" s="80"/>
      <c r="I154" s="50"/>
      <c r="J154" s="270"/>
      <c r="K154" s="244"/>
      <c r="L154" s="50"/>
      <c r="M154" s="50"/>
      <c r="N154" s="50"/>
      <c r="O154" s="50"/>
      <c r="P154" s="50"/>
      <c r="Q154" s="50"/>
    </row>
    <row r="155" spans="1:17" ht="15.75" customHeight="1">
      <c r="A155" s="266"/>
      <c r="B155" s="50"/>
      <c r="C155" s="50"/>
      <c r="D155" s="80"/>
      <c r="E155" s="50"/>
      <c r="F155" s="80"/>
      <c r="G155" s="50"/>
      <c r="H155" s="80"/>
      <c r="I155" s="50"/>
      <c r="J155" s="270"/>
      <c r="K155" s="244"/>
      <c r="L155" s="50"/>
      <c r="M155" s="50"/>
      <c r="N155" s="50"/>
      <c r="O155" s="50"/>
      <c r="P155" s="50"/>
      <c r="Q155" s="50"/>
    </row>
    <row r="156" spans="1:17" ht="15.75" customHeight="1">
      <c r="A156" s="266"/>
      <c r="B156" s="50"/>
      <c r="C156" s="50"/>
      <c r="D156" s="80"/>
      <c r="E156" s="50"/>
      <c r="F156" s="80"/>
      <c r="G156" s="50"/>
      <c r="H156" s="80"/>
      <c r="I156" s="50"/>
      <c r="J156" s="270"/>
      <c r="K156" s="244"/>
      <c r="L156" s="50"/>
      <c r="M156" s="50"/>
      <c r="N156" s="50"/>
      <c r="O156" s="50"/>
      <c r="P156" s="50"/>
      <c r="Q156" s="50"/>
    </row>
    <row r="157" spans="1:17" ht="15.75" customHeight="1">
      <c r="A157" s="266"/>
      <c r="B157" s="50"/>
      <c r="C157" s="50"/>
      <c r="D157" s="80"/>
      <c r="E157" s="50"/>
      <c r="F157" s="80"/>
      <c r="G157" s="50"/>
      <c r="H157" s="80"/>
      <c r="I157" s="50"/>
      <c r="J157" s="270"/>
      <c r="K157" s="244"/>
      <c r="L157" s="50"/>
      <c r="M157" s="50"/>
      <c r="N157" s="50"/>
      <c r="O157" s="50"/>
      <c r="P157" s="50"/>
      <c r="Q157" s="50"/>
    </row>
    <row r="158" spans="1:17" ht="15.75" customHeight="1">
      <c r="A158" s="266"/>
      <c r="B158" s="50"/>
      <c r="C158" s="50"/>
      <c r="D158" s="80"/>
      <c r="E158" s="50"/>
      <c r="F158" s="80"/>
      <c r="G158" s="50"/>
      <c r="H158" s="80"/>
      <c r="I158" s="50"/>
      <c r="J158" s="270"/>
      <c r="K158" s="244"/>
      <c r="L158" s="50"/>
      <c r="M158" s="50"/>
      <c r="N158" s="50"/>
      <c r="O158" s="50"/>
      <c r="P158" s="50"/>
      <c r="Q158" s="50"/>
    </row>
    <row r="159" spans="1:17" ht="15.75" customHeight="1">
      <c r="A159" s="266"/>
      <c r="B159" s="50"/>
      <c r="C159" s="50"/>
      <c r="D159" s="80"/>
      <c r="E159" s="50"/>
      <c r="F159" s="80"/>
      <c r="G159" s="50"/>
      <c r="H159" s="80"/>
      <c r="I159" s="50"/>
      <c r="J159" s="270"/>
      <c r="K159" s="244"/>
      <c r="L159" s="50"/>
      <c r="M159" s="50"/>
      <c r="N159" s="50"/>
      <c r="O159" s="50"/>
      <c r="P159" s="50"/>
      <c r="Q159" s="50"/>
    </row>
    <row r="160" spans="1:17" ht="15.75" customHeight="1">
      <c r="A160" s="266"/>
      <c r="B160" s="50"/>
      <c r="C160" s="50"/>
      <c r="D160" s="80"/>
      <c r="E160" s="50"/>
      <c r="F160" s="80"/>
      <c r="G160" s="50"/>
      <c r="H160" s="80"/>
      <c r="I160" s="50"/>
      <c r="J160" s="270"/>
      <c r="K160" s="244"/>
      <c r="L160" s="50"/>
      <c r="M160" s="50"/>
      <c r="N160" s="50"/>
      <c r="O160" s="50"/>
      <c r="P160" s="50"/>
      <c r="Q160" s="50"/>
    </row>
    <row r="161" spans="1:17" ht="15.75" customHeight="1">
      <c r="A161" s="266"/>
      <c r="B161" s="50"/>
      <c r="C161" s="50"/>
      <c r="D161" s="80"/>
      <c r="E161" s="50"/>
      <c r="F161" s="80"/>
      <c r="G161" s="50"/>
      <c r="H161" s="80"/>
      <c r="I161" s="50"/>
      <c r="J161" s="270"/>
      <c r="K161" s="244"/>
      <c r="L161" s="50"/>
      <c r="M161" s="50"/>
      <c r="N161" s="50"/>
      <c r="O161" s="50"/>
      <c r="P161" s="50"/>
      <c r="Q161" s="50"/>
    </row>
    <row r="162" spans="1:17" ht="15.75" customHeight="1">
      <c r="A162" s="266"/>
      <c r="B162" s="50"/>
      <c r="C162" s="50"/>
      <c r="D162" s="80"/>
      <c r="E162" s="50"/>
      <c r="F162" s="80"/>
      <c r="G162" s="50"/>
      <c r="H162" s="80"/>
      <c r="I162" s="50"/>
      <c r="J162" s="270"/>
      <c r="K162" s="244"/>
      <c r="L162" s="50"/>
      <c r="M162" s="50"/>
      <c r="N162" s="50"/>
      <c r="O162" s="50"/>
      <c r="P162" s="50"/>
      <c r="Q162" s="50"/>
    </row>
    <row r="163" spans="1:17" ht="15.75" customHeight="1">
      <c r="A163" s="266"/>
      <c r="B163" s="50"/>
      <c r="C163" s="50"/>
      <c r="D163" s="80"/>
      <c r="E163" s="50"/>
      <c r="F163" s="80"/>
      <c r="G163" s="50"/>
      <c r="H163" s="80"/>
      <c r="I163" s="50"/>
      <c r="J163" s="270"/>
      <c r="K163" s="244"/>
      <c r="L163" s="50"/>
      <c r="M163" s="50"/>
      <c r="N163" s="50"/>
      <c r="O163" s="50"/>
      <c r="P163" s="50"/>
      <c r="Q163" s="50"/>
    </row>
    <row r="164" spans="1:17" ht="15.75" customHeight="1">
      <c r="A164" s="266"/>
      <c r="B164" s="50"/>
      <c r="C164" s="50"/>
      <c r="D164" s="80"/>
      <c r="E164" s="50"/>
      <c r="F164" s="80"/>
      <c r="G164" s="50"/>
      <c r="H164" s="80"/>
      <c r="I164" s="50"/>
      <c r="J164" s="270"/>
      <c r="K164" s="244"/>
      <c r="L164" s="50"/>
      <c r="M164" s="50"/>
      <c r="N164" s="50"/>
      <c r="O164" s="50"/>
      <c r="P164" s="50"/>
      <c r="Q164" s="50"/>
    </row>
    <row r="165" spans="1:17" ht="15.75" customHeight="1">
      <c r="A165" s="266"/>
      <c r="B165" s="50"/>
      <c r="C165" s="50"/>
      <c r="D165" s="80"/>
      <c r="E165" s="50"/>
      <c r="F165" s="80"/>
      <c r="G165" s="50"/>
      <c r="H165" s="80"/>
      <c r="I165" s="50"/>
      <c r="J165" s="270"/>
      <c r="K165" s="244"/>
      <c r="L165" s="50"/>
      <c r="M165" s="50"/>
      <c r="N165" s="50"/>
      <c r="O165" s="50"/>
      <c r="P165" s="50"/>
      <c r="Q165" s="50"/>
    </row>
    <row r="166" spans="1:17" ht="15.75" customHeight="1">
      <c r="A166" s="266"/>
      <c r="B166" s="50"/>
      <c r="C166" s="50"/>
      <c r="D166" s="80"/>
      <c r="E166" s="50"/>
      <c r="F166" s="80"/>
      <c r="G166" s="50"/>
      <c r="H166" s="80"/>
      <c r="I166" s="50"/>
      <c r="J166" s="270"/>
      <c r="K166" s="244"/>
      <c r="L166" s="50"/>
      <c r="M166" s="50"/>
      <c r="N166" s="50"/>
      <c r="O166" s="50"/>
      <c r="P166" s="50"/>
      <c r="Q166" s="50"/>
    </row>
    <row r="167" spans="1:17" ht="15.75" customHeight="1">
      <c r="A167" s="266"/>
      <c r="B167" s="50"/>
      <c r="C167" s="50"/>
      <c r="D167" s="80"/>
      <c r="E167" s="50"/>
      <c r="F167" s="80"/>
      <c r="G167" s="50"/>
      <c r="H167" s="80"/>
      <c r="I167" s="50"/>
      <c r="J167" s="270"/>
      <c r="K167" s="244"/>
      <c r="L167" s="50"/>
      <c r="M167" s="50"/>
      <c r="N167" s="50"/>
      <c r="O167" s="50"/>
      <c r="P167" s="50"/>
      <c r="Q167" s="50"/>
    </row>
    <row r="168" spans="1:17" ht="15.75" customHeight="1">
      <c r="A168" s="266"/>
      <c r="B168" s="50"/>
      <c r="C168" s="50"/>
      <c r="D168" s="80"/>
      <c r="E168" s="50"/>
      <c r="F168" s="80"/>
      <c r="G168" s="50"/>
      <c r="H168" s="80"/>
      <c r="I168" s="50"/>
      <c r="J168" s="270"/>
      <c r="K168" s="244"/>
      <c r="L168" s="50"/>
      <c r="M168" s="50"/>
      <c r="N168" s="50"/>
      <c r="O168" s="50"/>
      <c r="P168" s="50"/>
      <c r="Q168" s="50"/>
    </row>
    <row r="169" spans="1:17" ht="15.75" customHeight="1">
      <c r="A169" s="266"/>
      <c r="B169" s="50"/>
      <c r="C169" s="50"/>
      <c r="D169" s="80"/>
      <c r="E169" s="50"/>
      <c r="F169" s="80"/>
      <c r="G169" s="50"/>
      <c r="H169" s="80"/>
      <c r="I169" s="50"/>
      <c r="J169" s="270"/>
      <c r="K169" s="244"/>
      <c r="L169" s="50"/>
      <c r="M169" s="50"/>
      <c r="N169" s="50"/>
      <c r="O169" s="50"/>
      <c r="P169" s="50"/>
      <c r="Q169" s="50"/>
    </row>
    <row r="170" spans="1:17" ht="15.75" customHeight="1">
      <c r="A170" s="266"/>
      <c r="B170" s="50"/>
      <c r="C170" s="50"/>
      <c r="D170" s="80"/>
      <c r="E170" s="50"/>
      <c r="F170" s="80"/>
      <c r="G170" s="50"/>
      <c r="H170" s="80"/>
      <c r="I170" s="50"/>
      <c r="J170" s="270"/>
      <c r="K170" s="244"/>
      <c r="L170" s="50"/>
      <c r="M170" s="50"/>
      <c r="N170" s="50"/>
      <c r="O170" s="50"/>
      <c r="P170" s="50"/>
      <c r="Q170" s="50"/>
    </row>
    <row r="171" spans="1:17" ht="15.75" customHeight="1">
      <c r="A171" s="266"/>
      <c r="B171" s="50"/>
      <c r="C171" s="50"/>
      <c r="D171" s="80"/>
      <c r="E171" s="50"/>
      <c r="F171" s="80"/>
      <c r="G171" s="50"/>
      <c r="H171" s="80"/>
      <c r="I171" s="50"/>
      <c r="J171" s="270"/>
      <c r="K171" s="244"/>
      <c r="L171" s="50"/>
      <c r="M171" s="50"/>
      <c r="N171" s="50"/>
      <c r="O171" s="50"/>
      <c r="P171" s="50"/>
      <c r="Q171" s="50"/>
    </row>
    <row r="172" spans="1:17" ht="15.75" customHeight="1">
      <c r="A172" s="266"/>
      <c r="B172" s="50"/>
      <c r="C172" s="50"/>
      <c r="D172" s="80"/>
      <c r="E172" s="50"/>
      <c r="F172" s="80"/>
      <c r="G172" s="50"/>
      <c r="H172" s="80"/>
      <c r="I172" s="50"/>
      <c r="J172" s="270"/>
      <c r="K172" s="244"/>
      <c r="L172" s="50"/>
      <c r="M172" s="50"/>
      <c r="N172" s="50"/>
      <c r="O172" s="50"/>
      <c r="P172" s="50"/>
      <c r="Q172" s="50"/>
    </row>
    <row r="173" spans="1:17" ht="15.75" customHeight="1">
      <c r="A173" s="266"/>
      <c r="B173" s="50"/>
      <c r="C173" s="50"/>
      <c r="D173" s="80"/>
      <c r="E173" s="50"/>
      <c r="F173" s="80"/>
      <c r="G173" s="50"/>
      <c r="H173" s="80"/>
      <c r="I173" s="50"/>
      <c r="J173" s="270"/>
      <c r="K173" s="244"/>
      <c r="L173" s="50"/>
      <c r="M173" s="50"/>
      <c r="N173" s="50"/>
      <c r="O173" s="50"/>
      <c r="P173" s="50"/>
      <c r="Q173" s="50"/>
    </row>
    <row r="174" spans="1:17" ht="15.75" customHeight="1">
      <c r="A174" s="266"/>
      <c r="B174" s="50"/>
      <c r="C174" s="50"/>
      <c r="D174" s="80"/>
      <c r="E174" s="50"/>
      <c r="F174" s="80"/>
      <c r="G174" s="50"/>
      <c r="H174" s="80"/>
      <c r="I174" s="50"/>
      <c r="J174" s="270"/>
      <c r="K174" s="244"/>
      <c r="L174" s="50"/>
      <c r="M174" s="50"/>
      <c r="N174" s="50"/>
      <c r="O174" s="50"/>
      <c r="P174" s="50"/>
      <c r="Q174" s="50"/>
    </row>
    <row r="175" spans="1:17" ht="15.75" customHeight="1">
      <c r="A175" s="266"/>
      <c r="B175" s="50"/>
      <c r="C175" s="50"/>
      <c r="D175" s="80"/>
      <c r="E175" s="50"/>
      <c r="F175" s="80"/>
      <c r="G175" s="50"/>
      <c r="H175" s="80"/>
      <c r="I175" s="50"/>
      <c r="J175" s="270"/>
      <c r="K175" s="244"/>
      <c r="L175" s="50"/>
      <c r="M175" s="50"/>
      <c r="N175" s="50"/>
      <c r="O175" s="50"/>
      <c r="P175" s="50"/>
      <c r="Q175" s="50"/>
    </row>
    <row r="176" spans="1:17" ht="15.75" customHeight="1">
      <c r="A176" s="266"/>
      <c r="B176" s="50"/>
      <c r="C176" s="50"/>
      <c r="D176" s="80"/>
      <c r="E176" s="50"/>
      <c r="F176" s="80"/>
      <c r="G176" s="50"/>
      <c r="H176" s="80"/>
      <c r="I176" s="50"/>
      <c r="J176" s="270"/>
      <c r="K176" s="244"/>
      <c r="L176" s="50"/>
      <c r="M176" s="50"/>
      <c r="N176" s="50"/>
      <c r="O176" s="50"/>
      <c r="P176" s="50"/>
      <c r="Q176" s="50"/>
    </row>
    <row r="177" spans="1:17" ht="15.75" customHeight="1">
      <c r="A177" s="266"/>
      <c r="B177" s="50"/>
      <c r="C177" s="50"/>
      <c r="D177" s="80"/>
      <c r="E177" s="50"/>
      <c r="F177" s="80"/>
      <c r="G177" s="50"/>
      <c r="H177" s="80"/>
      <c r="I177" s="50"/>
      <c r="J177" s="270"/>
      <c r="K177" s="244"/>
      <c r="L177" s="50"/>
      <c r="M177" s="50"/>
      <c r="N177" s="50"/>
      <c r="O177" s="50"/>
      <c r="P177" s="50"/>
      <c r="Q177" s="50"/>
    </row>
    <row r="178" spans="1:17" ht="15.75" customHeight="1">
      <c r="A178" s="266"/>
      <c r="B178" s="50"/>
      <c r="C178" s="50"/>
      <c r="D178" s="80"/>
      <c r="E178" s="50"/>
      <c r="F178" s="80"/>
      <c r="G178" s="50"/>
      <c r="H178" s="80"/>
      <c r="I178" s="50"/>
      <c r="J178" s="270"/>
      <c r="K178" s="244"/>
      <c r="L178" s="50"/>
      <c r="M178" s="50"/>
      <c r="N178" s="50"/>
      <c r="O178" s="50"/>
      <c r="P178" s="50"/>
      <c r="Q178" s="50"/>
    </row>
    <row r="179" spans="1:17" ht="15.75" customHeight="1">
      <c r="A179" s="266"/>
      <c r="B179" s="50"/>
      <c r="C179" s="50"/>
      <c r="D179" s="80"/>
      <c r="E179" s="50"/>
      <c r="F179" s="80"/>
      <c r="G179" s="50"/>
      <c r="H179" s="80"/>
      <c r="I179" s="50"/>
      <c r="J179" s="270"/>
      <c r="K179" s="244"/>
      <c r="L179" s="50"/>
      <c r="M179" s="50"/>
      <c r="N179" s="50"/>
      <c r="O179" s="50"/>
      <c r="P179" s="50"/>
      <c r="Q179" s="50"/>
    </row>
    <row r="180" spans="1:17" ht="15.75" customHeight="1">
      <c r="A180" s="266"/>
      <c r="B180" s="50"/>
      <c r="C180" s="50"/>
      <c r="D180" s="80"/>
      <c r="E180" s="50"/>
      <c r="F180" s="80"/>
      <c r="G180" s="50"/>
      <c r="H180" s="80"/>
      <c r="I180" s="50"/>
      <c r="J180" s="270"/>
      <c r="K180" s="244"/>
      <c r="L180" s="50"/>
      <c r="M180" s="50"/>
      <c r="N180" s="50"/>
      <c r="O180" s="50"/>
      <c r="P180" s="50"/>
      <c r="Q180" s="50"/>
    </row>
    <row r="181" spans="1:17" ht="15.75" customHeight="1">
      <c r="A181" s="266"/>
      <c r="B181" s="50"/>
      <c r="C181" s="50"/>
      <c r="D181" s="80"/>
      <c r="E181" s="50"/>
      <c r="F181" s="80"/>
      <c r="G181" s="50"/>
      <c r="H181" s="80"/>
      <c r="I181" s="50"/>
      <c r="J181" s="270"/>
      <c r="K181" s="244"/>
      <c r="L181" s="50"/>
      <c r="M181" s="50"/>
      <c r="N181" s="50"/>
      <c r="O181" s="50"/>
      <c r="P181" s="50"/>
      <c r="Q181" s="50"/>
    </row>
    <row r="182" spans="1:17" ht="15.75" customHeight="1">
      <c r="A182" s="266"/>
      <c r="B182" s="50"/>
      <c r="C182" s="50"/>
      <c r="D182" s="80"/>
      <c r="E182" s="50"/>
      <c r="F182" s="80"/>
      <c r="G182" s="50"/>
      <c r="H182" s="80"/>
      <c r="I182" s="50"/>
      <c r="J182" s="270"/>
      <c r="K182" s="244"/>
      <c r="L182" s="50"/>
      <c r="M182" s="50"/>
      <c r="N182" s="50"/>
      <c r="O182" s="50"/>
      <c r="P182" s="50"/>
      <c r="Q182" s="50"/>
    </row>
    <row r="183" spans="1:17" ht="15.75" customHeight="1">
      <c r="A183" s="266"/>
      <c r="B183" s="50"/>
      <c r="C183" s="50"/>
      <c r="D183" s="80"/>
      <c r="E183" s="50"/>
      <c r="F183" s="80"/>
      <c r="G183" s="50"/>
      <c r="H183" s="80"/>
      <c r="I183" s="50"/>
      <c r="J183" s="270"/>
      <c r="K183" s="244"/>
      <c r="L183" s="50"/>
      <c r="M183" s="50"/>
      <c r="N183" s="50"/>
      <c r="O183" s="50"/>
      <c r="P183" s="50"/>
      <c r="Q183" s="50"/>
    </row>
    <row r="184" spans="1:17" ht="15.75" customHeight="1">
      <c r="A184" s="266"/>
      <c r="B184" s="50"/>
      <c r="C184" s="50"/>
      <c r="D184" s="80"/>
      <c r="E184" s="50"/>
      <c r="F184" s="80"/>
      <c r="G184" s="50"/>
      <c r="H184" s="80"/>
      <c r="I184" s="50"/>
      <c r="J184" s="270"/>
      <c r="K184" s="244"/>
      <c r="L184" s="50"/>
      <c r="M184" s="50"/>
      <c r="N184" s="50"/>
      <c r="O184" s="50"/>
      <c r="P184" s="50"/>
      <c r="Q184" s="50"/>
    </row>
    <row r="185" spans="1:17" ht="15.75" customHeight="1">
      <c r="A185" s="266"/>
      <c r="B185" s="50"/>
      <c r="C185" s="50"/>
      <c r="D185" s="80"/>
      <c r="E185" s="50"/>
      <c r="F185" s="80"/>
      <c r="G185" s="50"/>
      <c r="H185" s="80"/>
      <c r="I185" s="50"/>
      <c r="J185" s="270"/>
      <c r="K185" s="244"/>
      <c r="L185" s="50"/>
      <c r="M185" s="50"/>
      <c r="N185" s="50"/>
      <c r="O185" s="50"/>
      <c r="P185" s="50"/>
      <c r="Q185" s="50"/>
    </row>
    <row r="186" spans="1:17" ht="15.75" customHeight="1">
      <c r="A186" s="266"/>
      <c r="B186" s="50"/>
      <c r="C186" s="50"/>
      <c r="D186" s="80"/>
      <c r="E186" s="50"/>
      <c r="F186" s="80"/>
      <c r="G186" s="50"/>
      <c r="H186" s="80"/>
      <c r="I186" s="50"/>
      <c r="J186" s="270"/>
      <c r="K186" s="244"/>
      <c r="L186" s="50"/>
      <c r="M186" s="50"/>
      <c r="N186" s="50"/>
      <c r="O186" s="50"/>
      <c r="P186" s="50"/>
      <c r="Q186" s="50"/>
    </row>
    <row r="187" spans="1:17" ht="15.75" customHeight="1">
      <c r="A187" s="266"/>
      <c r="B187" s="50"/>
      <c r="C187" s="50"/>
      <c r="D187" s="80"/>
      <c r="E187" s="50"/>
      <c r="F187" s="80"/>
      <c r="G187" s="50"/>
      <c r="H187" s="80"/>
      <c r="I187" s="50"/>
      <c r="J187" s="270"/>
      <c r="K187" s="244"/>
      <c r="L187" s="50"/>
      <c r="M187" s="50"/>
      <c r="N187" s="50"/>
      <c r="O187" s="50"/>
      <c r="P187" s="50"/>
      <c r="Q187" s="50"/>
    </row>
    <row r="188" spans="1:17" ht="15.75" customHeight="1">
      <c r="A188" s="266"/>
      <c r="B188" s="50"/>
      <c r="C188" s="50"/>
      <c r="D188" s="80"/>
      <c r="E188" s="50"/>
      <c r="F188" s="80"/>
      <c r="G188" s="50"/>
      <c r="H188" s="80"/>
      <c r="I188" s="50"/>
      <c r="J188" s="270"/>
      <c r="K188" s="244"/>
      <c r="L188" s="50"/>
      <c r="M188" s="50"/>
      <c r="N188" s="50"/>
      <c r="O188" s="50"/>
      <c r="P188" s="50"/>
      <c r="Q188" s="50"/>
    </row>
    <row r="189" spans="1:17" ht="15.75" customHeight="1">
      <c r="A189" s="266"/>
      <c r="B189" s="50"/>
      <c r="C189" s="50"/>
      <c r="D189" s="80"/>
      <c r="E189" s="50"/>
      <c r="F189" s="80"/>
      <c r="G189" s="50"/>
      <c r="H189" s="80"/>
      <c r="I189" s="50"/>
      <c r="J189" s="270"/>
      <c r="K189" s="244"/>
      <c r="L189" s="50"/>
      <c r="M189" s="50"/>
      <c r="N189" s="50"/>
      <c r="O189" s="50"/>
      <c r="P189" s="50"/>
      <c r="Q189" s="50"/>
    </row>
    <row r="190" spans="1:17" ht="15.75" customHeight="1">
      <c r="A190" s="266"/>
      <c r="B190" s="50"/>
      <c r="C190" s="50"/>
      <c r="D190" s="80"/>
      <c r="E190" s="50"/>
      <c r="F190" s="80"/>
      <c r="G190" s="50"/>
      <c r="H190" s="80"/>
      <c r="I190" s="50"/>
      <c r="J190" s="270"/>
      <c r="K190" s="244"/>
      <c r="L190" s="50"/>
      <c r="M190" s="50"/>
      <c r="N190" s="50"/>
      <c r="O190" s="50"/>
      <c r="P190" s="50"/>
      <c r="Q190" s="50"/>
    </row>
    <row r="191" spans="1:17" ht="15.75" customHeight="1">
      <c r="A191" s="266"/>
      <c r="B191" s="50"/>
      <c r="C191" s="50"/>
      <c r="D191" s="80"/>
      <c r="E191" s="50"/>
      <c r="F191" s="80"/>
      <c r="G191" s="50"/>
      <c r="H191" s="80"/>
      <c r="I191" s="50"/>
      <c r="J191" s="270"/>
      <c r="K191" s="244"/>
      <c r="L191" s="50"/>
      <c r="M191" s="50"/>
      <c r="N191" s="50"/>
      <c r="O191" s="50"/>
      <c r="P191" s="50"/>
      <c r="Q191" s="50"/>
    </row>
    <row r="192" spans="1:17" ht="15.75" customHeight="1">
      <c r="A192" s="266"/>
      <c r="B192" s="50"/>
      <c r="C192" s="50"/>
      <c r="D192" s="80"/>
      <c r="E192" s="50"/>
      <c r="F192" s="80"/>
      <c r="G192" s="50"/>
      <c r="H192" s="80"/>
      <c r="I192" s="50"/>
      <c r="J192" s="270"/>
      <c r="K192" s="244"/>
      <c r="L192" s="50"/>
      <c r="M192" s="50"/>
      <c r="N192" s="50"/>
      <c r="O192" s="50"/>
      <c r="P192" s="50"/>
      <c r="Q192" s="50"/>
    </row>
    <row r="193" spans="1:17" ht="15.75" customHeight="1">
      <c r="A193" s="266"/>
      <c r="B193" s="50"/>
      <c r="C193" s="50"/>
      <c r="D193" s="80"/>
      <c r="E193" s="50"/>
      <c r="F193" s="80"/>
      <c r="G193" s="50"/>
      <c r="H193" s="80"/>
      <c r="I193" s="50"/>
      <c r="J193" s="270"/>
      <c r="K193" s="244"/>
      <c r="L193" s="50"/>
      <c r="M193" s="50"/>
      <c r="N193" s="50"/>
      <c r="O193" s="50"/>
      <c r="P193" s="50"/>
      <c r="Q193" s="50"/>
    </row>
    <row r="194" spans="1:17" ht="15.75" customHeight="1">
      <c r="A194" s="266"/>
      <c r="B194" s="50"/>
      <c r="C194" s="50"/>
      <c r="D194" s="80"/>
      <c r="E194" s="50"/>
      <c r="F194" s="80"/>
      <c r="G194" s="50"/>
      <c r="H194" s="80"/>
      <c r="I194" s="50"/>
      <c r="J194" s="270"/>
      <c r="K194" s="244"/>
      <c r="L194" s="50"/>
      <c r="M194" s="50"/>
      <c r="N194" s="50"/>
      <c r="O194" s="50"/>
      <c r="P194" s="50"/>
      <c r="Q194" s="50"/>
    </row>
    <row r="195" spans="1:17" ht="15.75" customHeight="1">
      <c r="A195" s="266"/>
      <c r="B195" s="50"/>
      <c r="C195" s="50"/>
      <c r="D195" s="80"/>
      <c r="E195" s="50"/>
      <c r="F195" s="80"/>
      <c r="G195" s="50"/>
      <c r="H195" s="80"/>
      <c r="I195" s="50"/>
      <c r="J195" s="270"/>
      <c r="K195" s="244"/>
      <c r="L195" s="50"/>
      <c r="M195" s="50"/>
      <c r="N195" s="50"/>
      <c r="O195" s="50"/>
      <c r="P195" s="50"/>
      <c r="Q195" s="50"/>
    </row>
    <row r="196" spans="1:17" ht="15.75" customHeight="1">
      <c r="A196" s="266"/>
      <c r="B196" s="50"/>
      <c r="C196" s="50"/>
      <c r="D196" s="80"/>
      <c r="E196" s="50"/>
      <c r="F196" s="80"/>
      <c r="G196" s="50"/>
      <c r="H196" s="80"/>
      <c r="I196" s="50"/>
      <c r="J196" s="270"/>
      <c r="K196" s="244"/>
      <c r="L196" s="50"/>
      <c r="M196" s="50"/>
      <c r="N196" s="50"/>
      <c r="O196" s="50"/>
      <c r="P196" s="50"/>
      <c r="Q196" s="50"/>
    </row>
    <row r="197" spans="1:17" ht="15.75" customHeight="1">
      <c r="A197" s="266"/>
      <c r="B197" s="50"/>
      <c r="C197" s="50"/>
      <c r="D197" s="80"/>
      <c r="E197" s="50"/>
      <c r="F197" s="80"/>
      <c r="G197" s="50"/>
      <c r="H197" s="80"/>
      <c r="I197" s="50"/>
      <c r="J197" s="270"/>
      <c r="K197" s="244"/>
      <c r="L197" s="50"/>
      <c r="M197" s="50"/>
      <c r="N197" s="50"/>
      <c r="O197" s="50"/>
      <c r="P197" s="50"/>
      <c r="Q197" s="50"/>
    </row>
    <row r="198" spans="1:17" ht="15.75" customHeight="1">
      <c r="A198" s="266"/>
      <c r="B198" s="50"/>
      <c r="C198" s="50"/>
      <c r="D198" s="80"/>
      <c r="E198" s="50"/>
      <c r="F198" s="80"/>
      <c r="G198" s="50"/>
      <c r="H198" s="80"/>
      <c r="I198" s="50"/>
      <c r="J198" s="270"/>
      <c r="K198" s="244"/>
      <c r="L198" s="50"/>
      <c r="M198" s="50"/>
      <c r="N198" s="50"/>
      <c r="O198" s="50"/>
      <c r="P198" s="50"/>
      <c r="Q198" s="50"/>
    </row>
    <row r="199" spans="1:17" ht="15.75" customHeight="1">
      <c r="A199" s="266"/>
      <c r="B199" s="50"/>
      <c r="C199" s="50"/>
      <c r="D199" s="80"/>
      <c r="E199" s="50"/>
      <c r="F199" s="80"/>
      <c r="G199" s="50"/>
      <c r="H199" s="80"/>
      <c r="I199" s="50"/>
      <c r="J199" s="270"/>
      <c r="K199" s="244"/>
      <c r="L199" s="50"/>
      <c r="M199" s="50"/>
      <c r="N199" s="50"/>
      <c r="O199" s="50"/>
      <c r="P199" s="50"/>
      <c r="Q199" s="50"/>
    </row>
    <row r="200" spans="1:17" ht="15.75" customHeight="1">
      <c r="A200" s="266"/>
      <c r="B200" s="50"/>
      <c r="C200" s="50"/>
      <c r="D200" s="80"/>
      <c r="E200" s="50"/>
      <c r="F200" s="80"/>
      <c r="G200" s="50"/>
      <c r="H200" s="80"/>
      <c r="I200" s="50"/>
      <c r="J200" s="270"/>
      <c r="K200" s="244"/>
      <c r="L200" s="50"/>
      <c r="M200" s="50"/>
      <c r="N200" s="50"/>
      <c r="O200" s="50"/>
      <c r="P200" s="50"/>
      <c r="Q200" s="50"/>
    </row>
    <row r="201" spans="1:17" ht="15.75" customHeight="1">
      <c r="A201" s="266"/>
      <c r="B201" s="50"/>
      <c r="C201" s="50"/>
      <c r="D201" s="80"/>
      <c r="E201" s="50"/>
      <c r="F201" s="80"/>
      <c r="G201" s="50"/>
      <c r="H201" s="80"/>
      <c r="I201" s="50"/>
      <c r="J201" s="270"/>
      <c r="K201" s="244"/>
      <c r="L201" s="50"/>
      <c r="M201" s="50"/>
      <c r="N201" s="50"/>
      <c r="O201" s="50"/>
      <c r="P201" s="50"/>
      <c r="Q201" s="50"/>
    </row>
    <row r="202" spans="1:17" ht="15.75" customHeight="1">
      <c r="A202" s="266"/>
      <c r="B202" s="50"/>
      <c r="C202" s="50"/>
      <c r="D202" s="80"/>
      <c r="E202" s="50"/>
      <c r="F202" s="80"/>
      <c r="G202" s="50"/>
      <c r="H202" s="80"/>
      <c r="I202" s="50"/>
      <c r="J202" s="270"/>
      <c r="K202" s="244"/>
      <c r="L202" s="50"/>
      <c r="M202" s="50"/>
      <c r="N202" s="50"/>
      <c r="O202" s="50"/>
      <c r="P202" s="50"/>
      <c r="Q202" s="50"/>
    </row>
    <row r="203" spans="1:17" ht="15.75" customHeight="1">
      <c r="A203" s="266"/>
      <c r="B203" s="50"/>
      <c r="C203" s="50"/>
      <c r="D203" s="80"/>
      <c r="E203" s="50"/>
      <c r="F203" s="80"/>
      <c r="G203" s="50"/>
      <c r="H203" s="80"/>
      <c r="I203" s="50"/>
      <c r="J203" s="270"/>
      <c r="K203" s="244"/>
      <c r="L203" s="50"/>
      <c r="M203" s="50"/>
      <c r="N203" s="50"/>
      <c r="O203" s="50"/>
      <c r="P203" s="50"/>
      <c r="Q203" s="50"/>
    </row>
    <row r="204" spans="1:17" ht="15.75" customHeight="1">
      <c r="A204" s="266"/>
      <c r="B204" s="50"/>
      <c r="C204" s="50"/>
      <c r="D204" s="80"/>
      <c r="E204" s="50"/>
      <c r="F204" s="80"/>
      <c r="G204" s="50"/>
      <c r="H204" s="80"/>
      <c r="I204" s="50"/>
      <c r="J204" s="270"/>
      <c r="K204" s="244"/>
      <c r="L204" s="50"/>
      <c r="M204" s="50"/>
      <c r="N204" s="50"/>
      <c r="O204" s="50"/>
      <c r="P204" s="50"/>
      <c r="Q204" s="50"/>
    </row>
    <row r="205" spans="1:17" ht="15.75" customHeight="1">
      <c r="A205" s="266"/>
      <c r="B205" s="50"/>
      <c r="C205" s="50"/>
      <c r="D205" s="80"/>
      <c r="E205" s="50"/>
      <c r="F205" s="80"/>
      <c r="G205" s="50"/>
      <c r="H205" s="80"/>
      <c r="I205" s="50"/>
      <c r="J205" s="270"/>
      <c r="K205" s="244"/>
      <c r="L205" s="50"/>
      <c r="M205" s="50"/>
      <c r="N205" s="50"/>
      <c r="O205" s="50"/>
      <c r="P205" s="50"/>
      <c r="Q205" s="50"/>
    </row>
    <row r="206" spans="1:17" ht="15.75" customHeight="1">
      <c r="A206" s="266"/>
      <c r="B206" s="50"/>
      <c r="C206" s="50"/>
      <c r="D206" s="80"/>
      <c r="E206" s="50"/>
      <c r="F206" s="80"/>
      <c r="G206" s="50"/>
      <c r="H206" s="80"/>
      <c r="I206" s="50"/>
      <c r="J206" s="270"/>
      <c r="K206" s="244"/>
      <c r="L206" s="50"/>
      <c r="M206" s="50"/>
      <c r="N206" s="50"/>
      <c r="O206" s="50"/>
      <c r="P206" s="50"/>
      <c r="Q206" s="50"/>
    </row>
    <row r="207" spans="1:17" ht="15.75" customHeight="1">
      <c r="A207" s="266"/>
      <c r="B207" s="50"/>
      <c r="C207" s="50"/>
      <c r="D207" s="80"/>
      <c r="E207" s="50"/>
      <c r="F207" s="80"/>
      <c r="G207" s="50"/>
      <c r="H207" s="80"/>
      <c r="I207" s="50"/>
      <c r="J207" s="270"/>
      <c r="K207" s="244"/>
      <c r="L207" s="50"/>
      <c r="M207" s="50"/>
      <c r="N207" s="50"/>
      <c r="O207" s="50"/>
      <c r="P207" s="50"/>
      <c r="Q207" s="50"/>
    </row>
    <row r="208" spans="1:17" ht="15.75" customHeight="1">
      <c r="A208" s="266"/>
      <c r="B208" s="50"/>
      <c r="C208" s="50"/>
      <c r="D208" s="80"/>
      <c r="E208" s="50"/>
      <c r="F208" s="80"/>
      <c r="G208" s="50"/>
      <c r="H208" s="80"/>
      <c r="I208" s="50"/>
      <c r="J208" s="270"/>
      <c r="K208" s="244"/>
      <c r="L208" s="50"/>
      <c r="M208" s="50"/>
      <c r="N208" s="50"/>
      <c r="O208" s="50"/>
      <c r="P208" s="50"/>
      <c r="Q208" s="50"/>
    </row>
    <row r="209" spans="1:17" ht="15.75" customHeight="1">
      <c r="A209" s="266"/>
      <c r="B209" s="50"/>
      <c r="C209" s="50"/>
      <c r="D209" s="80"/>
      <c r="E209" s="50"/>
      <c r="F209" s="80"/>
      <c r="G209" s="50"/>
      <c r="H209" s="80"/>
      <c r="I209" s="50"/>
      <c r="J209" s="270"/>
      <c r="K209" s="244"/>
      <c r="L209" s="50"/>
      <c r="M209" s="50"/>
      <c r="N209" s="50"/>
      <c r="O209" s="50"/>
      <c r="P209" s="50"/>
      <c r="Q209" s="50"/>
    </row>
    <row r="210" spans="1:17" ht="15.75" customHeight="1">
      <c r="A210" s="266"/>
      <c r="B210" s="50"/>
      <c r="C210" s="50"/>
      <c r="D210" s="80"/>
      <c r="E210" s="50"/>
      <c r="F210" s="80"/>
      <c r="G210" s="50"/>
      <c r="H210" s="80"/>
      <c r="I210" s="50"/>
      <c r="J210" s="270"/>
      <c r="K210" s="244"/>
      <c r="L210" s="50"/>
      <c r="M210" s="50"/>
      <c r="N210" s="50"/>
      <c r="O210" s="50"/>
      <c r="P210" s="50"/>
      <c r="Q210" s="50"/>
    </row>
    <row r="211" spans="1:17" ht="15.75" customHeight="1">
      <c r="A211" s="266"/>
      <c r="B211" s="50"/>
      <c r="C211" s="50"/>
      <c r="D211" s="80"/>
      <c r="E211" s="50"/>
      <c r="F211" s="80"/>
      <c r="G211" s="50"/>
      <c r="H211" s="80"/>
      <c r="I211" s="50"/>
      <c r="J211" s="270"/>
      <c r="K211" s="244"/>
      <c r="L211" s="50"/>
      <c r="M211" s="50"/>
      <c r="N211" s="50"/>
      <c r="O211" s="50"/>
      <c r="P211" s="50"/>
      <c r="Q211" s="50"/>
    </row>
    <row r="212" spans="1:17" ht="15.75" customHeight="1">
      <c r="A212" s="266"/>
      <c r="B212" s="50"/>
      <c r="C212" s="50"/>
      <c r="D212" s="80"/>
      <c r="E212" s="50"/>
      <c r="F212" s="80"/>
      <c r="G212" s="50"/>
      <c r="H212" s="80"/>
      <c r="I212" s="50"/>
      <c r="J212" s="270"/>
      <c r="K212" s="244"/>
      <c r="L212" s="50"/>
      <c r="M212" s="50"/>
      <c r="N212" s="50"/>
      <c r="O212" s="50"/>
      <c r="P212" s="50"/>
      <c r="Q212" s="50"/>
    </row>
    <row r="213" spans="1:17" ht="15.75" customHeight="1">
      <c r="A213" s="266"/>
      <c r="B213" s="50"/>
      <c r="C213" s="50"/>
      <c r="D213" s="80"/>
      <c r="E213" s="50"/>
      <c r="F213" s="80"/>
      <c r="G213" s="50"/>
      <c r="H213" s="80"/>
      <c r="I213" s="50"/>
      <c r="J213" s="270"/>
      <c r="K213" s="244"/>
      <c r="L213" s="50"/>
      <c r="M213" s="50"/>
      <c r="N213" s="50"/>
      <c r="O213" s="50"/>
      <c r="P213" s="50"/>
      <c r="Q213" s="50"/>
    </row>
    <row r="214" spans="1:17" ht="15.75" customHeight="1">
      <c r="A214" s="266"/>
      <c r="B214" s="50"/>
      <c r="C214" s="50"/>
      <c r="D214" s="80"/>
      <c r="E214" s="50"/>
      <c r="F214" s="80"/>
      <c r="G214" s="50"/>
      <c r="H214" s="80"/>
      <c r="I214" s="50"/>
      <c r="J214" s="270"/>
      <c r="K214" s="244"/>
      <c r="L214" s="50"/>
      <c r="M214" s="50"/>
      <c r="N214" s="50"/>
      <c r="O214" s="50"/>
      <c r="P214" s="50"/>
      <c r="Q214" s="50"/>
    </row>
    <row r="215" spans="1:17" ht="15.75" customHeight="1">
      <c r="A215" s="266"/>
      <c r="B215" s="50"/>
      <c r="C215" s="50"/>
      <c r="D215" s="80"/>
      <c r="E215" s="50"/>
      <c r="F215" s="80"/>
      <c r="G215" s="50"/>
      <c r="H215" s="80"/>
      <c r="I215" s="50"/>
      <c r="J215" s="270"/>
      <c r="K215" s="244"/>
      <c r="L215" s="50"/>
      <c r="M215" s="50"/>
      <c r="N215" s="50"/>
      <c r="O215" s="50"/>
      <c r="P215" s="50"/>
      <c r="Q215" s="50"/>
    </row>
    <row r="216" spans="1:17" ht="15.75" customHeight="1">
      <c r="A216" s="266"/>
      <c r="B216" s="50"/>
      <c r="C216" s="50"/>
      <c r="D216" s="80"/>
      <c r="E216" s="50"/>
      <c r="F216" s="80"/>
      <c r="G216" s="50"/>
      <c r="H216" s="80"/>
      <c r="I216" s="50"/>
      <c r="J216" s="270"/>
      <c r="K216" s="244"/>
      <c r="L216" s="50"/>
      <c r="M216" s="50"/>
      <c r="N216" s="50"/>
      <c r="O216" s="50"/>
      <c r="P216" s="50"/>
      <c r="Q216" s="50"/>
    </row>
    <row r="217" spans="1:17" ht="15.75" customHeight="1">
      <c r="A217" s="266"/>
      <c r="B217" s="50"/>
      <c r="C217" s="50"/>
      <c r="D217" s="80"/>
      <c r="E217" s="50"/>
      <c r="F217" s="80"/>
      <c r="G217" s="50"/>
      <c r="H217" s="80"/>
      <c r="I217" s="50"/>
      <c r="J217" s="270"/>
      <c r="K217" s="244"/>
      <c r="L217" s="50"/>
      <c r="M217" s="50"/>
      <c r="N217" s="50"/>
      <c r="O217" s="50"/>
      <c r="P217" s="50"/>
      <c r="Q217" s="50"/>
    </row>
    <row r="218" spans="1:17" ht="15.75" customHeight="1">
      <c r="A218" s="266"/>
      <c r="B218" s="50"/>
      <c r="C218" s="50"/>
      <c r="D218" s="80"/>
      <c r="E218" s="50"/>
      <c r="F218" s="80"/>
      <c r="G218" s="50"/>
      <c r="H218" s="80"/>
      <c r="I218" s="50"/>
      <c r="J218" s="270"/>
      <c r="K218" s="244"/>
      <c r="L218" s="50"/>
      <c r="M218" s="50"/>
      <c r="N218" s="50"/>
      <c r="O218" s="50"/>
      <c r="P218" s="50"/>
      <c r="Q218" s="50"/>
    </row>
    <row r="219" spans="1:17" ht="15.75" customHeight="1">
      <c r="A219" s="266"/>
      <c r="B219" s="50"/>
      <c r="C219" s="50"/>
      <c r="D219" s="80"/>
      <c r="E219" s="50"/>
      <c r="F219" s="80"/>
      <c r="G219" s="50"/>
      <c r="H219" s="80"/>
      <c r="I219" s="50"/>
      <c r="J219" s="270"/>
      <c r="K219" s="244"/>
      <c r="L219" s="50"/>
      <c r="M219" s="50"/>
      <c r="N219" s="50"/>
      <c r="O219" s="50"/>
      <c r="P219" s="50"/>
      <c r="Q219" s="50"/>
    </row>
    <row r="220" spans="1:17" ht="15.75" customHeight="1">
      <c r="A220" s="266"/>
      <c r="B220" s="50"/>
      <c r="C220" s="50"/>
      <c r="D220" s="80"/>
      <c r="E220" s="50"/>
      <c r="F220" s="80"/>
      <c r="G220" s="50"/>
      <c r="H220" s="80"/>
      <c r="I220" s="50"/>
      <c r="J220" s="270"/>
      <c r="K220" s="244"/>
      <c r="L220" s="50"/>
      <c r="M220" s="50"/>
      <c r="N220" s="50"/>
      <c r="O220" s="50"/>
      <c r="P220" s="50"/>
      <c r="Q220" s="50"/>
    </row>
    <row r="221" spans="1:17" ht="15.75" customHeight="1">
      <c r="A221" s="266"/>
      <c r="B221" s="50"/>
      <c r="C221" s="50"/>
      <c r="D221" s="80"/>
      <c r="E221" s="50"/>
      <c r="F221" s="80"/>
      <c r="G221" s="50"/>
      <c r="H221" s="80"/>
      <c r="I221" s="50"/>
      <c r="J221" s="270"/>
      <c r="K221" s="244"/>
      <c r="L221" s="50"/>
      <c r="M221" s="50"/>
      <c r="N221" s="50"/>
      <c r="O221" s="50"/>
      <c r="P221" s="50"/>
      <c r="Q221" s="50"/>
    </row>
    <row r="222" spans="1:17" ht="15.75" customHeight="1"/>
    <row r="223" spans="1:17" ht="15.75" customHeight="1"/>
    <row r="224" spans="1: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0:J20"/>
    <mergeCell ref="C1:J2"/>
    <mergeCell ref="A2:B2"/>
    <mergeCell ref="A3:J3"/>
    <mergeCell ref="A9:J9"/>
    <mergeCell ref="A11:J11"/>
  </mergeCells>
  <phoneticPr fontId="80" type="noConversion"/>
  <printOptions horizontalCentered="1" gridLines="1"/>
  <pageMargins left="0.08" right="0.12" top="0.11" bottom="0" header="0" footer="0"/>
  <pageSetup paperSize="8"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outlinePr summaryBelow="0" summaryRight="0"/>
    <pageSetUpPr fitToPage="1"/>
  </sheetPr>
  <dimension ref="A1:Q1000"/>
  <sheetViews>
    <sheetView topLeftCell="A13" workbookViewId="0">
      <selection activeCell="C26" sqref="C26"/>
    </sheetView>
  </sheetViews>
  <sheetFormatPr defaultColWidth="12.5703125" defaultRowHeight="15" customHeight="1"/>
  <cols>
    <col min="1" max="1" width="33.42578125" customWidth="1"/>
    <col min="2" max="2" width="6.42578125" customWidth="1"/>
    <col min="3" max="3" width="46.5703125" customWidth="1"/>
    <col min="4" max="4" width="6.42578125" customWidth="1"/>
    <col min="5" max="5" width="65.42578125" customWidth="1"/>
    <col min="6" max="6" width="6.42578125" customWidth="1"/>
    <col min="7" max="7" width="63.85546875" customWidth="1"/>
    <col min="8" max="8" width="6.42578125" customWidth="1"/>
    <col min="9" max="9" width="60.7109375" customWidth="1"/>
    <col min="10" max="10" width="6.42578125" customWidth="1"/>
    <col min="11" max="11" width="83.42578125" customWidth="1"/>
  </cols>
  <sheetData>
    <row r="1" spans="1:17" ht="22.5" customHeight="1">
      <c r="A1" s="369" t="s">
        <v>378</v>
      </c>
      <c r="B1" s="362"/>
      <c r="C1" s="362"/>
      <c r="D1" s="362"/>
      <c r="E1" s="362"/>
      <c r="F1" s="362"/>
      <c r="G1" s="362"/>
      <c r="H1" s="362"/>
      <c r="I1" s="362"/>
      <c r="J1" s="362"/>
      <c r="K1" s="370"/>
      <c r="L1" s="50"/>
      <c r="M1" s="50"/>
      <c r="N1" s="50"/>
      <c r="O1" s="50"/>
      <c r="P1" s="50"/>
      <c r="Q1" s="50"/>
    </row>
    <row r="2" spans="1:17" ht="15.75" customHeight="1">
      <c r="A2" s="363"/>
      <c r="B2" s="286"/>
      <c r="C2" s="286"/>
      <c r="D2" s="286"/>
      <c r="E2" s="286"/>
      <c r="F2" s="286"/>
      <c r="G2" s="286"/>
      <c r="H2" s="286"/>
      <c r="I2" s="286"/>
      <c r="J2" s="286"/>
      <c r="K2" s="286"/>
      <c r="L2" s="50"/>
      <c r="M2" s="50"/>
      <c r="N2" s="50"/>
      <c r="O2" s="50"/>
      <c r="P2" s="50"/>
      <c r="Q2" s="50"/>
    </row>
    <row r="3" spans="1:17" ht="39" customHeight="1">
      <c r="A3" s="358" t="s">
        <v>142</v>
      </c>
      <c r="B3" s="359"/>
      <c r="C3" s="359"/>
      <c r="D3" s="359"/>
      <c r="E3" s="359"/>
      <c r="F3" s="359"/>
      <c r="G3" s="359"/>
      <c r="H3" s="359"/>
      <c r="I3" s="359"/>
      <c r="J3" s="360"/>
      <c r="K3" s="272" t="s">
        <v>379</v>
      </c>
      <c r="L3" s="246"/>
      <c r="M3" s="246"/>
      <c r="N3" s="246"/>
      <c r="O3" s="246"/>
      <c r="P3" s="247"/>
      <c r="Q3" s="247"/>
    </row>
    <row r="4" spans="1:17" ht="15.75" customHeight="1">
      <c r="A4" s="248" t="s">
        <v>380</v>
      </c>
      <c r="B4" s="249" t="s">
        <v>148</v>
      </c>
      <c r="C4" s="250" t="s">
        <v>353</v>
      </c>
      <c r="D4" s="251" t="s">
        <v>110</v>
      </c>
      <c r="E4" s="84" t="s">
        <v>381</v>
      </c>
      <c r="F4" s="252" t="s">
        <v>149</v>
      </c>
      <c r="G4" s="84" t="s">
        <v>382</v>
      </c>
      <c r="H4" s="253" t="s">
        <v>150</v>
      </c>
      <c r="I4" s="84" t="s">
        <v>383</v>
      </c>
      <c r="J4" s="273" t="s">
        <v>323</v>
      </c>
      <c r="K4" s="274" t="s">
        <v>384</v>
      </c>
      <c r="L4" s="246"/>
      <c r="M4" s="246"/>
      <c r="N4" s="246"/>
      <c r="O4" s="246"/>
      <c r="P4" s="50"/>
      <c r="Q4" s="50"/>
    </row>
    <row r="5" spans="1:17" ht="15.75" customHeight="1">
      <c r="A5" s="248" t="s">
        <v>385</v>
      </c>
      <c r="B5" s="249" t="s">
        <v>148</v>
      </c>
      <c r="C5" s="256" t="s">
        <v>353</v>
      </c>
      <c r="D5" s="257" t="s">
        <v>110</v>
      </c>
      <c r="E5" s="84" t="s">
        <v>386</v>
      </c>
      <c r="F5" s="258" t="s">
        <v>149</v>
      </c>
      <c r="G5" s="84" t="s">
        <v>387</v>
      </c>
      <c r="H5" s="259" t="s">
        <v>150</v>
      </c>
      <c r="I5" s="84" t="s">
        <v>388</v>
      </c>
      <c r="J5" s="275" t="s">
        <v>323</v>
      </c>
      <c r="K5" s="276" t="s">
        <v>389</v>
      </c>
      <c r="L5" s="262"/>
      <c r="M5" s="262"/>
      <c r="N5" s="262"/>
      <c r="O5" s="262"/>
      <c r="P5" s="247"/>
      <c r="Q5" s="247"/>
    </row>
    <row r="6" spans="1:17" ht="15.75" customHeight="1">
      <c r="A6" s="248" t="s">
        <v>390</v>
      </c>
      <c r="B6" s="249" t="s">
        <v>148</v>
      </c>
      <c r="C6" s="256" t="s">
        <v>353</v>
      </c>
      <c r="D6" s="257" t="s">
        <v>110</v>
      </c>
      <c r="E6" s="277" t="s">
        <v>391</v>
      </c>
      <c r="F6" s="258" t="s">
        <v>149</v>
      </c>
      <c r="G6" s="277" t="s">
        <v>392</v>
      </c>
      <c r="H6" s="259" t="s">
        <v>150</v>
      </c>
      <c r="I6" s="277" t="s">
        <v>393</v>
      </c>
      <c r="J6" s="275" t="s">
        <v>323</v>
      </c>
      <c r="K6" s="276" t="s">
        <v>394</v>
      </c>
      <c r="L6" s="262"/>
      <c r="M6" s="262"/>
      <c r="N6" s="262"/>
      <c r="O6" s="262"/>
      <c r="P6" s="247"/>
      <c r="Q6" s="247"/>
    </row>
    <row r="7" spans="1:17" ht="15.75" customHeight="1">
      <c r="A7" s="248" t="s">
        <v>395</v>
      </c>
      <c r="B7" s="249" t="s">
        <v>360</v>
      </c>
      <c r="C7" s="250" t="s">
        <v>353</v>
      </c>
      <c r="D7" s="251" t="s">
        <v>110</v>
      </c>
      <c r="E7" s="84" t="s">
        <v>396</v>
      </c>
      <c r="F7" s="252" t="s">
        <v>149</v>
      </c>
      <c r="G7" s="84" t="s">
        <v>397</v>
      </c>
      <c r="H7" s="253" t="s">
        <v>150</v>
      </c>
      <c r="I7" s="84" t="s">
        <v>398</v>
      </c>
      <c r="J7" s="273" t="s">
        <v>323</v>
      </c>
      <c r="K7" s="274" t="s">
        <v>399</v>
      </c>
      <c r="L7" s="246"/>
      <c r="M7" s="246"/>
      <c r="N7" s="246"/>
      <c r="O7" s="246"/>
      <c r="P7" s="50"/>
      <c r="Q7" s="50"/>
    </row>
    <row r="8" spans="1:17" ht="15.75" customHeight="1">
      <c r="A8" s="248" t="s">
        <v>400</v>
      </c>
      <c r="B8" s="249" t="s">
        <v>148</v>
      </c>
      <c r="C8" s="256" t="s">
        <v>353</v>
      </c>
      <c r="D8" s="257" t="s">
        <v>110</v>
      </c>
      <c r="E8" s="277" t="s">
        <v>401</v>
      </c>
      <c r="F8" s="258" t="s">
        <v>149</v>
      </c>
      <c r="G8" s="277" t="s">
        <v>402</v>
      </c>
      <c r="H8" s="259" t="s">
        <v>150</v>
      </c>
      <c r="I8" s="84" t="s">
        <v>403</v>
      </c>
      <c r="J8" s="275" t="s">
        <v>323</v>
      </c>
      <c r="K8" s="274" t="s">
        <v>404</v>
      </c>
      <c r="L8" s="246"/>
      <c r="M8" s="246"/>
      <c r="N8" s="246"/>
      <c r="O8" s="246"/>
      <c r="P8" s="50"/>
      <c r="Q8" s="50"/>
    </row>
    <row r="9" spans="1:17" ht="39" customHeight="1">
      <c r="A9" s="358" t="s">
        <v>180</v>
      </c>
      <c r="B9" s="359"/>
      <c r="C9" s="359"/>
      <c r="D9" s="359"/>
      <c r="E9" s="359"/>
      <c r="F9" s="359"/>
      <c r="G9" s="359"/>
      <c r="H9" s="359"/>
      <c r="I9" s="359"/>
      <c r="J9" s="360"/>
      <c r="K9" s="274"/>
      <c r="L9" s="246"/>
      <c r="M9" s="246"/>
      <c r="N9" s="246"/>
      <c r="O9" s="246"/>
      <c r="P9" s="247"/>
      <c r="Q9" s="247"/>
    </row>
    <row r="10" spans="1:17" ht="15.75" customHeight="1">
      <c r="A10" s="263" t="s">
        <v>405</v>
      </c>
      <c r="B10" s="249" t="s">
        <v>360</v>
      </c>
      <c r="C10" s="250" t="s">
        <v>365</v>
      </c>
      <c r="D10" s="251" t="s">
        <v>110</v>
      </c>
      <c r="E10" s="106" t="s">
        <v>406</v>
      </c>
      <c r="F10" s="258" t="s">
        <v>149</v>
      </c>
      <c r="G10" s="84" t="s">
        <v>407</v>
      </c>
      <c r="H10" s="259" t="s">
        <v>150</v>
      </c>
      <c r="I10" s="106" t="s">
        <v>408</v>
      </c>
      <c r="J10" s="273" t="s">
        <v>323</v>
      </c>
      <c r="K10" s="274" t="s">
        <v>409</v>
      </c>
      <c r="L10" s="50"/>
      <c r="M10" s="50"/>
      <c r="N10" s="50"/>
      <c r="O10" s="50"/>
      <c r="P10" s="50"/>
      <c r="Q10" s="50"/>
    </row>
    <row r="11" spans="1:17" ht="39" customHeight="1">
      <c r="A11" s="358" t="s">
        <v>185</v>
      </c>
      <c r="B11" s="359"/>
      <c r="C11" s="359"/>
      <c r="D11" s="359"/>
      <c r="E11" s="359"/>
      <c r="F11" s="359"/>
      <c r="G11" s="359"/>
      <c r="H11" s="359"/>
      <c r="I11" s="359"/>
      <c r="J11" s="360"/>
      <c r="K11" s="274"/>
      <c r="L11" s="246"/>
      <c r="M11" s="246"/>
      <c r="N11" s="246"/>
      <c r="O11" s="246"/>
      <c r="P11" s="247"/>
      <c r="Q11" s="247"/>
    </row>
    <row r="12" spans="1:17" ht="15.75" customHeight="1">
      <c r="A12" s="264" t="s">
        <v>410</v>
      </c>
      <c r="B12" s="249" t="s">
        <v>360</v>
      </c>
      <c r="C12" s="250" t="s">
        <v>365</v>
      </c>
      <c r="D12" s="251" t="s">
        <v>110</v>
      </c>
      <c r="E12" s="84" t="s">
        <v>411</v>
      </c>
      <c r="F12" s="258" t="s">
        <v>149</v>
      </c>
      <c r="G12" s="84" t="s">
        <v>412</v>
      </c>
      <c r="H12" s="259" t="s">
        <v>150</v>
      </c>
      <c r="I12" s="84" t="s">
        <v>413</v>
      </c>
      <c r="J12" s="273" t="s">
        <v>323</v>
      </c>
      <c r="K12" s="274" t="s">
        <v>414</v>
      </c>
      <c r="L12" s="50"/>
      <c r="M12" s="50"/>
      <c r="N12" s="50"/>
      <c r="O12" s="50"/>
      <c r="P12" s="50"/>
      <c r="Q12" s="50"/>
    </row>
    <row r="13" spans="1:17" ht="15.75" customHeight="1">
      <c r="A13" s="264" t="s">
        <v>415</v>
      </c>
      <c r="B13" s="249" t="s">
        <v>360</v>
      </c>
      <c r="C13" s="250" t="s">
        <v>365</v>
      </c>
      <c r="D13" s="251" t="s">
        <v>110</v>
      </c>
      <c r="E13" s="106" t="s">
        <v>416</v>
      </c>
      <c r="F13" s="258" t="s">
        <v>149</v>
      </c>
      <c r="G13" s="106" t="s">
        <v>417</v>
      </c>
      <c r="H13" s="259" t="s">
        <v>150</v>
      </c>
      <c r="I13" s="106" t="s">
        <v>418</v>
      </c>
      <c r="J13" s="273" t="s">
        <v>323</v>
      </c>
      <c r="K13" s="274" t="s">
        <v>419</v>
      </c>
      <c r="L13" s="50"/>
      <c r="M13" s="50"/>
      <c r="N13" s="50"/>
      <c r="O13" s="50"/>
      <c r="P13" s="50"/>
      <c r="Q13" s="50"/>
    </row>
    <row r="14" spans="1:17" ht="15.75" customHeight="1">
      <c r="A14" s="263" t="s">
        <v>420</v>
      </c>
      <c r="B14" s="249" t="s">
        <v>360</v>
      </c>
      <c r="C14" s="250" t="s">
        <v>365</v>
      </c>
      <c r="D14" s="251" t="s">
        <v>110</v>
      </c>
      <c r="E14" s="106" t="s">
        <v>421</v>
      </c>
      <c r="F14" s="258" t="s">
        <v>149</v>
      </c>
      <c r="G14" s="278" t="s">
        <v>422</v>
      </c>
      <c r="H14" s="259" t="s">
        <v>150</v>
      </c>
      <c r="I14" s="279" t="s">
        <v>423</v>
      </c>
      <c r="J14" s="273" t="s">
        <v>323</v>
      </c>
      <c r="K14" s="274" t="s">
        <v>424</v>
      </c>
      <c r="L14" s="50"/>
      <c r="M14" s="50"/>
      <c r="N14" s="50"/>
      <c r="O14" s="50"/>
      <c r="P14" s="50"/>
      <c r="Q14" s="50"/>
    </row>
    <row r="15" spans="1:17" ht="15.75" customHeight="1">
      <c r="A15" s="263" t="s">
        <v>425</v>
      </c>
      <c r="B15" s="249" t="s">
        <v>360</v>
      </c>
      <c r="C15" s="118" t="s">
        <v>426</v>
      </c>
      <c r="D15" s="251" t="s">
        <v>110</v>
      </c>
      <c r="E15" s="84" t="s">
        <v>427</v>
      </c>
      <c r="F15" s="258" t="s">
        <v>149</v>
      </c>
      <c r="G15" s="84" t="s">
        <v>428</v>
      </c>
      <c r="H15" s="259" t="s">
        <v>150</v>
      </c>
      <c r="I15" s="84" t="s">
        <v>429</v>
      </c>
      <c r="J15" s="273" t="s">
        <v>323</v>
      </c>
      <c r="K15" s="274" t="s">
        <v>430</v>
      </c>
      <c r="L15" s="265"/>
      <c r="M15" s="265"/>
      <c r="N15" s="265"/>
      <c r="O15" s="265"/>
      <c r="P15" s="50"/>
      <c r="Q15" s="50"/>
    </row>
    <row r="16" spans="1:17" ht="15.75" customHeight="1">
      <c r="A16" s="263" t="s">
        <v>431</v>
      </c>
      <c r="B16" s="249" t="s">
        <v>360</v>
      </c>
      <c r="C16" s="250" t="s">
        <v>353</v>
      </c>
      <c r="D16" s="251" t="s">
        <v>110</v>
      </c>
      <c r="E16" s="106" t="s">
        <v>432</v>
      </c>
      <c r="F16" s="258" t="s">
        <v>149</v>
      </c>
      <c r="G16" s="106" t="s">
        <v>433</v>
      </c>
      <c r="H16" s="259" t="s">
        <v>150</v>
      </c>
      <c r="I16" s="129" t="s">
        <v>434</v>
      </c>
      <c r="J16" s="273" t="s">
        <v>323</v>
      </c>
      <c r="K16" s="274"/>
      <c r="L16" s="50"/>
      <c r="M16" s="50"/>
      <c r="N16" s="50"/>
      <c r="O16" s="50"/>
      <c r="P16" s="50"/>
      <c r="Q16" s="50"/>
    </row>
    <row r="17" spans="1:17" ht="15.75" customHeight="1">
      <c r="A17" s="264" t="s">
        <v>435</v>
      </c>
      <c r="B17" s="249" t="s">
        <v>360</v>
      </c>
      <c r="C17" s="250" t="s">
        <v>365</v>
      </c>
      <c r="D17" s="251" t="s">
        <v>110</v>
      </c>
      <c r="E17" s="106" t="s">
        <v>436</v>
      </c>
      <c r="F17" s="258" t="s">
        <v>149</v>
      </c>
      <c r="G17" s="106" t="s">
        <v>437</v>
      </c>
      <c r="H17" s="259" t="s">
        <v>150</v>
      </c>
      <c r="I17" s="106" t="s">
        <v>438</v>
      </c>
      <c r="J17" s="273" t="s">
        <v>323</v>
      </c>
      <c r="K17" s="274"/>
      <c r="L17" s="50"/>
      <c r="M17" s="50"/>
      <c r="N17" s="50"/>
      <c r="O17" s="50"/>
      <c r="P17" s="50"/>
      <c r="Q17" s="50"/>
    </row>
    <row r="18" spans="1:17" ht="15.75" customHeight="1">
      <c r="A18" s="264" t="s">
        <v>439</v>
      </c>
      <c r="B18" s="249" t="s">
        <v>360</v>
      </c>
      <c r="C18" s="250" t="s">
        <v>353</v>
      </c>
      <c r="D18" s="251" t="s">
        <v>110</v>
      </c>
      <c r="E18" s="106" t="s">
        <v>440</v>
      </c>
      <c r="F18" s="258" t="s">
        <v>149</v>
      </c>
      <c r="G18" s="106" t="s">
        <v>441</v>
      </c>
      <c r="H18" s="259" t="s">
        <v>150</v>
      </c>
      <c r="I18" s="106" t="s">
        <v>442</v>
      </c>
      <c r="J18" s="273" t="s">
        <v>323</v>
      </c>
      <c r="K18" s="274" t="s">
        <v>443</v>
      </c>
      <c r="L18" s="50"/>
      <c r="M18" s="50"/>
      <c r="N18" s="50"/>
      <c r="O18" s="50"/>
      <c r="P18" s="50"/>
      <c r="Q18" s="50"/>
    </row>
    <row r="19" spans="1:17" ht="15.75" customHeight="1">
      <c r="A19" s="264" t="s">
        <v>444</v>
      </c>
      <c r="B19" s="249" t="s">
        <v>360</v>
      </c>
      <c r="C19" s="250" t="s">
        <v>353</v>
      </c>
      <c r="D19" s="251" t="s">
        <v>110</v>
      </c>
      <c r="E19" s="278" t="s">
        <v>445</v>
      </c>
      <c r="F19" s="258" t="s">
        <v>149</v>
      </c>
      <c r="G19" s="278" t="s">
        <v>446</v>
      </c>
      <c r="H19" s="259" t="s">
        <v>150</v>
      </c>
      <c r="I19" s="278" t="s">
        <v>447</v>
      </c>
      <c r="J19" s="273" t="s">
        <v>323</v>
      </c>
      <c r="K19" s="274" t="s">
        <v>448</v>
      </c>
      <c r="L19" s="50"/>
      <c r="M19" s="50"/>
      <c r="N19" s="50"/>
      <c r="O19" s="50"/>
      <c r="P19" s="50"/>
      <c r="Q19" s="50"/>
    </row>
    <row r="20" spans="1:17" ht="39" customHeight="1">
      <c r="A20" s="358" t="s">
        <v>229</v>
      </c>
      <c r="B20" s="359"/>
      <c r="C20" s="359"/>
      <c r="D20" s="359"/>
      <c r="E20" s="359"/>
      <c r="F20" s="359"/>
      <c r="G20" s="359"/>
      <c r="H20" s="359"/>
      <c r="I20" s="359"/>
      <c r="J20" s="360"/>
      <c r="K20" s="274"/>
      <c r="L20" s="246"/>
      <c r="M20" s="246"/>
      <c r="N20" s="246"/>
      <c r="O20" s="246"/>
      <c r="P20" s="247"/>
      <c r="Q20" s="247"/>
    </row>
    <row r="21" spans="1:17" ht="15.75" customHeight="1">
      <c r="A21" s="263" t="s">
        <v>449</v>
      </c>
      <c r="B21" s="249" t="s">
        <v>360</v>
      </c>
      <c r="C21" s="132" t="s">
        <v>450</v>
      </c>
      <c r="D21" s="251" t="s">
        <v>110</v>
      </c>
      <c r="E21" s="106" t="s">
        <v>451</v>
      </c>
      <c r="F21" s="258" t="s">
        <v>149</v>
      </c>
      <c r="G21" s="106" t="s">
        <v>452</v>
      </c>
      <c r="H21" s="259" t="s">
        <v>150</v>
      </c>
      <c r="I21" s="106" t="s">
        <v>453</v>
      </c>
      <c r="J21" s="273" t="s">
        <v>323</v>
      </c>
      <c r="K21" s="274" t="s">
        <v>454</v>
      </c>
      <c r="L21" s="50"/>
      <c r="M21" s="50"/>
      <c r="N21" s="50"/>
      <c r="O21" s="50"/>
      <c r="P21" s="50"/>
      <c r="Q21" s="50"/>
    </row>
    <row r="22" spans="1:17" ht="15.75" customHeight="1">
      <c r="A22" s="266"/>
      <c r="B22" s="267"/>
      <c r="C22" s="267"/>
      <c r="D22" s="268"/>
      <c r="E22" s="267"/>
      <c r="F22" s="267"/>
      <c r="G22" s="267"/>
      <c r="H22" s="268"/>
      <c r="I22" s="267"/>
      <c r="J22" s="269"/>
      <c r="K22" s="271"/>
      <c r="L22" s="50"/>
      <c r="M22" s="50"/>
      <c r="N22" s="50"/>
      <c r="O22" s="50"/>
      <c r="P22" s="50"/>
      <c r="Q22" s="50"/>
    </row>
    <row r="23" spans="1:17" ht="15.75" customHeight="1">
      <c r="A23" s="266"/>
      <c r="B23" s="267"/>
      <c r="C23" s="267"/>
      <c r="D23" s="268"/>
      <c r="E23" s="267"/>
      <c r="F23" s="268"/>
      <c r="G23" s="267"/>
      <c r="H23" s="268"/>
      <c r="I23" s="267"/>
      <c r="J23" s="269"/>
      <c r="K23" s="271"/>
      <c r="L23" s="50"/>
      <c r="M23" s="50"/>
      <c r="N23" s="50"/>
      <c r="O23" s="50"/>
      <c r="P23" s="50"/>
      <c r="Q23" s="50"/>
    </row>
    <row r="24" spans="1:17" ht="15.75" customHeight="1">
      <c r="A24" s="266"/>
      <c r="B24" s="267"/>
      <c r="C24" s="267"/>
      <c r="D24" s="268"/>
      <c r="E24" s="267"/>
      <c r="F24" s="268"/>
      <c r="G24" s="267"/>
      <c r="H24" s="268"/>
      <c r="I24" s="267"/>
      <c r="J24" s="269"/>
      <c r="K24" s="271"/>
      <c r="L24" s="50"/>
      <c r="M24" s="50"/>
      <c r="N24" s="50"/>
      <c r="O24" s="50"/>
      <c r="P24" s="50"/>
      <c r="Q24" s="50"/>
    </row>
    <row r="25" spans="1:17" ht="15.75" customHeight="1">
      <c r="A25" s="266"/>
      <c r="B25" s="267"/>
      <c r="C25" s="267"/>
      <c r="D25" s="268"/>
      <c r="E25" s="267"/>
      <c r="F25" s="268"/>
      <c r="G25" s="267"/>
      <c r="H25" s="268"/>
      <c r="I25" s="267"/>
      <c r="J25" s="269"/>
      <c r="K25" s="271"/>
      <c r="L25" s="50"/>
      <c r="M25" s="50"/>
      <c r="N25" s="50"/>
      <c r="O25" s="50"/>
      <c r="P25" s="50"/>
      <c r="Q25" s="50"/>
    </row>
    <row r="26" spans="1:17" ht="15.75" customHeight="1">
      <c r="A26" s="266"/>
      <c r="B26" s="267"/>
      <c r="C26" s="267"/>
      <c r="D26" s="268"/>
      <c r="E26" s="267"/>
      <c r="F26" s="268"/>
      <c r="G26" s="267"/>
      <c r="H26" s="268"/>
      <c r="I26" s="267"/>
      <c r="J26" s="269"/>
      <c r="K26" s="271"/>
      <c r="L26" s="50"/>
      <c r="M26" s="50"/>
      <c r="N26" s="50"/>
      <c r="O26" s="50"/>
      <c r="P26" s="50"/>
      <c r="Q26" s="50"/>
    </row>
    <row r="27" spans="1:17" ht="15.75" customHeight="1">
      <c r="A27" s="266"/>
      <c r="B27" s="267"/>
      <c r="C27" s="267"/>
      <c r="D27" s="268"/>
      <c r="E27" s="267"/>
      <c r="F27" s="268"/>
      <c r="G27" s="267"/>
      <c r="H27" s="268"/>
      <c r="I27" s="267"/>
      <c r="J27" s="269"/>
      <c r="K27" s="271"/>
      <c r="L27" s="50"/>
      <c r="M27" s="50"/>
      <c r="N27" s="50"/>
      <c r="O27" s="50"/>
      <c r="P27" s="50"/>
      <c r="Q27" s="50"/>
    </row>
    <row r="28" spans="1:17" ht="15.75" customHeight="1">
      <c r="A28" s="266"/>
      <c r="B28" s="267"/>
      <c r="C28" s="267"/>
      <c r="D28" s="268"/>
      <c r="E28" s="267"/>
      <c r="F28" s="268"/>
      <c r="G28" s="267"/>
      <c r="H28" s="268"/>
      <c r="I28" s="267"/>
      <c r="J28" s="269"/>
      <c r="K28" s="271"/>
      <c r="L28" s="50"/>
      <c r="M28" s="50"/>
      <c r="N28" s="50"/>
      <c r="O28" s="50"/>
      <c r="P28" s="50"/>
      <c r="Q28" s="50"/>
    </row>
    <row r="29" spans="1:17" ht="15.75" customHeight="1">
      <c r="A29" s="266"/>
      <c r="B29" s="267"/>
      <c r="C29" s="267"/>
      <c r="D29" s="268"/>
      <c r="E29" s="267"/>
      <c r="F29" s="268"/>
      <c r="G29" s="267"/>
      <c r="H29" s="268"/>
      <c r="I29" s="267"/>
      <c r="J29" s="269"/>
      <c r="K29" s="271"/>
      <c r="L29" s="50"/>
      <c r="M29" s="50"/>
      <c r="N29" s="50"/>
      <c r="O29" s="50"/>
      <c r="P29" s="50"/>
      <c r="Q29" s="50"/>
    </row>
    <row r="30" spans="1:17" ht="15.75" customHeight="1">
      <c r="A30" s="266"/>
      <c r="B30" s="267"/>
      <c r="C30" s="267"/>
      <c r="D30" s="268"/>
      <c r="E30" s="267"/>
      <c r="F30" s="268"/>
      <c r="G30" s="267"/>
      <c r="H30" s="268"/>
      <c r="I30" s="267"/>
      <c r="J30" s="269"/>
      <c r="K30" s="271"/>
      <c r="L30" s="50"/>
      <c r="M30" s="50"/>
      <c r="N30" s="50"/>
      <c r="O30" s="50"/>
      <c r="P30" s="50"/>
      <c r="Q30" s="50"/>
    </row>
    <row r="31" spans="1:17" ht="15.75" customHeight="1">
      <c r="A31" s="266"/>
      <c r="B31" s="267"/>
      <c r="C31" s="267"/>
      <c r="D31" s="268"/>
      <c r="E31" s="267"/>
      <c r="F31" s="268"/>
      <c r="G31" s="267"/>
      <c r="H31" s="268"/>
      <c r="I31" s="267"/>
      <c r="J31" s="269"/>
      <c r="K31" s="271"/>
      <c r="L31" s="50"/>
      <c r="M31" s="50"/>
      <c r="N31" s="50"/>
      <c r="O31" s="50"/>
      <c r="P31" s="50"/>
      <c r="Q31" s="50"/>
    </row>
    <row r="32" spans="1:17" ht="15.75" customHeight="1">
      <c r="A32" s="266"/>
      <c r="B32" s="267"/>
      <c r="C32" s="267"/>
      <c r="D32" s="268"/>
      <c r="E32" s="267"/>
      <c r="F32" s="268"/>
      <c r="G32" s="267"/>
      <c r="H32" s="268"/>
      <c r="I32" s="267"/>
      <c r="J32" s="269"/>
      <c r="K32" s="271"/>
      <c r="L32" s="50"/>
      <c r="M32" s="50"/>
      <c r="N32" s="50"/>
      <c r="O32" s="50"/>
      <c r="P32" s="50"/>
      <c r="Q32" s="50"/>
    </row>
    <row r="33" spans="1:17" ht="15.75" customHeight="1">
      <c r="A33" s="266"/>
      <c r="B33" s="267"/>
      <c r="C33" s="267"/>
      <c r="D33" s="268"/>
      <c r="E33" s="267"/>
      <c r="F33" s="268"/>
      <c r="G33" s="267"/>
      <c r="H33" s="268"/>
      <c r="I33" s="267"/>
      <c r="J33" s="269"/>
      <c r="K33" s="271"/>
      <c r="L33" s="50"/>
      <c r="M33" s="50"/>
      <c r="N33" s="50"/>
      <c r="O33" s="50"/>
      <c r="P33" s="50"/>
      <c r="Q33" s="50"/>
    </row>
    <row r="34" spans="1:17" ht="15.75" customHeight="1">
      <c r="A34" s="266"/>
      <c r="B34" s="267"/>
      <c r="C34" s="267"/>
      <c r="D34" s="268"/>
      <c r="E34" s="267"/>
      <c r="F34" s="268"/>
      <c r="G34" s="267"/>
      <c r="H34" s="268"/>
      <c r="I34" s="267"/>
      <c r="J34" s="269"/>
      <c r="K34" s="271"/>
      <c r="L34" s="50"/>
      <c r="M34" s="50"/>
      <c r="N34" s="50"/>
      <c r="O34" s="50"/>
      <c r="P34" s="50"/>
      <c r="Q34" s="50"/>
    </row>
    <row r="35" spans="1:17" ht="15.75" customHeight="1">
      <c r="A35" s="266"/>
      <c r="B35" s="267"/>
      <c r="C35" s="267"/>
      <c r="D35" s="268"/>
      <c r="E35" s="267"/>
      <c r="F35" s="268"/>
      <c r="G35" s="267"/>
      <c r="H35" s="268"/>
      <c r="I35" s="267"/>
      <c r="J35" s="269"/>
      <c r="K35" s="271"/>
      <c r="L35" s="50"/>
      <c r="M35" s="50"/>
      <c r="N35" s="50"/>
      <c r="O35" s="50"/>
      <c r="P35" s="50"/>
      <c r="Q35" s="50"/>
    </row>
    <row r="36" spans="1:17" ht="15.75" customHeight="1">
      <c r="A36" s="266"/>
      <c r="B36" s="267"/>
      <c r="C36" s="267"/>
      <c r="D36" s="268"/>
      <c r="E36" s="267"/>
      <c r="F36" s="268"/>
      <c r="G36" s="267"/>
      <c r="H36" s="268"/>
      <c r="I36" s="267"/>
      <c r="J36" s="269"/>
      <c r="K36" s="271"/>
      <c r="L36" s="50"/>
      <c r="M36" s="50"/>
      <c r="N36" s="50"/>
      <c r="O36" s="50"/>
      <c r="P36" s="50"/>
      <c r="Q36" s="50"/>
    </row>
    <row r="37" spans="1:17" ht="15.75" customHeight="1">
      <c r="A37" s="266"/>
      <c r="B37" s="267"/>
      <c r="C37" s="267"/>
      <c r="D37" s="268"/>
      <c r="E37" s="267"/>
      <c r="F37" s="268"/>
      <c r="G37" s="267"/>
      <c r="H37" s="268"/>
      <c r="I37" s="267"/>
      <c r="J37" s="269"/>
      <c r="K37" s="271"/>
      <c r="L37" s="50"/>
      <c r="M37" s="50"/>
      <c r="N37" s="50"/>
      <c r="O37" s="50"/>
      <c r="P37" s="50"/>
      <c r="Q37" s="50"/>
    </row>
    <row r="38" spans="1:17" ht="15.75" customHeight="1">
      <c r="A38" s="266"/>
      <c r="B38" s="267"/>
      <c r="C38" s="267"/>
      <c r="D38" s="268"/>
      <c r="E38" s="267"/>
      <c r="F38" s="268"/>
      <c r="G38" s="267"/>
      <c r="H38" s="268"/>
      <c r="I38" s="267"/>
      <c r="J38" s="269"/>
      <c r="K38" s="271"/>
      <c r="L38" s="50"/>
      <c r="M38" s="50"/>
      <c r="N38" s="50"/>
      <c r="O38" s="50"/>
      <c r="P38" s="50"/>
      <c r="Q38" s="50"/>
    </row>
    <row r="39" spans="1:17" ht="15.75" customHeight="1">
      <c r="A39" s="266"/>
      <c r="B39" s="267"/>
      <c r="C39" s="267"/>
      <c r="D39" s="268"/>
      <c r="E39" s="267"/>
      <c r="F39" s="268"/>
      <c r="G39" s="267"/>
      <c r="H39" s="268"/>
      <c r="I39" s="267"/>
      <c r="J39" s="269"/>
      <c r="K39" s="271"/>
      <c r="L39" s="50"/>
      <c r="M39" s="50"/>
      <c r="N39" s="50"/>
      <c r="O39" s="50"/>
      <c r="P39" s="50"/>
      <c r="Q39" s="50"/>
    </row>
    <row r="40" spans="1:17" ht="15.75" customHeight="1">
      <c r="A40" s="266"/>
      <c r="B40" s="267"/>
      <c r="C40" s="267"/>
      <c r="D40" s="268"/>
      <c r="E40" s="267"/>
      <c r="F40" s="268"/>
      <c r="G40" s="267"/>
      <c r="H40" s="268"/>
      <c r="I40" s="267"/>
      <c r="J40" s="269"/>
      <c r="K40" s="271"/>
      <c r="L40" s="50"/>
      <c r="M40" s="50"/>
      <c r="N40" s="50"/>
      <c r="O40" s="50"/>
      <c r="P40" s="50"/>
      <c r="Q40" s="50"/>
    </row>
    <row r="41" spans="1:17" ht="15.75" customHeight="1">
      <c r="A41" s="266"/>
      <c r="B41" s="267"/>
      <c r="C41" s="267"/>
      <c r="D41" s="268"/>
      <c r="E41" s="267"/>
      <c r="F41" s="268"/>
      <c r="G41" s="267"/>
      <c r="H41" s="268"/>
      <c r="I41" s="267"/>
      <c r="J41" s="269"/>
      <c r="K41" s="271"/>
      <c r="L41" s="50"/>
      <c r="M41" s="50"/>
      <c r="N41" s="50"/>
      <c r="O41" s="50"/>
      <c r="P41" s="50"/>
      <c r="Q41" s="50"/>
    </row>
    <row r="42" spans="1:17" ht="15.75" customHeight="1">
      <c r="A42" s="266"/>
      <c r="B42" s="267"/>
      <c r="C42" s="267"/>
      <c r="D42" s="268"/>
      <c r="E42" s="267"/>
      <c r="F42" s="268"/>
      <c r="G42" s="267"/>
      <c r="H42" s="268"/>
      <c r="I42" s="267"/>
      <c r="J42" s="269"/>
      <c r="K42" s="271"/>
      <c r="L42" s="50"/>
      <c r="M42" s="50"/>
      <c r="N42" s="50"/>
      <c r="O42" s="50"/>
      <c r="P42" s="50"/>
      <c r="Q42" s="50"/>
    </row>
    <row r="43" spans="1:17" ht="15.75" customHeight="1">
      <c r="A43" s="266"/>
      <c r="B43" s="267"/>
      <c r="C43" s="267"/>
      <c r="D43" s="268"/>
      <c r="E43" s="267"/>
      <c r="F43" s="268"/>
      <c r="G43" s="267"/>
      <c r="H43" s="268"/>
      <c r="I43" s="267"/>
      <c r="J43" s="269"/>
      <c r="K43" s="271"/>
      <c r="L43" s="50"/>
      <c r="M43" s="50"/>
      <c r="N43" s="50"/>
      <c r="O43" s="50"/>
      <c r="P43" s="50"/>
      <c r="Q43" s="50"/>
    </row>
    <row r="44" spans="1:17" ht="15.75" customHeight="1">
      <c r="A44" s="266"/>
      <c r="B44" s="267"/>
      <c r="C44" s="267"/>
      <c r="D44" s="268"/>
      <c r="E44" s="267"/>
      <c r="F44" s="268"/>
      <c r="G44" s="267"/>
      <c r="H44" s="268"/>
      <c r="I44" s="267"/>
      <c r="J44" s="269"/>
      <c r="K44" s="271"/>
      <c r="L44" s="50"/>
      <c r="M44" s="50"/>
      <c r="N44" s="50"/>
      <c r="O44" s="50"/>
      <c r="P44" s="50"/>
      <c r="Q44" s="50"/>
    </row>
    <row r="45" spans="1:17" ht="15.75" customHeight="1">
      <c r="A45" s="266"/>
      <c r="B45" s="267"/>
      <c r="C45" s="267"/>
      <c r="D45" s="268"/>
      <c r="E45" s="267"/>
      <c r="F45" s="268"/>
      <c r="G45" s="267"/>
      <c r="H45" s="268"/>
      <c r="I45" s="267"/>
      <c r="J45" s="269"/>
      <c r="K45" s="271"/>
      <c r="L45" s="50"/>
      <c r="M45" s="50"/>
      <c r="N45" s="50"/>
      <c r="O45" s="50"/>
      <c r="P45" s="50"/>
      <c r="Q45" s="50"/>
    </row>
    <row r="46" spans="1:17" ht="15.75" customHeight="1">
      <c r="A46" s="266"/>
      <c r="B46" s="267"/>
      <c r="C46" s="267"/>
      <c r="D46" s="268"/>
      <c r="E46" s="267"/>
      <c r="F46" s="268"/>
      <c r="G46" s="267"/>
      <c r="H46" s="268"/>
      <c r="I46" s="267"/>
      <c r="J46" s="269"/>
      <c r="K46" s="271"/>
      <c r="L46" s="50"/>
      <c r="M46" s="50"/>
      <c r="N46" s="50"/>
      <c r="O46" s="50"/>
      <c r="P46" s="50"/>
      <c r="Q46" s="50"/>
    </row>
    <row r="47" spans="1:17" ht="15.75" customHeight="1">
      <c r="A47" s="266"/>
      <c r="B47" s="267"/>
      <c r="C47" s="267"/>
      <c r="D47" s="268"/>
      <c r="E47" s="267"/>
      <c r="F47" s="268"/>
      <c r="G47" s="267"/>
      <c r="H47" s="268"/>
      <c r="I47" s="267"/>
      <c r="J47" s="269"/>
      <c r="K47" s="271"/>
      <c r="L47" s="50"/>
      <c r="M47" s="50"/>
      <c r="N47" s="50"/>
      <c r="O47" s="50"/>
      <c r="P47" s="50"/>
      <c r="Q47" s="50"/>
    </row>
    <row r="48" spans="1:17" ht="15.75" customHeight="1">
      <c r="A48" s="266"/>
      <c r="B48" s="267"/>
      <c r="C48" s="267"/>
      <c r="D48" s="268"/>
      <c r="E48" s="267"/>
      <c r="F48" s="268"/>
      <c r="G48" s="267"/>
      <c r="H48" s="268"/>
      <c r="I48" s="267"/>
      <c r="J48" s="269"/>
      <c r="K48" s="271"/>
      <c r="L48" s="50"/>
      <c r="M48" s="50"/>
      <c r="N48" s="50"/>
      <c r="O48" s="50"/>
      <c r="P48" s="50"/>
      <c r="Q48" s="50"/>
    </row>
    <row r="49" spans="1:17" ht="15.75" customHeight="1">
      <c r="A49" s="266"/>
      <c r="B49" s="50"/>
      <c r="C49" s="50"/>
      <c r="D49" s="80"/>
      <c r="E49" s="50"/>
      <c r="F49" s="80"/>
      <c r="G49" s="50"/>
      <c r="H49" s="80"/>
      <c r="I49" s="50"/>
      <c r="J49" s="270"/>
      <c r="K49" s="271"/>
      <c r="L49" s="50"/>
      <c r="M49" s="50"/>
      <c r="N49" s="50"/>
      <c r="O49" s="50"/>
      <c r="P49" s="50"/>
      <c r="Q49" s="50"/>
    </row>
    <row r="50" spans="1:17" ht="15.75" customHeight="1">
      <c r="A50" s="266"/>
      <c r="B50" s="50"/>
      <c r="C50" s="50"/>
      <c r="D50" s="80"/>
      <c r="E50" s="50"/>
      <c r="F50" s="80"/>
      <c r="G50" s="50"/>
      <c r="H50" s="80"/>
      <c r="I50" s="50"/>
      <c r="J50" s="270"/>
      <c r="K50" s="271"/>
      <c r="L50" s="50"/>
      <c r="M50" s="50"/>
      <c r="N50" s="50"/>
      <c r="O50" s="50"/>
      <c r="P50" s="50"/>
      <c r="Q50" s="50"/>
    </row>
    <row r="51" spans="1:17" ht="15.75" customHeight="1">
      <c r="A51" s="266"/>
      <c r="B51" s="50"/>
      <c r="C51" s="50"/>
      <c r="D51" s="80"/>
      <c r="E51" s="50"/>
      <c r="F51" s="80"/>
      <c r="G51" s="50"/>
      <c r="H51" s="80"/>
      <c r="I51" s="50"/>
      <c r="J51" s="270"/>
      <c r="K51" s="271"/>
      <c r="L51" s="50"/>
      <c r="M51" s="50"/>
      <c r="N51" s="50"/>
      <c r="O51" s="50"/>
      <c r="P51" s="50"/>
      <c r="Q51" s="50"/>
    </row>
    <row r="52" spans="1:17" ht="15.75" customHeight="1">
      <c r="A52" s="266"/>
      <c r="B52" s="50"/>
      <c r="C52" s="50"/>
      <c r="D52" s="80"/>
      <c r="E52" s="50"/>
      <c r="F52" s="80"/>
      <c r="G52" s="50"/>
      <c r="H52" s="80"/>
      <c r="I52" s="50"/>
      <c r="J52" s="270"/>
      <c r="K52" s="271"/>
      <c r="L52" s="50"/>
      <c r="M52" s="50"/>
      <c r="N52" s="50"/>
      <c r="O52" s="50"/>
      <c r="P52" s="50"/>
      <c r="Q52" s="50"/>
    </row>
    <row r="53" spans="1:17" ht="15.75" customHeight="1">
      <c r="A53" s="266"/>
      <c r="B53" s="50"/>
      <c r="C53" s="50"/>
      <c r="D53" s="80"/>
      <c r="E53" s="50"/>
      <c r="F53" s="80"/>
      <c r="G53" s="50"/>
      <c r="H53" s="80"/>
      <c r="I53" s="50"/>
      <c r="J53" s="270"/>
      <c r="K53" s="271"/>
      <c r="L53" s="50"/>
      <c r="M53" s="50"/>
      <c r="N53" s="50"/>
      <c r="O53" s="50"/>
      <c r="P53" s="50"/>
      <c r="Q53" s="50"/>
    </row>
    <row r="54" spans="1:17" ht="15.75" customHeight="1">
      <c r="A54" s="266"/>
      <c r="B54" s="50"/>
      <c r="C54" s="50"/>
      <c r="D54" s="80"/>
      <c r="E54" s="50"/>
      <c r="F54" s="80"/>
      <c r="G54" s="50"/>
      <c r="H54" s="80"/>
      <c r="I54" s="50"/>
      <c r="J54" s="270"/>
      <c r="K54" s="271"/>
      <c r="L54" s="50"/>
      <c r="M54" s="50"/>
      <c r="N54" s="50"/>
      <c r="O54" s="50"/>
      <c r="P54" s="50"/>
      <c r="Q54" s="50"/>
    </row>
    <row r="55" spans="1:17" ht="15.75" customHeight="1">
      <c r="A55" s="266"/>
      <c r="B55" s="50"/>
      <c r="C55" s="50"/>
      <c r="D55" s="80"/>
      <c r="E55" s="50"/>
      <c r="F55" s="80"/>
      <c r="G55" s="50"/>
      <c r="H55" s="80"/>
      <c r="I55" s="50"/>
      <c r="J55" s="270"/>
      <c r="K55" s="271"/>
      <c r="L55" s="50"/>
      <c r="M55" s="50"/>
      <c r="N55" s="50"/>
      <c r="O55" s="50"/>
      <c r="P55" s="50"/>
      <c r="Q55" s="50"/>
    </row>
    <row r="56" spans="1:17" ht="15.75" customHeight="1">
      <c r="A56" s="266"/>
      <c r="B56" s="50"/>
      <c r="C56" s="50"/>
      <c r="D56" s="80"/>
      <c r="E56" s="50"/>
      <c r="F56" s="80"/>
      <c r="G56" s="50"/>
      <c r="H56" s="80"/>
      <c r="I56" s="50"/>
      <c r="J56" s="270"/>
      <c r="K56" s="271"/>
      <c r="L56" s="50"/>
      <c r="M56" s="50"/>
      <c r="N56" s="50"/>
      <c r="O56" s="50"/>
      <c r="P56" s="50"/>
      <c r="Q56" s="50"/>
    </row>
    <row r="57" spans="1:17" ht="15.75" customHeight="1">
      <c r="A57" s="266"/>
      <c r="B57" s="50"/>
      <c r="C57" s="50"/>
      <c r="D57" s="80"/>
      <c r="E57" s="50"/>
      <c r="F57" s="80"/>
      <c r="G57" s="50"/>
      <c r="H57" s="80"/>
      <c r="I57" s="50"/>
      <c r="J57" s="270"/>
      <c r="K57" s="271"/>
      <c r="L57" s="50"/>
      <c r="M57" s="50"/>
      <c r="N57" s="50"/>
      <c r="O57" s="50"/>
      <c r="P57" s="50"/>
      <c r="Q57" s="50"/>
    </row>
    <row r="58" spans="1:17" ht="15.75" customHeight="1">
      <c r="A58" s="266"/>
      <c r="B58" s="50"/>
      <c r="C58" s="50"/>
      <c r="D58" s="80"/>
      <c r="E58" s="50"/>
      <c r="F58" s="80"/>
      <c r="G58" s="50"/>
      <c r="H58" s="80"/>
      <c r="I58" s="50"/>
      <c r="J58" s="270"/>
      <c r="K58" s="271"/>
      <c r="L58" s="50"/>
      <c r="M58" s="50"/>
      <c r="N58" s="50"/>
      <c r="O58" s="50"/>
      <c r="P58" s="50"/>
      <c r="Q58" s="50"/>
    </row>
    <row r="59" spans="1:17" ht="15.75" customHeight="1">
      <c r="A59" s="266"/>
      <c r="B59" s="50"/>
      <c r="C59" s="50"/>
      <c r="D59" s="80"/>
      <c r="E59" s="50"/>
      <c r="F59" s="80"/>
      <c r="G59" s="50"/>
      <c r="H59" s="80"/>
      <c r="I59" s="50"/>
      <c r="J59" s="270"/>
      <c r="K59" s="271"/>
      <c r="L59" s="50"/>
      <c r="M59" s="50"/>
      <c r="N59" s="50"/>
      <c r="O59" s="50"/>
      <c r="P59" s="50"/>
      <c r="Q59" s="50"/>
    </row>
    <row r="60" spans="1:17" ht="15.75" customHeight="1">
      <c r="A60" s="266"/>
      <c r="B60" s="50"/>
      <c r="C60" s="50"/>
      <c r="D60" s="80"/>
      <c r="E60" s="50"/>
      <c r="F60" s="80"/>
      <c r="G60" s="50"/>
      <c r="H60" s="80"/>
      <c r="I60" s="50"/>
      <c r="J60" s="270"/>
      <c r="K60" s="271"/>
      <c r="L60" s="50"/>
      <c r="M60" s="50"/>
      <c r="N60" s="50"/>
      <c r="O60" s="50"/>
      <c r="P60" s="50"/>
      <c r="Q60" s="50"/>
    </row>
    <row r="61" spans="1:17" ht="15.75" customHeight="1">
      <c r="A61" s="266"/>
      <c r="B61" s="50"/>
      <c r="C61" s="50"/>
      <c r="D61" s="80"/>
      <c r="E61" s="50"/>
      <c r="F61" s="80"/>
      <c r="G61" s="50"/>
      <c r="H61" s="80"/>
      <c r="I61" s="50"/>
      <c r="J61" s="270"/>
      <c r="K61" s="271"/>
      <c r="L61" s="50"/>
      <c r="M61" s="50"/>
      <c r="N61" s="50"/>
      <c r="O61" s="50"/>
      <c r="P61" s="50"/>
      <c r="Q61" s="50"/>
    </row>
    <row r="62" spans="1:17" ht="15.75" customHeight="1">
      <c r="A62" s="266"/>
      <c r="B62" s="50"/>
      <c r="C62" s="50"/>
      <c r="D62" s="80"/>
      <c r="E62" s="50"/>
      <c r="F62" s="80"/>
      <c r="G62" s="50"/>
      <c r="H62" s="80"/>
      <c r="I62" s="50"/>
      <c r="J62" s="270"/>
      <c r="K62" s="271"/>
      <c r="L62" s="50"/>
      <c r="M62" s="50"/>
      <c r="N62" s="50"/>
      <c r="O62" s="50"/>
      <c r="P62" s="50"/>
      <c r="Q62" s="50"/>
    </row>
    <row r="63" spans="1:17" ht="15.75" customHeight="1">
      <c r="A63" s="266"/>
      <c r="B63" s="50"/>
      <c r="C63" s="50"/>
      <c r="D63" s="80"/>
      <c r="E63" s="50"/>
      <c r="F63" s="80"/>
      <c r="G63" s="50"/>
      <c r="H63" s="80"/>
      <c r="I63" s="50"/>
      <c r="J63" s="270"/>
      <c r="K63" s="271"/>
      <c r="L63" s="50"/>
      <c r="M63" s="50"/>
      <c r="N63" s="50"/>
      <c r="O63" s="50"/>
      <c r="P63" s="50"/>
      <c r="Q63" s="50"/>
    </row>
    <row r="64" spans="1:17" ht="15.75" customHeight="1">
      <c r="A64" s="266"/>
      <c r="B64" s="50"/>
      <c r="C64" s="50"/>
      <c r="D64" s="80"/>
      <c r="E64" s="50"/>
      <c r="F64" s="80"/>
      <c r="G64" s="50"/>
      <c r="H64" s="80"/>
      <c r="I64" s="50"/>
      <c r="J64" s="270"/>
      <c r="K64" s="271"/>
      <c r="L64" s="50"/>
      <c r="M64" s="50"/>
      <c r="N64" s="50"/>
      <c r="O64" s="50"/>
      <c r="P64" s="50"/>
      <c r="Q64" s="50"/>
    </row>
    <row r="65" spans="1:17" ht="15.75" customHeight="1">
      <c r="A65" s="266"/>
      <c r="B65" s="50"/>
      <c r="C65" s="50"/>
      <c r="D65" s="80"/>
      <c r="E65" s="50"/>
      <c r="F65" s="80"/>
      <c r="G65" s="50"/>
      <c r="H65" s="80"/>
      <c r="I65" s="50"/>
      <c r="J65" s="270"/>
      <c r="K65" s="271"/>
      <c r="L65" s="50"/>
      <c r="M65" s="50"/>
      <c r="N65" s="50"/>
      <c r="O65" s="50"/>
      <c r="P65" s="50"/>
      <c r="Q65" s="50"/>
    </row>
    <row r="66" spans="1:17" ht="15.75" customHeight="1">
      <c r="A66" s="266"/>
      <c r="B66" s="50"/>
      <c r="C66" s="50"/>
      <c r="D66" s="80"/>
      <c r="E66" s="50"/>
      <c r="F66" s="80"/>
      <c r="G66" s="50"/>
      <c r="H66" s="80"/>
      <c r="I66" s="50"/>
      <c r="J66" s="270"/>
      <c r="K66" s="271"/>
      <c r="L66" s="50"/>
      <c r="M66" s="50"/>
      <c r="N66" s="50"/>
      <c r="O66" s="50"/>
      <c r="P66" s="50"/>
      <c r="Q66" s="50"/>
    </row>
    <row r="67" spans="1:17" ht="15.75" customHeight="1">
      <c r="A67" s="266"/>
      <c r="B67" s="50"/>
      <c r="C67" s="50"/>
      <c r="D67" s="80"/>
      <c r="E67" s="50"/>
      <c r="F67" s="80"/>
      <c r="G67" s="50"/>
      <c r="H67" s="80"/>
      <c r="I67" s="50"/>
      <c r="J67" s="270"/>
      <c r="K67" s="271"/>
      <c r="L67" s="50"/>
      <c r="M67" s="50"/>
      <c r="N67" s="50"/>
      <c r="O67" s="50"/>
      <c r="P67" s="50"/>
      <c r="Q67" s="50"/>
    </row>
    <row r="68" spans="1:17" ht="15.75" customHeight="1">
      <c r="A68" s="266"/>
      <c r="B68" s="50"/>
      <c r="C68" s="50"/>
      <c r="D68" s="80"/>
      <c r="E68" s="50"/>
      <c r="F68" s="80"/>
      <c r="G68" s="50"/>
      <c r="H68" s="80"/>
      <c r="I68" s="50"/>
      <c r="J68" s="270"/>
      <c r="K68" s="271"/>
      <c r="L68" s="50"/>
      <c r="M68" s="50"/>
      <c r="N68" s="50"/>
      <c r="O68" s="50"/>
      <c r="P68" s="50"/>
      <c r="Q68" s="50"/>
    </row>
    <row r="69" spans="1:17" ht="15.75" customHeight="1">
      <c r="A69" s="266"/>
      <c r="B69" s="50"/>
      <c r="C69" s="50"/>
      <c r="D69" s="80"/>
      <c r="E69" s="50"/>
      <c r="F69" s="80"/>
      <c r="G69" s="50"/>
      <c r="H69" s="80"/>
      <c r="I69" s="50"/>
      <c r="J69" s="270"/>
      <c r="K69" s="271"/>
      <c r="L69" s="50"/>
      <c r="M69" s="50"/>
      <c r="N69" s="50"/>
      <c r="O69" s="50"/>
      <c r="P69" s="50"/>
      <c r="Q69" s="50"/>
    </row>
    <row r="70" spans="1:17" ht="15.75" customHeight="1">
      <c r="A70" s="266"/>
      <c r="B70" s="50"/>
      <c r="C70" s="50"/>
      <c r="D70" s="80"/>
      <c r="E70" s="50"/>
      <c r="F70" s="80"/>
      <c r="G70" s="50"/>
      <c r="H70" s="80"/>
      <c r="I70" s="50"/>
      <c r="J70" s="270"/>
      <c r="K70" s="271"/>
      <c r="L70" s="50"/>
      <c r="M70" s="50"/>
      <c r="N70" s="50"/>
      <c r="O70" s="50"/>
      <c r="P70" s="50"/>
      <c r="Q70" s="50"/>
    </row>
    <row r="71" spans="1:17" ht="15.75" customHeight="1">
      <c r="A71" s="266"/>
      <c r="B71" s="50"/>
      <c r="C71" s="50"/>
      <c r="D71" s="80"/>
      <c r="E71" s="50"/>
      <c r="F71" s="80"/>
      <c r="G71" s="50"/>
      <c r="H71" s="80"/>
      <c r="I71" s="50"/>
      <c r="J71" s="270"/>
      <c r="K71" s="271"/>
      <c r="L71" s="50"/>
      <c r="M71" s="50"/>
      <c r="N71" s="50"/>
      <c r="O71" s="50"/>
      <c r="P71" s="50"/>
      <c r="Q71" s="50"/>
    </row>
    <row r="72" spans="1:17" ht="15.75" customHeight="1">
      <c r="A72" s="266"/>
      <c r="B72" s="50"/>
      <c r="C72" s="50"/>
      <c r="D72" s="80"/>
      <c r="E72" s="50"/>
      <c r="F72" s="80"/>
      <c r="G72" s="50"/>
      <c r="H72" s="80"/>
      <c r="I72" s="50"/>
      <c r="J72" s="270"/>
      <c r="K72" s="271"/>
      <c r="L72" s="50"/>
      <c r="M72" s="50"/>
      <c r="N72" s="50"/>
      <c r="O72" s="50"/>
      <c r="P72" s="50"/>
      <c r="Q72" s="50"/>
    </row>
    <row r="73" spans="1:17" ht="15.75" customHeight="1">
      <c r="A73" s="266"/>
      <c r="B73" s="50"/>
      <c r="C73" s="50"/>
      <c r="D73" s="80"/>
      <c r="E73" s="50"/>
      <c r="F73" s="80"/>
      <c r="G73" s="50"/>
      <c r="H73" s="80"/>
      <c r="I73" s="50"/>
      <c r="J73" s="270"/>
      <c r="K73" s="271"/>
      <c r="L73" s="50"/>
      <c r="M73" s="50"/>
      <c r="N73" s="50"/>
      <c r="O73" s="50"/>
      <c r="P73" s="50"/>
      <c r="Q73" s="50"/>
    </row>
    <row r="74" spans="1:17" ht="15.75" customHeight="1">
      <c r="A74" s="266"/>
      <c r="B74" s="50"/>
      <c r="C74" s="50"/>
      <c r="D74" s="80"/>
      <c r="E74" s="50"/>
      <c r="F74" s="80"/>
      <c r="G74" s="50"/>
      <c r="H74" s="80"/>
      <c r="I74" s="50"/>
      <c r="J74" s="270"/>
      <c r="K74" s="271"/>
      <c r="L74" s="50"/>
      <c r="M74" s="50"/>
      <c r="N74" s="50"/>
      <c r="O74" s="50"/>
      <c r="P74" s="50"/>
      <c r="Q74" s="50"/>
    </row>
    <row r="75" spans="1:17" ht="15.75" customHeight="1">
      <c r="A75" s="266"/>
      <c r="B75" s="50"/>
      <c r="C75" s="50"/>
      <c r="D75" s="80"/>
      <c r="E75" s="50"/>
      <c r="F75" s="80"/>
      <c r="G75" s="50"/>
      <c r="H75" s="80"/>
      <c r="I75" s="50"/>
      <c r="J75" s="270"/>
      <c r="K75" s="271"/>
      <c r="L75" s="50"/>
      <c r="M75" s="50"/>
      <c r="N75" s="50"/>
      <c r="O75" s="50"/>
      <c r="P75" s="50"/>
      <c r="Q75" s="50"/>
    </row>
    <row r="76" spans="1:17" ht="15.75" customHeight="1">
      <c r="A76" s="266"/>
      <c r="B76" s="50"/>
      <c r="C76" s="50"/>
      <c r="D76" s="80"/>
      <c r="E76" s="50"/>
      <c r="F76" s="80"/>
      <c r="G76" s="50"/>
      <c r="H76" s="80"/>
      <c r="I76" s="50"/>
      <c r="J76" s="270"/>
      <c r="K76" s="271"/>
      <c r="L76" s="50"/>
      <c r="M76" s="50"/>
      <c r="N76" s="50"/>
      <c r="O76" s="50"/>
      <c r="P76" s="50"/>
      <c r="Q76" s="50"/>
    </row>
    <row r="77" spans="1:17" ht="15.75" customHeight="1">
      <c r="A77" s="266"/>
      <c r="B77" s="50"/>
      <c r="C77" s="50"/>
      <c r="D77" s="80"/>
      <c r="E77" s="50"/>
      <c r="F77" s="80"/>
      <c r="G77" s="50"/>
      <c r="H77" s="80"/>
      <c r="I77" s="50"/>
      <c r="J77" s="270"/>
      <c r="K77" s="271"/>
      <c r="L77" s="50"/>
      <c r="M77" s="50"/>
      <c r="N77" s="50"/>
      <c r="O77" s="50"/>
      <c r="P77" s="50"/>
      <c r="Q77" s="50"/>
    </row>
    <row r="78" spans="1:17" ht="15.75" customHeight="1">
      <c r="A78" s="266"/>
      <c r="B78" s="50"/>
      <c r="C78" s="50"/>
      <c r="D78" s="80"/>
      <c r="E78" s="50"/>
      <c r="F78" s="80"/>
      <c r="G78" s="50"/>
      <c r="H78" s="80"/>
      <c r="I78" s="50"/>
      <c r="J78" s="270"/>
      <c r="K78" s="271"/>
      <c r="L78" s="50"/>
      <c r="M78" s="50"/>
      <c r="N78" s="50"/>
      <c r="O78" s="50"/>
      <c r="P78" s="50"/>
      <c r="Q78" s="50"/>
    </row>
    <row r="79" spans="1:17" ht="15.75" customHeight="1">
      <c r="A79" s="266"/>
      <c r="B79" s="50"/>
      <c r="C79" s="50"/>
      <c r="D79" s="80"/>
      <c r="E79" s="50"/>
      <c r="F79" s="80"/>
      <c r="G79" s="50"/>
      <c r="H79" s="80"/>
      <c r="I79" s="50"/>
      <c r="J79" s="270"/>
      <c r="K79" s="271"/>
      <c r="L79" s="50"/>
      <c r="M79" s="50"/>
      <c r="N79" s="50"/>
      <c r="O79" s="50"/>
      <c r="P79" s="50"/>
      <c r="Q79" s="50"/>
    </row>
    <row r="80" spans="1:17" ht="15.75" customHeight="1">
      <c r="A80" s="266"/>
      <c r="B80" s="50"/>
      <c r="C80" s="50"/>
      <c r="D80" s="80"/>
      <c r="E80" s="50"/>
      <c r="F80" s="80"/>
      <c r="G80" s="50"/>
      <c r="H80" s="80"/>
      <c r="I80" s="50"/>
      <c r="J80" s="270"/>
      <c r="K80" s="271"/>
      <c r="L80" s="50"/>
      <c r="M80" s="50"/>
      <c r="N80" s="50"/>
      <c r="O80" s="50"/>
      <c r="P80" s="50"/>
      <c r="Q80" s="50"/>
    </row>
    <row r="81" spans="1:17" ht="15.75" customHeight="1">
      <c r="A81" s="266"/>
      <c r="B81" s="50"/>
      <c r="C81" s="50"/>
      <c r="D81" s="80"/>
      <c r="E81" s="50"/>
      <c r="F81" s="80"/>
      <c r="G81" s="50"/>
      <c r="H81" s="80"/>
      <c r="I81" s="50"/>
      <c r="J81" s="270"/>
      <c r="K81" s="271"/>
      <c r="L81" s="50"/>
      <c r="M81" s="50"/>
      <c r="N81" s="50"/>
      <c r="O81" s="50"/>
      <c r="P81" s="50"/>
      <c r="Q81" s="50"/>
    </row>
    <row r="82" spans="1:17" ht="15.75" customHeight="1">
      <c r="A82" s="266"/>
      <c r="B82" s="50"/>
      <c r="C82" s="50"/>
      <c r="D82" s="80"/>
      <c r="E82" s="50"/>
      <c r="F82" s="80"/>
      <c r="G82" s="50"/>
      <c r="H82" s="80"/>
      <c r="I82" s="50"/>
      <c r="J82" s="270"/>
      <c r="K82" s="271"/>
      <c r="L82" s="50"/>
      <c r="M82" s="50"/>
      <c r="N82" s="50"/>
      <c r="O82" s="50"/>
      <c r="P82" s="50"/>
      <c r="Q82" s="50"/>
    </row>
    <row r="83" spans="1:17" ht="15.75" customHeight="1">
      <c r="A83" s="266"/>
      <c r="B83" s="50"/>
      <c r="C83" s="50"/>
      <c r="D83" s="80"/>
      <c r="E83" s="50"/>
      <c r="F83" s="80"/>
      <c r="G83" s="50"/>
      <c r="H83" s="80"/>
      <c r="I83" s="50"/>
      <c r="J83" s="270"/>
      <c r="K83" s="271"/>
      <c r="L83" s="50"/>
      <c r="M83" s="50"/>
      <c r="N83" s="50"/>
      <c r="O83" s="50"/>
      <c r="P83" s="50"/>
      <c r="Q83" s="50"/>
    </row>
    <row r="84" spans="1:17" ht="15.75" customHeight="1">
      <c r="A84" s="266"/>
      <c r="B84" s="50"/>
      <c r="C84" s="50"/>
      <c r="D84" s="80"/>
      <c r="E84" s="50"/>
      <c r="F84" s="80"/>
      <c r="G84" s="50"/>
      <c r="H84" s="80"/>
      <c r="I84" s="50"/>
      <c r="J84" s="270"/>
      <c r="K84" s="271"/>
      <c r="L84" s="50"/>
      <c r="M84" s="50"/>
      <c r="N84" s="50"/>
      <c r="O84" s="50"/>
      <c r="P84" s="50"/>
      <c r="Q84" s="50"/>
    </row>
    <row r="85" spans="1:17" ht="15.75" customHeight="1">
      <c r="A85" s="266"/>
      <c r="B85" s="50"/>
      <c r="C85" s="50"/>
      <c r="D85" s="80"/>
      <c r="E85" s="50"/>
      <c r="F85" s="80"/>
      <c r="G85" s="50"/>
      <c r="H85" s="80"/>
      <c r="I85" s="50"/>
      <c r="J85" s="270"/>
      <c r="K85" s="271"/>
      <c r="L85" s="50"/>
      <c r="M85" s="50"/>
      <c r="N85" s="50"/>
      <c r="O85" s="50"/>
      <c r="P85" s="50"/>
      <c r="Q85" s="50"/>
    </row>
    <row r="86" spans="1:17" ht="15.75" customHeight="1">
      <c r="A86" s="266"/>
      <c r="B86" s="50"/>
      <c r="C86" s="50"/>
      <c r="D86" s="80"/>
      <c r="E86" s="50"/>
      <c r="F86" s="80"/>
      <c r="G86" s="50"/>
      <c r="H86" s="80"/>
      <c r="I86" s="50"/>
      <c r="J86" s="270"/>
      <c r="K86" s="271"/>
      <c r="L86" s="50"/>
      <c r="M86" s="50"/>
      <c r="N86" s="50"/>
      <c r="O86" s="50"/>
      <c r="P86" s="50"/>
      <c r="Q86" s="50"/>
    </row>
    <row r="87" spans="1:17" ht="15.75" customHeight="1">
      <c r="A87" s="266"/>
      <c r="B87" s="50"/>
      <c r="C87" s="50"/>
      <c r="D87" s="80"/>
      <c r="E87" s="50"/>
      <c r="F87" s="80"/>
      <c r="G87" s="50"/>
      <c r="H87" s="80"/>
      <c r="I87" s="50"/>
      <c r="J87" s="270"/>
      <c r="K87" s="271"/>
      <c r="L87" s="50"/>
      <c r="M87" s="50"/>
      <c r="N87" s="50"/>
      <c r="O87" s="50"/>
      <c r="P87" s="50"/>
      <c r="Q87" s="50"/>
    </row>
    <row r="88" spans="1:17" ht="15.75" customHeight="1">
      <c r="A88" s="266"/>
      <c r="B88" s="50"/>
      <c r="C88" s="50"/>
      <c r="D88" s="80"/>
      <c r="E88" s="50"/>
      <c r="F88" s="80"/>
      <c r="G88" s="50"/>
      <c r="H88" s="80"/>
      <c r="I88" s="50"/>
      <c r="J88" s="270"/>
      <c r="K88" s="271"/>
      <c r="L88" s="50"/>
      <c r="M88" s="50"/>
      <c r="N88" s="50"/>
      <c r="O88" s="50"/>
      <c r="P88" s="50"/>
      <c r="Q88" s="50"/>
    </row>
    <row r="89" spans="1:17" ht="15.75" customHeight="1">
      <c r="A89" s="266"/>
      <c r="B89" s="50"/>
      <c r="C89" s="50"/>
      <c r="D89" s="80"/>
      <c r="E89" s="50"/>
      <c r="F89" s="80"/>
      <c r="G89" s="50"/>
      <c r="H89" s="80"/>
      <c r="I89" s="50"/>
      <c r="J89" s="270"/>
      <c r="K89" s="271"/>
      <c r="L89" s="50"/>
      <c r="M89" s="50"/>
      <c r="N89" s="50"/>
      <c r="O89" s="50"/>
      <c r="P89" s="50"/>
      <c r="Q89" s="50"/>
    </row>
    <row r="90" spans="1:17" ht="15.75" customHeight="1">
      <c r="A90" s="266"/>
      <c r="B90" s="50"/>
      <c r="C90" s="50"/>
      <c r="D90" s="80"/>
      <c r="E90" s="50"/>
      <c r="F90" s="80"/>
      <c r="G90" s="50"/>
      <c r="H90" s="80"/>
      <c r="I90" s="50"/>
      <c r="J90" s="270"/>
      <c r="K90" s="271"/>
      <c r="L90" s="50"/>
      <c r="M90" s="50"/>
      <c r="N90" s="50"/>
      <c r="O90" s="50"/>
      <c r="P90" s="50"/>
      <c r="Q90" s="50"/>
    </row>
    <row r="91" spans="1:17" ht="15.75" customHeight="1">
      <c r="A91" s="266"/>
      <c r="B91" s="50"/>
      <c r="C91" s="50"/>
      <c r="D91" s="80"/>
      <c r="E91" s="50"/>
      <c r="F91" s="80"/>
      <c r="G91" s="50"/>
      <c r="H91" s="80"/>
      <c r="I91" s="50"/>
      <c r="J91" s="270"/>
      <c r="K91" s="271"/>
      <c r="L91" s="50"/>
      <c r="M91" s="50"/>
      <c r="N91" s="50"/>
      <c r="O91" s="50"/>
      <c r="P91" s="50"/>
      <c r="Q91" s="50"/>
    </row>
    <row r="92" spans="1:17" ht="15.75" customHeight="1">
      <c r="A92" s="266"/>
      <c r="B92" s="50"/>
      <c r="C92" s="50"/>
      <c r="D92" s="80"/>
      <c r="E92" s="50"/>
      <c r="F92" s="80"/>
      <c r="G92" s="50"/>
      <c r="H92" s="80"/>
      <c r="I92" s="50"/>
      <c r="J92" s="270"/>
      <c r="K92" s="271"/>
      <c r="L92" s="50"/>
      <c r="M92" s="50"/>
      <c r="N92" s="50"/>
      <c r="O92" s="50"/>
      <c r="P92" s="50"/>
      <c r="Q92" s="50"/>
    </row>
    <row r="93" spans="1:17" ht="15.75" customHeight="1">
      <c r="A93" s="266"/>
      <c r="B93" s="50"/>
      <c r="C93" s="50"/>
      <c r="D93" s="80"/>
      <c r="E93" s="50"/>
      <c r="F93" s="80"/>
      <c r="G93" s="50"/>
      <c r="H93" s="80"/>
      <c r="I93" s="50"/>
      <c r="J93" s="270"/>
      <c r="K93" s="271"/>
      <c r="L93" s="50"/>
      <c r="M93" s="50"/>
      <c r="N93" s="50"/>
      <c r="O93" s="50"/>
      <c r="P93" s="50"/>
      <c r="Q93" s="50"/>
    </row>
    <row r="94" spans="1:17" ht="15.75" customHeight="1">
      <c r="A94" s="266"/>
      <c r="B94" s="50"/>
      <c r="C94" s="50"/>
      <c r="D94" s="80"/>
      <c r="E94" s="50"/>
      <c r="F94" s="80"/>
      <c r="G94" s="50"/>
      <c r="H94" s="80"/>
      <c r="I94" s="50"/>
      <c r="J94" s="270"/>
      <c r="K94" s="271"/>
      <c r="L94" s="50"/>
      <c r="M94" s="50"/>
      <c r="N94" s="50"/>
      <c r="O94" s="50"/>
      <c r="P94" s="50"/>
      <c r="Q94" s="50"/>
    </row>
    <row r="95" spans="1:17" ht="15.75" customHeight="1">
      <c r="A95" s="266"/>
      <c r="B95" s="50"/>
      <c r="C95" s="50"/>
      <c r="D95" s="80"/>
      <c r="E95" s="50"/>
      <c r="F95" s="80"/>
      <c r="G95" s="50"/>
      <c r="H95" s="80"/>
      <c r="I95" s="50"/>
      <c r="J95" s="270"/>
      <c r="K95" s="271"/>
      <c r="L95" s="50"/>
      <c r="M95" s="50"/>
      <c r="N95" s="50"/>
      <c r="O95" s="50"/>
      <c r="P95" s="50"/>
      <c r="Q95" s="50"/>
    </row>
    <row r="96" spans="1:17" ht="15.75" customHeight="1">
      <c r="A96" s="266"/>
      <c r="B96" s="50"/>
      <c r="C96" s="50"/>
      <c r="D96" s="80"/>
      <c r="E96" s="50"/>
      <c r="F96" s="80"/>
      <c r="G96" s="50"/>
      <c r="H96" s="80"/>
      <c r="I96" s="50"/>
      <c r="J96" s="270"/>
      <c r="K96" s="271"/>
      <c r="L96" s="50"/>
      <c r="M96" s="50"/>
      <c r="N96" s="50"/>
      <c r="O96" s="50"/>
      <c r="P96" s="50"/>
      <c r="Q96" s="50"/>
    </row>
    <row r="97" spans="1:17" ht="15.75" customHeight="1">
      <c r="A97" s="266"/>
      <c r="B97" s="50"/>
      <c r="C97" s="50"/>
      <c r="D97" s="80"/>
      <c r="E97" s="50"/>
      <c r="F97" s="80"/>
      <c r="G97" s="50"/>
      <c r="H97" s="80"/>
      <c r="I97" s="50"/>
      <c r="J97" s="270"/>
      <c r="K97" s="271"/>
      <c r="L97" s="50"/>
      <c r="M97" s="50"/>
      <c r="N97" s="50"/>
      <c r="O97" s="50"/>
      <c r="P97" s="50"/>
      <c r="Q97" s="50"/>
    </row>
    <row r="98" spans="1:17" ht="15.75" customHeight="1">
      <c r="A98" s="266"/>
      <c r="B98" s="50"/>
      <c r="C98" s="50"/>
      <c r="D98" s="80"/>
      <c r="E98" s="50"/>
      <c r="F98" s="80"/>
      <c r="G98" s="50"/>
      <c r="H98" s="80"/>
      <c r="I98" s="50"/>
      <c r="J98" s="270"/>
      <c r="K98" s="271"/>
      <c r="L98" s="50"/>
      <c r="M98" s="50"/>
      <c r="N98" s="50"/>
      <c r="O98" s="50"/>
      <c r="P98" s="50"/>
      <c r="Q98" s="50"/>
    </row>
    <row r="99" spans="1:17" ht="15.75" customHeight="1">
      <c r="A99" s="266"/>
      <c r="B99" s="50"/>
      <c r="C99" s="50"/>
      <c r="D99" s="80"/>
      <c r="E99" s="50"/>
      <c r="F99" s="80"/>
      <c r="G99" s="50"/>
      <c r="H99" s="80"/>
      <c r="I99" s="50"/>
      <c r="J99" s="270"/>
      <c r="K99" s="271"/>
      <c r="L99" s="50"/>
      <c r="M99" s="50"/>
      <c r="N99" s="50"/>
      <c r="O99" s="50"/>
      <c r="P99" s="50"/>
      <c r="Q99" s="50"/>
    </row>
    <row r="100" spans="1:17" ht="15.75" customHeight="1">
      <c r="A100" s="266"/>
      <c r="B100" s="50"/>
      <c r="C100" s="50"/>
      <c r="D100" s="80"/>
      <c r="E100" s="50"/>
      <c r="F100" s="80"/>
      <c r="G100" s="50"/>
      <c r="H100" s="80"/>
      <c r="I100" s="50"/>
      <c r="J100" s="270"/>
      <c r="K100" s="271"/>
      <c r="L100" s="50"/>
      <c r="M100" s="50"/>
      <c r="N100" s="50"/>
      <c r="O100" s="50"/>
      <c r="P100" s="50"/>
      <c r="Q100" s="50"/>
    </row>
    <row r="101" spans="1:17" ht="15.75" customHeight="1">
      <c r="A101" s="266"/>
      <c r="B101" s="50"/>
      <c r="C101" s="50"/>
      <c r="D101" s="80"/>
      <c r="E101" s="50"/>
      <c r="F101" s="80"/>
      <c r="G101" s="50"/>
      <c r="H101" s="80"/>
      <c r="I101" s="50"/>
      <c r="J101" s="270"/>
      <c r="K101" s="271"/>
      <c r="L101" s="50"/>
      <c r="M101" s="50"/>
      <c r="N101" s="50"/>
      <c r="O101" s="50"/>
      <c r="P101" s="50"/>
      <c r="Q101" s="50"/>
    </row>
    <row r="102" spans="1:17" ht="15.75" customHeight="1">
      <c r="A102" s="266"/>
      <c r="B102" s="50"/>
      <c r="C102" s="50"/>
      <c r="D102" s="80"/>
      <c r="E102" s="50"/>
      <c r="F102" s="80"/>
      <c r="G102" s="50"/>
      <c r="H102" s="80"/>
      <c r="I102" s="50"/>
      <c r="J102" s="270"/>
      <c r="K102" s="271"/>
      <c r="L102" s="50"/>
      <c r="M102" s="50"/>
      <c r="N102" s="50"/>
      <c r="O102" s="50"/>
      <c r="P102" s="50"/>
      <c r="Q102" s="50"/>
    </row>
    <row r="103" spans="1:17" ht="15.75" customHeight="1">
      <c r="A103" s="266"/>
      <c r="B103" s="50"/>
      <c r="C103" s="50"/>
      <c r="D103" s="80"/>
      <c r="E103" s="50"/>
      <c r="F103" s="80"/>
      <c r="G103" s="50"/>
      <c r="H103" s="80"/>
      <c r="I103" s="50"/>
      <c r="J103" s="270"/>
      <c r="K103" s="271"/>
      <c r="L103" s="50"/>
      <c r="M103" s="50"/>
      <c r="N103" s="50"/>
      <c r="O103" s="50"/>
      <c r="P103" s="50"/>
      <c r="Q103" s="50"/>
    </row>
    <row r="104" spans="1:17" ht="15.75" customHeight="1">
      <c r="A104" s="266"/>
      <c r="B104" s="50"/>
      <c r="C104" s="50"/>
      <c r="D104" s="80"/>
      <c r="E104" s="50"/>
      <c r="F104" s="80"/>
      <c r="G104" s="50"/>
      <c r="H104" s="80"/>
      <c r="I104" s="50"/>
      <c r="J104" s="270"/>
      <c r="K104" s="271"/>
      <c r="L104" s="50"/>
      <c r="M104" s="50"/>
      <c r="N104" s="50"/>
      <c r="O104" s="50"/>
      <c r="P104" s="50"/>
      <c r="Q104" s="50"/>
    </row>
    <row r="105" spans="1:17" ht="15.75" customHeight="1">
      <c r="A105" s="266"/>
      <c r="B105" s="50"/>
      <c r="C105" s="50"/>
      <c r="D105" s="80"/>
      <c r="E105" s="50"/>
      <c r="F105" s="80"/>
      <c r="G105" s="50"/>
      <c r="H105" s="80"/>
      <c r="I105" s="50"/>
      <c r="J105" s="270"/>
      <c r="K105" s="271"/>
      <c r="L105" s="50"/>
      <c r="M105" s="50"/>
      <c r="N105" s="50"/>
      <c r="O105" s="50"/>
      <c r="P105" s="50"/>
      <c r="Q105" s="50"/>
    </row>
    <row r="106" spans="1:17" ht="15.75" customHeight="1">
      <c r="A106" s="266"/>
      <c r="B106" s="50"/>
      <c r="C106" s="50"/>
      <c r="D106" s="80"/>
      <c r="E106" s="50"/>
      <c r="F106" s="80"/>
      <c r="G106" s="50"/>
      <c r="H106" s="80"/>
      <c r="I106" s="50"/>
      <c r="J106" s="270"/>
      <c r="K106" s="271"/>
      <c r="L106" s="50"/>
      <c r="M106" s="50"/>
      <c r="N106" s="50"/>
      <c r="O106" s="50"/>
      <c r="P106" s="50"/>
      <c r="Q106" s="50"/>
    </row>
    <row r="107" spans="1:17" ht="15.75" customHeight="1">
      <c r="A107" s="266"/>
      <c r="B107" s="50"/>
      <c r="C107" s="50"/>
      <c r="D107" s="80"/>
      <c r="E107" s="50"/>
      <c r="F107" s="80"/>
      <c r="G107" s="50"/>
      <c r="H107" s="80"/>
      <c r="I107" s="50"/>
      <c r="J107" s="270"/>
      <c r="K107" s="271"/>
      <c r="L107" s="50"/>
      <c r="M107" s="50"/>
      <c r="N107" s="50"/>
      <c r="O107" s="50"/>
      <c r="P107" s="50"/>
      <c r="Q107" s="50"/>
    </row>
    <row r="108" spans="1:17" ht="15.75" customHeight="1">
      <c r="A108" s="266"/>
      <c r="B108" s="50"/>
      <c r="C108" s="50"/>
      <c r="D108" s="80"/>
      <c r="E108" s="50"/>
      <c r="F108" s="80"/>
      <c r="G108" s="50"/>
      <c r="H108" s="80"/>
      <c r="I108" s="50"/>
      <c r="J108" s="270"/>
      <c r="K108" s="271"/>
      <c r="L108" s="50"/>
      <c r="M108" s="50"/>
      <c r="N108" s="50"/>
      <c r="O108" s="50"/>
      <c r="P108" s="50"/>
      <c r="Q108" s="50"/>
    </row>
    <row r="109" spans="1:17" ht="15.75" customHeight="1">
      <c r="A109" s="266"/>
      <c r="B109" s="50"/>
      <c r="C109" s="50"/>
      <c r="D109" s="80"/>
      <c r="E109" s="50"/>
      <c r="F109" s="80"/>
      <c r="G109" s="50"/>
      <c r="H109" s="80"/>
      <c r="I109" s="50"/>
      <c r="J109" s="270"/>
      <c r="K109" s="271"/>
      <c r="L109" s="50"/>
      <c r="M109" s="50"/>
      <c r="N109" s="50"/>
      <c r="O109" s="50"/>
      <c r="P109" s="50"/>
      <c r="Q109" s="50"/>
    </row>
    <row r="110" spans="1:17" ht="15.75" customHeight="1">
      <c r="A110" s="266"/>
      <c r="B110" s="50"/>
      <c r="C110" s="50"/>
      <c r="D110" s="80"/>
      <c r="E110" s="50"/>
      <c r="F110" s="80"/>
      <c r="G110" s="50"/>
      <c r="H110" s="80"/>
      <c r="I110" s="50"/>
      <c r="J110" s="270"/>
      <c r="K110" s="271"/>
      <c r="L110" s="50"/>
      <c r="M110" s="50"/>
      <c r="N110" s="50"/>
      <c r="O110" s="50"/>
      <c r="P110" s="50"/>
      <c r="Q110" s="50"/>
    </row>
    <row r="111" spans="1:17" ht="15.75" customHeight="1">
      <c r="A111" s="266"/>
      <c r="B111" s="50"/>
      <c r="C111" s="50"/>
      <c r="D111" s="80"/>
      <c r="E111" s="50"/>
      <c r="F111" s="80"/>
      <c r="G111" s="50"/>
      <c r="H111" s="80"/>
      <c r="I111" s="50"/>
      <c r="J111" s="270"/>
      <c r="K111" s="271"/>
      <c r="L111" s="50"/>
      <c r="M111" s="50"/>
      <c r="N111" s="50"/>
      <c r="O111" s="50"/>
      <c r="P111" s="50"/>
      <c r="Q111" s="50"/>
    </row>
    <row r="112" spans="1:17" ht="15.75" customHeight="1">
      <c r="A112" s="266"/>
      <c r="B112" s="50"/>
      <c r="C112" s="50"/>
      <c r="D112" s="80"/>
      <c r="E112" s="50"/>
      <c r="F112" s="80"/>
      <c r="G112" s="50"/>
      <c r="H112" s="80"/>
      <c r="I112" s="50"/>
      <c r="J112" s="270"/>
      <c r="K112" s="271"/>
      <c r="L112" s="50"/>
      <c r="M112" s="50"/>
      <c r="N112" s="50"/>
      <c r="O112" s="50"/>
      <c r="P112" s="50"/>
      <c r="Q112" s="50"/>
    </row>
    <row r="113" spans="1:17" ht="15.75" customHeight="1">
      <c r="A113" s="266"/>
      <c r="B113" s="50"/>
      <c r="C113" s="50"/>
      <c r="D113" s="80"/>
      <c r="E113" s="50"/>
      <c r="F113" s="80"/>
      <c r="G113" s="50"/>
      <c r="H113" s="80"/>
      <c r="I113" s="50"/>
      <c r="J113" s="270"/>
      <c r="K113" s="271"/>
      <c r="L113" s="50"/>
      <c r="M113" s="50"/>
      <c r="N113" s="50"/>
      <c r="O113" s="50"/>
      <c r="P113" s="50"/>
      <c r="Q113" s="50"/>
    </row>
    <row r="114" spans="1:17" ht="15.75" customHeight="1">
      <c r="A114" s="266"/>
      <c r="B114" s="50"/>
      <c r="C114" s="50"/>
      <c r="D114" s="80"/>
      <c r="E114" s="50"/>
      <c r="F114" s="80"/>
      <c r="G114" s="50"/>
      <c r="H114" s="80"/>
      <c r="I114" s="50"/>
      <c r="J114" s="270"/>
      <c r="K114" s="271"/>
      <c r="L114" s="50"/>
      <c r="M114" s="50"/>
      <c r="N114" s="50"/>
      <c r="O114" s="50"/>
      <c r="P114" s="50"/>
      <c r="Q114" s="50"/>
    </row>
    <row r="115" spans="1:17" ht="15.75" customHeight="1">
      <c r="A115" s="266"/>
      <c r="B115" s="50"/>
      <c r="C115" s="50"/>
      <c r="D115" s="80"/>
      <c r="E115" s="50"/>
      <c r="F115" s="80"/>
      <c r="G115" s="50"/>
      <c r="H115" s="80"/>
      <c r="I115" s="50"/>
      <c r="J115" s="270"/>
      <c r="K115" s="271"/>
      <c r="L115" s="50"/>
      <c r="M115" s="50"/>
      <c r="N115" s="50"/>
      <c r="O115" s="50"/>
      <c r="P115" s="50"/>
      <c r="Q115" s="50"/>
    </row>
    <row r="116" spans="1:17" ht="15.75" customHeight="1">
      <c r="A116" s="266"/>
      <c r="B116" s="50"/>
      <c r="C116" s="50"/>
      <c r="D116" s="80"/>
      <c r="E116" s="50"/>
      <c r="F116" s="80"/>
      <c r="G116" s="50"/>
      <c r="H116" s="80"/>
      <c r="I116" s="50"/>
      <c r="J116" s="270"/>
      <c r="K116" s="271"/>
      <c r="L116" s="50"/>
      <c r="M116" s="50"/>
      <c r="N116" s="50"/>
      <c r="O116" s="50"/>
      <c r="P116" s="50"/>
      <c r="Q116" s="50"/>
    </row>
    <row r="117" spans="1:17" ht="15.75" customHeight="1">
      <c r="A117" s="266"/>
      <c r="B117" s="50"/>
      <c r="C117" s="50"/>
      <c r="D117" s="80"/>
      <c r="E117" s="50"/>
      <c r="F117" s="80"/>
      <c r="G117" s="50"/>
      <c r="H117" s="80"/>
      <c r="I117" s="50"/>
      <c r="J117" s="270"/>
      <c r="K117" s="271"/>
      <c r="L117" s="50"/>
      <c r="M117" s="50"/>
      <c r="N117" s="50"/>
      <c r="O117" s="50"/>
      <c r="P117" s="50"/>
      <c r="Q117" s="50"/>
    </row>
    <row r="118" spans="1:17" ht="15.75" customHeight="1">
      <c r="A118" s="266"/>
      <c r="B118" s="50"/>
      <c r="C118" s="50"/>
      <c r="D118" s="80"/>
      <c r="E118" s="50"/>
      <c r="F118" s="80"/>
      <c r="G118" s="50"/>
      <c r="H118" s="80"/>
      <c r="I118" s="50"/>
      <c r="J118" s="270"/>
      <c r="K118" s="271"/>
      <c r="L118" s="50"/>
      <c r="M118" s="50"/>
      <c r="N118" s="50"/>
      <c r="O118" s="50"/>
      <c r="P118" s="50"/>
      <c r="Q118" s="50"/>
    </row>
    <row r="119" spans="1:17" ht="15.75" customHeight="1">
      <c r="A119" s="266"/>
      <c r="B119" s="50"/>
      <c r="C119" s="50"/>
      <c r="D119" s="80"/>
      <c r="E119" s="50"/>
      <c r="F119" s="80"/>
      <c r="G119" s="50"/>
      <c r="H119" s="80"/>
      <c r="I119" s="50"/>
      <c r="J119" s="270"/>
      <c r="K119" s="271"/>
      <c r="L119" s="50"/>
      <c r="M119" s="50"/>
      <c r="N119" s="50"/>
      <c r="O119" s="50"/>
      <c r="P119" s="50"/>
      <c r="Q119" s="50"/>
    </row>
    <row r="120" spans="1:17" ht="15.75" customHeight="1">
      <c r="A120" s="266"/>
      <c r="B120" s="50"/>
      <c r="C120" s="50"/>
      <c r="D120" s="80"/>
      <c r="E120" s="50"/>
      <c r="F120" s="80"/>
      <c r="G120" s="50"/>
      <c r="H120" s="80"/>
      <c r="I120" s="50"/>
      <c r="J120" s="270"/>
      <c r="K120" s="271"/>
      <c r="L120" s="50"/>
      <c r="M120" s="50"/>
      <c r="N120" s="50"/>
      <c r="O120" s="50"/>
      <c r="P120" s="50"/>
      <c r="Q120" s="50"/>
    </row>
    <row r="121" spans="1:17" ht="15.75" customHeight="1">
      <c r="A121" s="266"/>
      <c r="B121" s="50"/>
      <c r="C121" s="50"/>
      <c r="D121" s="80"/>
      <c r="E121" s="50"/>
      <c r="F121" s="80"/>
      <c r="G121" s="50"/>
      <c r="H121" s="80"/>
      <c r="I121" s="50"/>
      <c r="J121" s="270"/>
      <c r="K121" s="271"/>
      <c r="L121" s="50"/>
      <c r="M121" s="50"/>
      <c r="N121" s="50"/>
      <c r="O121" s="50"/>
      <c r="P121" s="50"/>
      <c r="Q121" s="50"/>
    </row>
    <row r="122" spans="1:17" ht="15.75" customHeight="1">
      <c r="A122" s="266"/>
      <c r="B122" s="50"/>
      <c r="C122" s="50"/>
      <c r="D122" s="80"/>
      <c r="E122" s="50"/>
      <c r="F122" s="80"/>
      <c r="G122" s="50"/>
      <c r="H122" s="80"/>
      <c r="I122" s="50"/>
      <c r="J122" s="270"/>
      <c r="K122" s="271"/>
      <c r="L122" s="50"/>
      <c r="M122" s="50"/>
      <c r="N122" s="50"/>
      <c r="O122" s="50"/>
      <c r="P122" s="50"/>
      <c r="Q122" s="50"/>
    </row>
    <row r="123" spans="1:17" ht="15.75" customHeight="1">
      <c r="A123" s="266"/>
      <c r="B123" s="50"/>
      <c r="C123" s="50"/>
      <c r="D123" s="80"/>
      <c r="E123" s="50"/>
      <c r="F123" s="80"/>
      <c r="G123" s="50"/>
      <c r="H123" s="80"/>
      <c r="I123" s="50"/>
      <c r="J123" s="270"/>
      <c r="K123" s="271"/>
      <c r="L123" s="50"/>
      <c r="M123" s="50"/>
      <c r="N123" s="50"/>
      <c r="O123" s="50"/>
      <c r="P123" s="50"/>
      <c r="Q123" s="50"/>
    </row>
    <row r="124" spans="1:17" ht="15.75" customHeight="1">
      <c r="A124" s="266"/>
      <c r="B124" s="50"/>
      <c r="C124" s="50"/>
      <c r="D124" s="80"/>
      <c r="E124" s="50"/>
      <c r="F124" s="80"/>
      <c r="G124" s="50"/>
      <c r="H124" s="80"/>
      <c r="I124" s="50"/>
      <c r="J124" s="270"/>
      <c r="K124" s="271"/>
      <c r="L124" s="50"/>
      <c r="M124" s="50"/>
      <c r="N124" s="50"/>
      <c r="O124" s="50"/>
      <c r="P124" s="50"/>
      <c r="Q124" s="50"/>
    </row>
    <row r="125" spans="1:17" ht="15.75" customHeight="1">
      <c r="A125" s="266"/>
      <c r="B125" s="50"/>
      <c r="C125" s="50"/>
      <c r="D125" s="80"/>
      <c r="E125" s="50"/>
      <c r="F125" s="80"/>
      <c r="G125" s="50"/>
      <c r="H125" s="80"/>
      <c r="I125" s="50"/>
      <c r="J125" s="270"/>
      <c r="K125" s="271"/>
      <c r="L125" s="50"/>
      <c r="M125" s="50"/>
      <c r="N125" s="50"/>
      <c r="O125" s="50"/>
      <c r="P125" s="50"/>
      <c r="Q125" s="50"/>
    </row>
    <row r="126" spans="1:17" ht="15.75" customHeight="1">
      <c r="A126" s="266"/>
      <c r="B126" s="50"/>
      <c r="C126" s="50"/>
      <c r="D126" s="80"/>
      <c r="E126" s="50"/>
      <c r="F126" s="80"/>
      <c r="G126" s="50"/>
      <c r="H126" s="80"/>
      <c r="I126" s="50"/>
      <c r="J126" s="270"/>
      <c r="K126" s="271"/>
      <c r="L126" s="50"/>
      <c r="M126" s="50"/>
      <c r="N126" s="50"/>
      <c r="O126" s="50"/>
      <c r="P126" s="50"/>
      <c r="Q126" s="50"/>
    </row>
    <row r="127" spans="1:17" ht="15.75" customHeight="1">
      <c r="A127" s="266"/>
      <c r="B127" s="50"/>
      <c r="C127" s="50"/>
      <c r="D127" s="80"/>
      <c r="E127" s="50"/>
      <c r="F127" s="80"/>
      <c r="G127" s="50"/>
      <c r="H127" s="80"/>
      <c r="I127" s="50"/>
      <c r="J127" s="270"/>
      <c r="K127" s="271"/>
      <c r="L127" s="50"/>
      <c r="M127" s="50"/>
      <c r="N127" s="50"/>
      <c r="O127" s="50"/>
      <c r="P127" s="50"/>
      <c r="Q127" s="50"/>
    </row>
    <row r="128" spans="1:17" ht="15.75" customHeight="1">
      <c r="A128" s="266"/>
      <c r="B128" s="50"/>
      <c r="C128" s="50"/>
      <c r="D128" s="80"/>
      <c r="E128" s="50"/>
      <c r="F128" s="80"/>
      <c r="G128" s="50"/>
      <c r="H128" s="80"/>
      <c r="I128" s="50"/>
      <c r="J128" s="270"/>
      <c r="K128" s="271"/>
      <c r="L128" s="50"/>
      <c r="M128" s="50"/>
      <c r="N128" s="50"/>
      <c r="O128" s="50"/>
      <c r="P128" s="50"/>
      <c r="Q128" s="50"/>
    </row>
    <row r="129" spans="1:17" ht="15.75" customHeight="1">
      <c r="A129" s="266"/>
      <c r="B129" s="50"/>
      <c r="C129" s="50"/>
      <c r="D129" s="80"/>
      <c r="E129" s="50"/>
      <c r="F129" s="80"/>
      <c r="G129" s="50"/>
      <c r="H129" s="80"/>
      <c r="I129" s="50"/>
      <c r="J129" s="270"/>
      <c r="K129" s="271"/>
      <c r="L129" s="50"/>
      <c r="M129" s="50"/>
      <c r="N129" s="50"/>
      <c r="O129" s="50"/>
      <c r="P129" s="50"/>
      <c r="Q129" s="50"/>
    </row>
    <row r="130" spans="1:17" ht="15.75" customHeight="1">
      <c r="A130" s="266"/>
      <c r="B130" s="50"/>
      <c r="C130" s="50"/>
      <c r="D130" s="80"/>
      <c r="E130" s="50"/>
      <c r="F130" s="80"/>
      <c r="G130" s="50"/>
      <c r="H130" s="80"/>
      <c r="I130" s="50"/>
      <c r="J130" s="270"/>
      <c r="K130" s="271"/>
      <c r="L130" s="50"/>
      <c r="M130" s="50"/>
      <c r="N130" s="50"/>
      <c r="O130" s="50"/>
      <c r="P130" s="50"/>
      <c r="Q130" s="50"/>
    </row>
    <row r="131" spans="1:17" ht="15.75" customHeight="1">
      <c r="A131" s="266"/>
      <c r="B131" s="50"/>
      <c r="C131" s="50"/>
      <c r="D131" s="80"/>
      <c r="E131" s="50"/>
      <c r="F131" s="80"/>
      <c r="G131" s="50"/>
      <c r="H131" s="80"/>
      <c r="I131" s="50"/>
      <c r="J131" s="270"/>
      <c r="K131" s="271"/>
      <c r="L131" s="50"/>
      <c r="M131" s="50"/>
      <c r="N131" s="50"/>
      <c r="O131" s="50"/>
      <c r="P131" s="50"/>
      <c r="Q131" s="50"/>
    </row>
    <row r="132" spans="1:17" ht="15.75" customHeight="1">
      <c r="A132" s="266"/>
      <c r="B132" s="50"/>
      <c r="C132" s="50"/>
      <c r="D132" s="80"/>
      <c r="E132" s="50"/>
      <c r="F132" s="80"/>
      <c r="G132" s="50"/>
      <c r="H132" s="80"/>
      <c r="I132" s="50"/>
      <c r="J132" s="270"/>
      <c r="K132" s="271"/>
      <c r="L132" s="50"/>
      <c r="M132" s="50"/>
      <c r="N132" s="50"/>
      <c r="O132" s="50"/>
      <c r="P132" s="50"/>
      <c r="Q132" s="50"/>
    </row>
    <row r="133" spans="1:17" ht="15.75" customHeight="1">
      <c r="A133" s="266"/>
      <c r="B133" s="50"/>
      <c r="C133" s="50"/>
      <c r="D133" s="80"/>
      <c r="E133" s="50"/>
      <c r="F133" s="80"/>
      <c r="G133" s="50"/>
      <c r="H133" s="80"/>
      <c r="I133" s="50"/>
      <c r="J133" s="270"/>
      <c r="K133" s="271"/>
      <c r="L133" s="50"/>
      <c r="M133" s="50"/>
      <c r="N133" s="50"/>
      <c r="O133" s="50"/>
      <c r="P133" s="50"/>
      <c r="Q133" s="50"/>
    </row>
    <row r="134" spans="1:17" ht="15.75" customHeight="1">
      <c r="A134" s="266"/>
      <c r="B134" s="50"/>
      <c r="C134" s="50"/>
      <c r="D134" s="80"/>
      <c r="E134" s="50"/>
      <c r="F134" s="80"/>
      <c r="G134" s="50"/>
      <c r="H134" s="80"/>
      <c r="I134" s="50"/>
      <c r="J134" s="270"/>
      <c r="K134" s="271"/>
      <c r="L134" s="50"/>
      <c r="M134" s="50"/>
      <c r="N134" s="50"/>
      <c r="O134" s="50"/>
      <c r="P134" s="50"/>
      <c r="Q134" s="50"/>
    </row>
    <row r="135" spans="1:17" ht="15.75" customHeight="1">
      <c r="A135" s="266"/>
      <c r="B135" s="50"/>
      <c r="C135" s="50"/>
      <c r="D135" s="80"/>
      <c r="E135" s="50"/>
      <c r="F135" s="80"/>
      <c r="G135" s="50"/>
      <c r="H135" s="80"/>
      <c r="I135" s="50"/>
      <c r="J135" s="270"/>
      <c r="K135" s="271"/>
      <c r="L135" s="50"/>
      <c r="M135" s="50"/>
      <c r="N135" s="50"/>
      <c r="O135" s="50"/>
      <c r="P135" s="50"/>
      <c r="Q135" s="50"/>
    </row>
    <row r="136" spans="1:17" ht="15.75" customHeight="1">
      <c r="A136" s="266"/>
      <c r="B136" s="50"/>
      <c r="C136" s="50"/>
      <c r="D136" s="80"/>
      <c r="E136" s="50"/>
      <c r="F136" s="80"/>
      <c r="G136" s="50"/>
      <c r="H136" s="80"/>
      <c r="I136" s="50"/>
      <c r="J136" s="270"/>
      <c r="K136" s="271"/>
      <c r="L136" s="50"/>
      <c r="M136" s="50"/>
      <c r="N136" s="50"/>
      <c r="O136" s="50"/>
      <c r="P136" s="50"/>
      <c r="Q136" s="50"/>
    </row>
    <row r="137" spans="1:17" ht="15.75" customHeight="1">
      <c r="A137" s="266"/>
      <c r="B137" s="50"/>
      <c r="C137" s="50"/>
      <c r="D137" s="80"/>
      <c r="E137" s="50"/>
      <c r="F137" s="80"/>
      <c r="G137" s="50"/>
      <c r="H137" s="80"/>
      <c r="I137" s="50"/>
      <c r="J137" s="270"/>
      <c r="K137" s="271"/>
      <c r="L137" s="50"/>
      <c r="M137" s="50"/>
      <c r="N137" s="50"/>
      <c r="O137" s="50"/>
      <c r="P137" s="50"/>
      <c r="Q137" s="50"/>
    </row>
    <row r="138" spans="1:17" ht="15.75" customHeight="1">
      <c r="A138" s="266"/>
      <c r="B138" s="50"/>
      <c r="C138" s="50"/>
      <c r="D138" s="80"/>
      <c r="E138" s="50"/>
      <c r="F138" s="80"/>
      <c r="G138" s="50"/>
      <c r="H138" s="80"/>
      <c r="I138" s="50"/>
      <c r="J138" s="270"/>
      <c r="K138" s="271"/>
      <c r="L138" s="50"/>
      <c r="M138" s="50"/>
      <c r="N138" s="50"/>
      <c r="O138" s="50"/>
      <c r="P138" s="50"/>
      <c r="Q138" s="50"/>
    </row>
    <row r="139" spans="1:17" ht="15.75" customHeight="1">
      <c r="A139" s="266"/>
      <c r="B139" s="50"/>
      <c r="C139" s="50"/>
      <c r="D139" s="80"/>
      <c r="E139" s="50"/>
      <c r="F139" s="80"/>
      <c r="G139" s="50"/>
      <c r="H139" s="80"/>
      <c r="I139" s="50"/>
      <c r="J139" s="270"/>
      <c r="K139" s="271"/>
      <c r="L139" s="50"/>
      <c r="M139" s="50"/>
      <c r="N139" s="50"/>
      <c r="O139" s="50"/>
      <c r="P139" s="50"/>
      <c r="Q139" s="50"/>
    </row>
    <row r="140" spans="1:17" ht="15.75" customHeight="1">
      <c r="A140" s="266"/>
      <c r="B140" s="50"/>
      <c r="C140" s="50"/>
      <c r="D140" s="80"/>
      <c r="E140" s="50"/>
      <c r="F140" s="80"/>
      <c r="G140" s="50"/>
      <c r="H140" s="80"/>
      <c r="I140" s="50"/>
      <c r="J140" s="270"/>
      <c r="K140" s="271"/>
      <c r="L140" s="50"/>
      <c r="M140" s="50"/>
      <c r="N140" s="50"/>
      <c r="O140" s="50"/>
      <c r="P140" s="50"/>
      <c r="Q140" s="50"/>
    </row>
    <row r="141" spans="1:17" ht="15.75" customHeight="1">
      <c r="A141" s="266"/>
      <c r="B141" s="50"/>
      <c r="C141" s="50"/>
      <c r="D141" s="80"/>
      <c r="E141" s="50"/>
      <c r="F141" s="80"/>
      <c r="G141" s="50"/>
      <c r="H141" s="80"/>
      <c r="I141" s="50"/>
      <c r="J141" s="270"/>
      <c r="K141" s="271"/>
      <c r="L141" s="50"/>
      <c r="M141" s="50"/>
      <c r="N141" s="50"/>
      <c r="O141" s="50"/>
      <c r="P141" s="50"/>
      <c r="Q141" s="50"/>
    </row>
    <row r="142" spans="1:17" ht="15.75" customHeight="1">
      <c r="A142" s="266"/>
      <c r="B142" s="50"/>
      <c r="C142" s="50"/>
      <c r="D142" s="80"/>
      <c r="E142" s="50"/>
      <c r="F142" s="80"/>
      <c r="G142" s="50"/>
      <c r="H142" s="80"/>
      <c r="I142" s="50"/>
      <c r="J142" s="270"/>
      <c r="K142" s="271"/>
      <c r="L142" s="50"/>
      <c r="M142" s="50"/>
      <c r="N142" s="50"/>
      <c r="O142" s="50"/>
      <c r="P142" s="50"/>
      <c r="Q142" s="50"/>
    </row>
    <row r="143" spans="1:17" ht="15.75" customHeight="1">
      <c r="A143" s="266"/>
      <c r="B143" s="50"/>
      <c r="C143" s="50"/>
      <c r="D143" s="80"/>
      <c r="E143" s="50"/>
      <c r="F143" s="80"/>
      <c r="G143" s="50"/>
      <c r="H143" s="80"/>
      <c r="I143" s="50"/>
      <c r="J143" s="270"/>
      <c r="K143" s="271"/>
      <c r="L143" s="50"/>
      <c r="M143" s="50"/>
      <c r="N143" s="50"/>
      <c r="O143" s="50"/>
      <c r="P143" s="50"/>
      <c r="Q143" s="50"/>
    </row>
    <row r="144" spans="1:17" ht="15.75" customHeight="1">
      <c r="A144" s="266"/>
      <c r="B144" s="50"/>
      <c r="C144" s="50"/>
      <c r="D144" s="80"/>
      <c r="E144" s="50"/>
      <c r="F144" s="80"/>
      <c r="G144" s="50"/>
      <c r="H144" s="80"/>
      <c r="I144" s="50"/>
      <c r="J144" s="270"/>
      <c r="K144" s="271"/>
      <c r="L144" s="50"/>
      <c r="M144" s="50"/>
      <c r="N144" s="50"/>
      <c r="O144" s="50"/>
      <c r="P144" s="50"/>
      <c r="Q144" s="50"/>
    </row>
    <row r="145" spans="1:17" ht="15.75" customHeight="1">
      <c r="A145" s="266"/>
      <c r="B145" s="50"/>
      <c r="C145" s="50"/>
      <c r="D145" s="80"/>
      <c r="E145" s="50"/>
      <c r="F145" s="80"/>
      <c r="G145" s="50"/>
      <c r="H145" s="80"/>
      <c r="I145" s="50"/>
      <c r="J145" s="270"/>
      <c r="K145" s="271"/>
      <c r="L145" s="50"/>
      <c r="M145" s="50"/>
      <c r="N145" s="50"/>
      <c r="O145" s="50"/>
      <c r="P145" s="50"/>
      <c r="Q145" s="50"/>
    </row>
    <row r="146" spans="1:17" ht="15.75" customHeight="1">
      <c r="A146" s="266"/>
      <c r="B146" s="50"/>
      <c r="C146" s="50"/>
      <c r="D146" s="80"/>
      <c r="E146" s="50"/>
      <c r="F146" s="80"/>
      <c r="G146" s="50"/>
      <c r="H146" s="80"/>
      <c r="I146" s="50"/>
      <c r="J146" s="270"/>
      <c r="K146" s="271"/>
      <c r="L146" s="50"/>
      <c r="M146" s="50"/>
      <c r="N146" s="50"/>
      <c r="O146" s="50"/>
      <c r="P146" s="50"/>
      <c r="Q146" s="50"/>
    </row>
    <row r="147" spans="1:17" ht="15.75" customHeight="1">
      <c r="A147" s="266"/>
      <c r="B147" s="50"/>
      <c r="C147" s="50"/>
      <c r="D147" s="80"/>
      <c r="E147" s="50"/>
      <c r="F147" s="80"/>
      <c r="G147" s="50"/>
      <c r="H147" s="80"/>
      <c r="I147" s="50"/>
      <c r="J147" s="270"/>
      <c r="K147" s="271"/>
      <c r="L147" s="50"/>
      <c r="M147" s="50"/>
      <c r="N147" s="50"/>
      <c r="O147" s="50"/>
      <c r="P147" s="50"/>
      <c r="Q147" s="50"/>
    </row>
    <row r="148" spans="1:17" ht="15.75" customHeight="1">
      <c r="A148" s="266"/>
      <c r="B148" s="50"/>
      <c r="C148" s="50"/>
      <c r="D148" s="80"/>
      <c r="E148" s="50"/>
      <c r="F148" s="80"/>
      <c r="G148" s="50"/>
      <c r="H148" s="80"/>
      <c r="I148" s="50"/>
      <c r="J148" s="270"/>
      <c r="K148" s="271"/>
      <c r="L148" s="50"/>
      <c r="M148" s="50"/>
      <c r="N148" s="50"/>
      <c r="O148" s="50"/>
      <c r="P148" s="50"/>
      <c r="Q148" s="50"/>
    </row>
    <row r="149" spans="1:17" ht="15.75" customHeight="1">
      <c r="A149" s="266"/>
      <c r="B149" s="50"/>
      <c r="C149" s="50"/>
      <c r="D149" s="80"/>
      <c r="E149" s="50"/>
      <c r="F149" s="80"/>
      <c r="G149" s="50"/>
      <c r="H149" s="80"/>
      <c r="I149" s="50"/>
      <c r="J149" s="270"/>
      <c r="K149" s="271"/>
      <c r="L149" s="50"/>
      <c r="M149" s="50"/>
      <c r="N149" s="50"/>
      <c r="O149" s="50"/>
      <c r="P149" s="50"/>
      <c r="Q149" s="50"/>
    </row>
    <row r="150" spans="1:17" ht="15.75" customHeight="1">
      <c r="A150" s="266"/>
      <c r="B150" s="50"/>
      <c r="C150" s="50"/>
      <c r="D150" s="80"/>
      <c r="E150" s="50"/>
      <c r="F150" s="80"/>
      <c r="G150" s="50"/>
      <c r="H150" s="80"/>
      <c r="I150" s="50"/>
      <c r="J150" s="270"/>
      <c r="K150" s="271"/>
      <c r="L150" s="50"/>
      <c r="M150" s="50"/>
      <c r="N150" s="50"/>
      <c r="O150" s="50"/>
      <c r="P150" s="50"/>
      <c r="Q150" s="50"/>
    </row>
    <row r="151" spans="1:17" ht="15.75" customHeight="1">
      <c r="A151" s="266"/>
      <c r="B151" s="50"/>
      <c r="C151" s="50"/>
      <c r="D151" s="80"/>
      <c r="E151" s="50"/>
      <c r="F151" s="80"/>
      <c r="G151" s="50"/>
      <c r="H151" s="80"/>
      <c r="I151" s="50"/>
      <c r="J151" s="270"/>
      <c r="K151" s="271"/>
      <c r="L151" s="50"/>
      <c r="M151" s="50"/>
      <c r="N151" s="50"/>
      <c r="O151" s="50"/>
      <c r="P151" s="50"/>
      <c r="Q151" s="50"/>
    </row>
    <row r="152" spans="1:17" ht="15.75" customHeight="1">
      <c r="A152" s="266"/>
      <c r="B152" s="50"/>
      <c r="C152" s="50"/>
      <c r="D152" s="80"/>
      <c r="E152" s="50"/>
      <c r="F152" s="80"/>
      <c r="G152" s="50"/>
      <c r="H152" s="80"/>
      <c r="I152" s="50"/>
      <c r="J152" s="270"/>
      <c r="K152" s="271"/>
      <c r="L152" s="50"/>
      <c r="M152" s="50"/>
      <c r="N152" s="50"/>
      <c r="O152" s="50"/>
      <c r="P152" s="50"/>
      <c r="Q152" s="50"/>
    </row>
    <row r="153" spans="1:17" ht="15.75" customHeight="1">
      <c r="A153" s="266"/>
      <c r="B153" s="50"/>
      <c r="C153" s="50"/>
      <c r="D153" s="80"/>
      <c r="E153" s="50"/>
      <c r="F153" s="80"/>
      <c r="G153" s="50"/>
      <c r="H153" s="80"/>
      <c r="I153" s="50"/>
      <c r="J153" s="270"/>
      <c r="K153" s="271"/>
      <c r="L153" s="50"/>
      <c r="M153" s="50"/>
      <c r="N153" s="50"/>
      <c r="O153" s="50"/>
      <c r="P153" s="50"/>
      <c r="Q153" s="50"/>
    </row>
    <row r="154" spans="1:17" ht="15.75" customHeight="1">
      <c r="A154" s="266"/>
      <c r="B154" s="50"/>
      <c r="C154" s="50"/>
      <c r="D154" s="80"/>
      <c r="E154" s="50"/>
      <c r="F154" s="80"/>
      <c r="G154" s="50"/>
      <c r="H154" s="80"/>
      <c r="I154" s="50"/>
      <c r="J154" s="270"/>
      <c r="K154" s="271"/>
      <c r="L154" s="50"/>
      <c r="M154" s="50"/>
      <c r="N154" s="50"/>
      <c r="O154" s="50"/>
      <c r="P154" s="50"/>
      <c r="Q154" s="50"/>
    </row>
    <row r="155" spans="1:17" ht="15.75" customHeight="1">
      <c r="A155" s="266"/>
      <c r="B155" s="50"/>
      <c r="C155" s="50"/>
      <c r="D155" s="80"/>
      <c r="E155" s="50"/>
      <c r="F155" s="80"/>
      <c r="G155" s="50"/>
      <c r="H155" s="80"/>
      <c r="I155" s="50"/>
      <c r="J155" s="270"/>
      <c r="K155" s="271"/>
      <c r="L155" s="50"/>
      <c r="M155" s="50"/>
      <c r="N155" s="50"/>
      <c r="O155" s="50"/>
      <c r="P155" s="50"/>
      <c r="Q155" s="50"/>
    </row>
    <row r="156" spans="1:17" ht="15.75" customHeight="1">
      <c r="A156" s="266"/>
      <c r="B156" s="50"/>
      <c r="C156" s="50"/>
      <c r="D156" s="80"/>
      <c r="E156" s="50"/>
      <c r="F156" s="80"/>
      <c r="G156" s="50"/>
      <c r="H156" s="80"/>
      <c r="I156" s="50"/>
      <c r="J156" s="270"/>
      <c r="K156" s="271"/>
      <c r="L156" s="50"/>
      <c r="M156" s="50"/>
      <c r="N156" s="50"/>
      <c r="O156" s="50"/>
      <c r="P156" s="50"/>
      <c r="Q156" s="50"/>
    </row>
    <row r="157" spans="1:17" ht="15.75" customHeight="1">
      <c r="A157" s="266"/>
      <c r="B157" s="50"/>
      <c r="C157" s="50"/>
      <c r="D157" s="80"/>
      <c r="E157" s="50"/>
      <c r="F157" s="80"/>
      <c r="G157" s="50"/>
      <c r="H157" s="80"/>
      <c r="I157" s="50"/>
      <c r="J157" s="270"/>
      <c r="K157" s="271"/>
      <c r="L157" s="50"/>
      <c r="M157" s="50"/>
      <c r="N157" s="50"/>
      <c r="O157" s="50"/>
      <c r="P157" s="50"/>
      <c r="Q157" s="50"/>
    </row>
    <row r="158" spans="1:17" ht="15.75" customHeight="1">
      <c r="A158" s="266"/>
      <c r="B158" s="50"/>
      <c r="C158" s="50"/>
      <c r="D158" s="80"/>
      <c r="E158" s="50"/>
      <c r="F158" s="80"/>
      <c r="G158" s="50"/>
      <c r="H158" s="80"/>
      <c r="I158" s="50"/>
      <c r="J158" s="270"/>
      <c r="K158" s="271"/>
      <c r="L158" s="50"/>
      <c r="M158" s="50"/>
      <c r="N158" s="50"/>
      <c r="O158" s="50"/>
      <c r="P158" s="50"/>
      <c r="Q158" s="50"/>
    </row>
    <row r="159" spans="1:17" ht="15.75" customHeight="1">
      <c r="A159" s="266"/>
      <c r="B159" s="50"/>
      <c r="C159" s="50"/>
      <c r="D159" s="80"/>
      <c r="E159" s="50"/>
      <c r="F159" s="80"/>
      <c r="G159" s="50"/>
      <c r="H159" s="80"/>
      <c r="I159" s="50"/>
      <c r="J159" s="270"/>
      <c r="K159" s="271"/>
      <c r="L159" s="50"/>
      <c r="M159" s="50"/>
      <c r="N159" s="50"/>
      <c r="O159" s="50"/>
      <c r="P159" s="50"/>
      <c r="Q159" s="50"/>
    </row>
    <row r="160" spans="1:17" ht="15.75" customHeight="1">
      <c r="A160" s="266"/>
      <c r="B160" s="50"/>
      <c r="C160" s="50"/>
      <c r="D160" s="80"/>
      <c r="E160" s="50"/>
      <c r="F160" s="80"/>
      <c r="G160" s="50"/>
      <c r="H160" s="80"/>
      <c r="I160" s="50"/>
      <c r="J160" s="270"/>
      <c r="K160" s="271"/>
      <c r="L160" s="50"/>
      <c r="M160" s="50"/>
      <c r="N160" s="50"/>
      <c r="O160" s="50"/>
      <c r="P160" s="50"/>
      <c r="Q160" s="50"/>
    </row>
    <row r="161" spans="1:17" ht="15.75" customHeight="1">
      <c r="A161" s="266"/>
      <c r="B161" s="50"/>
      <c r="C161" s="50"/>
      <c r="D161" s="80"/>
      <c r="E161" s="50"/>
      <c r="F161" s="80"/>
      <c r="G161" s="50"/>
      <c r="H161" s="80"/>
      <c r="I161" s="50"/>
      <c r="J161" s="270"/>
      <c r="K161" s="271"/>
      <c r="L161" s="50"/>
      <c r="M161" s="50"/>
      <c r="N161" s="50"/>
      <c r="O161" s="50"/>
      <c r="P161" s="50"/>
      <c r="Q161" s="50"/>
    </row>
    <row r="162" spans="1:17" ht="15.75" customHeight="1">
      <c r="A162" s="266"/>
      <c r="B162" s="50"/>
      <c r="C162" s="50"/>
      <c r="D162" s="80"/>
      <c r="E162" s="50"/>
      <c r="F162" s="80"/>
      <c r="G162" s="50"/>
      <c r="H162" s="80"/>
      <c r="I162" s="50"/>
      <c r="J162" s="270"/>
      <c r="K162" s="271"/>
      <c r="L162" s="50"/>
      <c r="M162" s="50"/>
      <c r="N162" s="50"/>
      <c r="O162" s="50"/>
      <c r="P162" s="50"/>
      <c r="Q162" s="50"/>
    </row>
    <row r="163" spans="1:17" ht="15.75" customHeight="1">
      <c r="A163" s="266"/>
      <c r="B163" s="50"/>
      <c r="C163" s="50"/>
      <c r="D163" s="80"/>
      <c r="E163" s="50"/>
      <c r="F163" s="80"/>
      <c r="G163" s="50"/>
      <c r="H163" s="80"/>
      <c r="I163" s="50"/>
      <c r="J163" s="270"/>
      <c r="K163" s="271"/>
      <c r="L163" s="50"/>
      <c r="M163" s="50"/>
      <c r="N163" s="50"/>
      <c r="O163" s="50"/>
      <c r="P163" s="50"/>
      <c r="Q163" s="50"/>
    </row>
    <row r="164" spans="1:17" ht="15.75" customHeight="1">
      <c r="A164" s="266"/>
      <c r="B164" s="50"/>
      <c r="C164" s="50"/>
      <c r="D164" s="80"/>
      <c r="E164" s="50"/>
      <c r="F164" s="80"/>
      <c r="G164" s="50"/>
      <c r="H164" s="80"/>
      <c r="I164" s="50"/>
      <c r="J164" s="270"/>
      <c r="K164" s="271"/>
      <c r="L164" s="50"/>
      <c r="M164" s="50"/>
      <c r="N164" s="50"/>
      <c r="O164" s="50"/>
      <c r="P164" s="50"/>
      <c r="Q164" s="50"/>
    </row>
    <row r="165" spans="1:17" ht="15.75" customHeight="1">
      <c r="A165" s="266"/>
      <c r="B165" s="50"/>
      <c r="C165" s="50"/>
      <c r="D165" s="80"/>
      <c r="E165" s="50"/>
      <c r="F165" s="80"/>
      <c r="G165" s="50"/>
      <c r="H165" s="80"/>
      <c r="I165" s="50"/>
      <c r="J165" s="270"/>
      <c r="K165" s="271"/>
      <c r="L165" s="50"/>
      <c r="M165" s="50"/>
      <c r="N165" s="50"/>
      <c r="O165" s="50"/>
      <c r="P165" s="50"/>
      <c r="Q165" s="50"/>
    </row>
    <row r="166" spans="1:17" ht="15.75" customHeight="1">
      <c r="A166" s="266"/>
      <c r="B166" s="50"/>
      <c r="C166" s="50"/>
      <c r="D166" s="80"/>
      <c r="E166" s="50"/>
      <c r="F166" s="80"/>
      <c r="G166" s="50"/>
      <c r="H166" s="80"/>
      <c r="I166" s="50"/>
      <c r="J166" s="270"/>
      <c r="K166" s="271"/>
      <c r="L166" s="50"/>
      <c r="M166" s="50"/>
      <c r="N166" s="50"/>
      <c r="O166" s="50"/>
      <c r="P166" s="50"/>
      <c r="Q166" s="50"/>
    </row>
    <row r="167" spans="1:17" ht="15.75" customHeight="1">
      <c r="A167" s="266"/>
      <c r="B167" s="50"/>
      <c r="C167" s="50"/>
      <c r="D167" s="80"/>
      <c r="E167" s="50"/>
      <c r="F167" s="80"/>
      <c r="G167" s="50"/>
      <c r="H167" s="80"/>
      <c r="I167" s="50"/>
      <c r="J167" s="270"/>
      <c r="K167" s="271"/>
      <c r="L167" s="50"/>
      <c r="M167" s="50"/>
      <c r="N167" s="50"/>
      <c r="O167" s="50"/>
      <c r="P167" s="50"/>
      <c r="Q167" s="50"/>
    </row>
    <row r="168" spans="1:17" ht="15.75" customHeight="1">
      <c r="A168" s="266"/>
      <c r="B168" s="50"/>
      <c r="C168" s="50"/>
      <c r="D168" s="80"/>
      <c r="E168" s="50"/>
      <c r="F168" s="80"/>
      <c r="G168" s="50"/>
      <c r="H168" s="80"/>
      <c r="I168" s="50"/>
      <c r="J168" s="270"/>
      <c r="K168" s="271"/>
      <c r="L168" s="50"/>
      <c r="M168" s="50"/>
      <c r="N168" s="50"/>
      <c r="O168" s="50"/>
      <c r="P168" s="50"/>
      <c r="Q168" s="50"/>
    </row>
    <row r="169" spans="1:17" ht="15.75" customHeight="1">
      <c r="A169" s="266"/>
      <c r="B169" s="50"/>
      <c r="C169" s="50"/>
      <c r="D169" s="80"/>
      <c r="E169" s="50"/>
      <c r="F169" s="80"/>
      <c r="G169" s="50"/>
      <c r="H169" s="80"/>
      <c r="I169" s="50"/>
      <c r="J169" s="270"/>
      <c r="K169" s="271"/>
      <c r="L169" s="50"/>
      <c r="M169" s="50"/>
      <c r="N169" s="50"/>
      <c r="O169" s="50"/>
      <c r="P169" s="50"/>
      <c r="Q169" s="50"/>
    </row>
    <row r="170" spans="1:17" ht="15.75" customHeight="1">
      <c r="A170" s="266"/>
      <c r="B170" s="50"/>
      <c r="C170" s="50"/>
      <c r="D170" s="80"/>
      <c r="E170" s="50"/>
      <c r="F170" s="80"/>
      <c r="G170" s="50"/>
      <c r="H170" s="80"/>
      <c r="I170" s="50"/>
      <c r="J170" s="270"/>
      <c r="K170" s="271"/>
      <c r="L170" s="50"/>
      <c r="M170" s="50"/>
      <c r="N170" s="50"/>
      <c r="O170" s="50"/>
      <c r="P170" s="50"/>
      <c r="Q170" s="50"/>
    </row>
    <row r="171" spans="1:17" ht="15.75" customHeight="1">
      <c r="A171" s="266"/>
      <c r="B171" s="50"/>
      <c r="C171" s="50"/>
      <c r="D171" s="80"/>
      <c r="E171" s="50"/>
      <c r="F171" s="80"/>
      <c r="G171" s="50"/>
      <c r="H171" s="80"/>
      <c r="I171" s="50"/>
      <c r="J171" s="270"/>
      <c r="K171" s="271"/>
      <c r="L171" s="50"/>
      <c r="M171" s="50"/>
      <c r="N171" s="50"/>
      <c r="O171" s="50"/>
      <c r="P171" s="50"/>
      <c r="Q171" s="50"/>
    </row>
    <row r="172" spans="1:17" ht="15.75" customHeight="1">
      <c r="A172" s="266"/>
      <c r="B172" s="50"/>
      <c r="C172" s="50"/>
      <c r="D172" s="80"/>
      <c r="E172" s="50"/>
      <c r="F172" s="80"/>
      <c r="G172" s="50"/>
      <c r="H172" s="80"/>
      <c r="I172" s="50"/>
      <c r="J172" s="270"/>
      <c r="K172" s="271"/>
      <c r="L172" s="50"/>
      <c r="M172" s="50"/>
      <c r="N172" s="50"/>
      <c r="O172" s="50"/>
      <c r="P172" s="50"/>
      <c r="Q172" s="50"/>
    </row>
    <row r="173" spans="1:17" ht="15.75" customHeight="1">
      <c r="A173" s="266"/>
      <c r="B173" s="50"/>
      <c r="C173" s="50"/>
      <c r="D173" s="80"/>
      <c r="E173" s="50"/>
      <c r="F173" s="80"/>
      <c r="G173" s="50"/>
      <c r="H173" s="80"/>
      <c r="I173" s="50"/>
      <c r="J173" s="270"/>
      <c r="K173" s="271"/>
      <c r="L173" s="50"/>
      <c r="M173" s="50"/>
      <c r="N173" s="50"/>
      <c r="O173" s="50"/>
      <c r="P173" s="50"/>
      <c r="Q173" s="50"/>
    </row>
    <row r="174" spans="1:17" ht="15.75" customHeight="1">
      <c r="A174" s="266"/>
      <c r="B174" s="50"/>
      <c r="C174" s="50"/>
      <c r="D174" s="80"/>
      <c r="E174" s="50"/>
      <c r="F174" s="80"/>
      <c r="G174" s="50"/>
      <c r="H174" s="80"/>
      <c r="I174" s="50"/>
      <c r="J174" s="270"/>
      <c r="K174" s="271"/>
      <c r="L174" s="50"/>
      <c r="M174" s="50"/>
      <c r="N174" s="50"/>
      <c r="O174" s="50"/>
      <c r="P174" s="50"/>
      <c r="Q174" s="50"/>
    </row>
    <row r="175" spans="1:17" ht="15.75" customHeight="1">
      <c r="A175" s="266"/>
      <c r="B175" s="50"/>
      <c r="C175" s="50"/>
      <c r="D175" s="80"/>
      <c r="E175" s="50"/>
      <c r="F175" s="80"/>
      <c r="G175" s="50"/>
      <c r="H175" s="80"/>
      <c r="I175" s="50"/>
      <c r="J175" s="270"/>
      <c r="K175" s="271"/>
      <c r="L175" s="50"/>
      <c r="M175" s="50"/>
      <c r="N175" s="50"/>
      <c r="O175" s="50"/>
      <c r="P175" s="50"/>
      <c r="Q175" s="50"/>
    </row>
    <row r="176" spans="1:17" ht="15.75" customHeight="1">
      <c r="A176" s="266"/>
      <c r="B176" s="50"/>
      <c r="C176" s="50"/>
      <c r="D176" s="80"/>
      <c r="E176" s="50"/>
      <c r="F176" s="80"/>
      <c r="G176" s="50"/>
      <c r="H176" s="80"/>
      <c r="I176" s="50"/>
      <c r="J176" s="270"/>
      <c r="K176" s="271"/>
      <c r="L176" s="50"/>
      <c r="M176" s="50"/>
      <c r="N176" s="50"/>
      <c r="O176" s="50"/>
      <c r="P176" s="50"/>
      <c r="Q176" s="50"/>
    </row>
    <row r="177" spans="1:17" ht="15.75" customHeight="1">
      <c r="A177" s="266"/>
      <c r="B177" s="50"/>
      <c r="C177" s="50"/>
      <c r="D177" s="80"/>
      <c r="E177" s="50"/>
      <c r="F177" s="80"/>
      <c r="G177" s="50"/>
      <c r="H177" s="80"/>
      <c r="I177" s="50"/>
      <c r="J177" s="270"/>
      <c r="K177" s="271"/>
      <c r="L177" s="50"/>
      <c r="M177" s="50"/>
      <c r="N177" s="50"/>
      <c r="O177" s="50"/>
      <c r="P177" s="50"/>
      <c r="Q177" s="50"/>
    </row>
    <row r="178" spans="1:17" ht="15.75" customHeight="1">
      <c r="A178" s="266"/>
      <c r="B178" s="50"/>
      <c r="C178" s="50"/>
      <c r="D178" s="80"/>
      <c r="E178" s="50"/>
      <c r="F178" s="80"/>
      <c r="G178" s="50"/>
      <c r="H178" s="80"/>
      <c r="I178" s="50"/>
      <c r="J178" s="270"/>
      <c r="K178" s="271"/>
      <c r="L178" s="50"/>
      <c r="M178" s="50"/>
      <c r="N178" s="50"/>
      <c r="O178" s="50"/>
      <c r="P178" s="50"/>
      <c r="Q178" s="50"/>
    </row>
    <row r="179" spans="1:17" ht="15.75" customHeight="1">
      <c r="A179" s="266"/>
      <c r="B179" s="50"/>
      <c r="C179" s="50"/>
      <c r="D179" s="80"/>
      <c r="E179" s="50"/>
      <c r="F179" s="80"/>
      <c r="G179" s="50"/>
      <c r="H179" s="80"/>
      <c r="I179" s="50"/>
      <c r="J179" s="270"/>
      <c r="K179" s="271"/>
      <c r="L179" s="50"/>
      <c r="M179" s="50"/>
      <c r="N179" s="50"/>
      <c r="O179" s="50"/>
      <c r="P179" s="50"/>
      <c r="Q179" s="50"/>
    </row>
    <row r="180" spans="1:17" ht="15.75" customHeight="1">
      <c r="A180" s="266"/>
      <c r="B180" s="50"/>
      <c r="C180" s="50"/>
      <c r="D180" s="80"/>
      <c r="E180" s="50"/>
      <c r="F180" s="80"/>
      <c r="G180" s="50"/>
      <c r="H180" s="80"/>
      <c r="I180" s="50"/>
      <c r="J180" s="270"/>
      <c r="K180" s="271"/>
      <c r="L180" s="50"/>
      <c r="M180" s="50"/>
      <c r="N180" s="50"/>
      <c r="O180" s="50"/>
      <c r="P180" s="50"/>
      <c r="Q180" s="50"/>
    </row>
    <row r="181" spans="1:17" ht="15.75" customHeight="1">
      <c r="A181" s="266"/>
      <c r="B181" s="50"/>
      <c r="C181" s="50"/>
      <c r="D181" s="80"/>
      <c r="E181" s="50"/>
      <c r="F181" s="80"/>
      <c r="G181" s="50"/>
      <c r="H181" s="80"/>
      <c r="I181" s="50"/>
      <c r="J181" s="270"/>
      <c r="K181" s="271"/>
      <c r="L181" s="50"/>
      <c r="M181" s="50"/>
      <c r="N181" s="50"/>
      <c r="O181" s="50"/>
      <c r="P181" s="50"/>
      <c r="Q181" s="50"/>
    </row>
    <row r="182" spans="1:17" ht="15.75" customHeight="1">
      <c r="A182" s="266"/>
      <c r="B182" s="50"/>
      <c r="C182" s="50"/>
      <c r="D182" s="80"/>
      <c r="E182" s="50"/>
      <c r="F182" s="80"/>
      <c r="G182" s="50"/>
      <c r="H182" s="80"/>
      <c r="I182" s="50"/>
      <c r="J182" s="270"/>
      <c r="K182" s="271"/>
      <c r="L182" s="50"/>
      <c r="M182" s="50"/>
      <c r="N182" s="50"/>
      <c r="O182" s="50"/>
      <c r="P182" s="50"/>
      <c r="Q182" s="50"/>
    </row>
    <row r="183" spans="1:17" ht="15.75" customHeight="1">
      <c r="A183" s="266"/>
      <c r="B183" s="50"/>
      <c r="C183" s="50"/>
      <c r="D183" s="80"/>
      <c r="E183" s="50"/>
      <c r="F183" s="80"/>
      <c r="G183" s="50"/>
      <c r="H183" s="80"/>
      <c r="I183" s="50"/>
      <c r="J183" s="270"/>
      <c r="K183" s="271"/>
      <c r="L183" s="50"/>
      <c r="M183" s="50"/>
      <c r="N183" s="50"/>
      <c r="O183" s="50"/>
      <c r="P183" s="50"/>
      <c r="Q183" s="50"/>
    </row>
    <row r="184" spans="1:17" ht="15.75" customHeight="1">
      <c r="A184" s="266"/>
      <c r="B184" s="50"/>
      <c r="C184" s="50"/>
      <c r="D184" s="80"/>
      <c r="E184" s="50"/>
      <c r="F184" s="80"/>
      <c r="G184" s="50"/>
      <c r="H184" s="80"/>
      <c r="I184" s="50"/>
      <c r="J184" s="270"/>
      <c r="K184" s="271"/>
      <c r="L184" s="50"/>
      <c r="M184" s="50"/>
      <c r="N184" s="50"/>
      <c r="O184" s="50"/>
      <c r="P184" s="50"/>
      <c r="Q184" s="50"/>
    </row>
    <row r="185" spans="1:17" ht="15.75" customHeight="1">
      <c r="A185" s="266"/>
      <c r="B185" s="50"/>
      <c r="C185" s="50"/>
      <c r="D185" s="80"/>
      <c r="E185" s="50"/>
      <c r="F185" s="80"/>
      <c r="G185" s="50"/>
      <c r="H185" s="80"/>
      <c r="I185" s="50"/>
      <c r="J185" s="270"/>
      <c r="K185" s="271"/>
      <c r="L185" s="50"/>
      <c r="M185" s="50"/>
      <c r="N185" s="50"/>
      <c r="O185" s="50"/>
      <c r="P185" s="50"/>
      <c r="Q185" s="50"/>
    </row>
    <row r="186" spans="1:17" ht="15.75" customHeight="1">
      <c r="A186" s="266"/>
      <c r="B186" s="50"/>
      <c r="C186" s="50"/>
      <c r="D186" s="80"/>
      <c r="E186" s="50"/>
      <c r="F186" s="80"/>
      <c r="G186" s="50"/>
      <c r="H186" s="80"/>
      <c r="I186" s="50"/>
      <c r="J186" s="270"/>
      <c r="K186" s="271"/>
      <c r="L186" s="50"/>
      <c r="M186" s="50"/>
      <c r="N186" s="50"/>
      <c r="O186" s="50"/>
      <c r="P186" s="50"/>
      <c r="Q186" s="50"/>
    </row>
    <row r="187" spans="1:17" ht="15.75" customHeight="1">
      <c r="A187" s="266"/>
      <c r="B187" s="50"/>
      <c r="C187" s="50"/>
      <c r="D187" s="80"/>
      <c r="E187" s="50"/>
      <c r="F187" s="80"/>
      <c r="G187" s="50"/>
      <c r="H187" s="80"/>
      <c r="I187" s="50"/>
      <c r="J187" s="270"/>
      <c r="K187" s="271"/>
      <c r="L187" s="50"/>
      <c r="M187" s="50"/>
      <c r="N187" s="50"/>
      <c r="O187" s="50"/>
      <c r="P187" s="50"/>
      <c r="Q187" s="50"/>
    </row>
    <row r="188" spans="1:17" ht="15.75" customHeight="1">
      <c r="A188" s="266"/>
      <c r="B188" s="50"/>
      <c r="C188" s="50"/>
      <c r="D188" s="80"/>
      <c r="E188" s="50"/>
      <c r="F188" s="80"/>
      <c r="G188" s="50"/>
      <c r="H188" s="80"/>
      <c r="I188" s="50"/>
      <c r="J188" s="270"/>
      <c r="K188" s="271"/>
      <c r="L188" s="50"/>
      <c r="M188" s="50"/>
      <c r="N188" s="50"/>
      <c r="O188" s="50"/>
      <c r="P188" s="50"/>
      <c r="Q188" s="50"/>
    </row>
    <row r="189" spans="1:17" ht="15.75" customHeight="1">
      <c r="A189" s="266"/>
      <c r="B189" s="50"/>
      <c r="C189" s="50"/>
      <c r="D189" s="80"/>
      <c r="E189" s="50"/>
      <c r="F189" s="80"/>
      <c r="G189" s="50"/>
      <c r="H189" s="80"/>
      <c r="I189" s="50"/>
      <c r="J189" s="270"/>
      <c r="K189" s="271"/>
      <c r="L189" s="50"/>
      <c r="M189" s="50"/>
      <c r="N189" s="50"/>
      <c r="O189" s="50"/>
      <c r="P189" s="50"/>
      <c r="Q189" s="50"/>
    </row>
    <row r="190" spans="1:17" ht="15.75" customHeight="1">
      <c r="A190" s="266"/>
      <c r="B190" s="50"/>
      <c r="C190" s="50"/>
      <c r="D190" s="80"/>
      <c r="E190" s="50"/>
      <c r="F190" s="80"/>
      <c r="G190" s="50"/>
      <c r="H190" s="80"/>
      <c r="I190" s="50"/>
      <c r="J190" s="270"/>
      <c r="K190" s="271"/>
      <c r="L190" s="50"/>
      <c r="M190" s="50"/>
      <c r="N190" s="50"/>
      <c r="O190" s="50"/>
      <c r="P190" s="50"/>
      <c r="Q190" s="50"/>
    </row>
    <row r="191" spans="1:17" ht="15.75" customHeight="1">
      <c r="A191" s="266"/>
      <c r="B191" s="50"/>
      <c r="C191" s="50"/>
      <c r="D191" s="80"/>
      <c r="E191" s="50"/>
      <c r="F191" s="80"/>
      <c r="G191" s="50"/>
      <c r="H191" s="80"/>
      <c r="I191" s="50"/>
      <c r="J191" s="270"/>
      <c r="K191" s="271"/>
      <c r="L191" s="50"/>
      <c r="M191" s="50"/>
      <c r="N191" s="50"/>
      <c r="O191" s="50"/>
      <c r="P191" s="50"/>
      <c r="Q191" s="50"/>
    </row>
    <row r="192" spans="1:17" ht="15.75" customHeight="1">
      <c r="A192" s="266"/>
      <c r="B192" s="50"/>
      <c r="C192" s="50"/>
      <c r="D192" s="80"/>
      <c r="E192" s="50"/>
      <c r="F192" s="80"/>
      <c r="G192" s="50"/>
      <c r="H192" s="80"/>
      <c r="I192" s="50"/>
      <c r="J192" s="270"/>
      <c r="K192" s="271"/>
      <c r="L192" s="50"/>
      <c r="M192" s="50"/>
      <c r="N192" s="50"/>
      <c r="O192" s="50"/>
      <c r="P192" s="50"/>
      <c r="Q192" s="50"/>
    </row>
    <row r="193" spans="1:17" ht="15.75" customHeight="1">
      <c r="A193" s="266"/>
      <c r="B193" s="50"/>
      <c r="C193" s="50"/>
      <c r="D193" s="80"/>
      <c r="E193" s="50"/>
      <c r="F193" s="80"/>
      <c r="G193" s="50"/>
      <c r="H193" s="80"/>
      <c r="I193" s="50"/>
      <c r="J193" s="270"/>
      <c r="K193" s="271"/>
      <c r="L193" s="50"/>
      <c r="M193" s="50"/>
      <c r="N193" s="50"/>
      <c r="O193" s="50"/>
      <c r="P193" s="50"/>
      <c r="Q193" s="50"/>
    </row>
    <row r="194" spans="1:17" ht="15.75" customHeight="1">
      <c r="A194" s="266"/>
      <c r="B194" s="50"/>
      <c r="C194" s="50"/>
      <c r="D194" s="80"/>
      <c r="E194" s="50"/>
      <c r="F194" s="80"/>
      <c r="G194" s="50"/>
      <c r="H194" s="80"/>
      <c r="I194" s="50"/>
      <c r="J194" s="270"/>
      <c r="K194" s="271"/>
      <c r="L194" s="50"/>
      <c r="M194" s="50"/>
      <c r="N194" s="50"/>
      <c r="O194" s="50"/>
      <c r="P194" s="50"/>
      <c r="Q194" s="50"/>
    </row>
    <row r="195" spans="1:17" ht="15.75" customHeight="1">
      <c r="A195" s="266"/>
      <c r="B195" s="50"/>
      <c r="C195" s="50"/>
      <c r="D195" s="80"/>
      <c r="E195" s="50"/>
      <c r="F195" s="80"/>
      <c r="G195" s="50"/>
      <c r="H195" s="80"/>
      <c r="I195" s="50"/>
      <c r="J195" s="270"/>
      <c r="K195" s="271"/>
      <c r="L195" s="50"/>
      <c r="M195" s="50"/>
      <c r="N195" s="50"/>
      <c r="O195" s="50"/>
      <c r="P195" s="50"/>
      <c r="Q195" s="50"/>
    </row>
    <row r="196" spans="1:17" ht="15.75" customHeight="1">
      <c r="A196" s="266"/>
      <c r="B196" s="50"/>
      <c r="C196" s="50"/>
      <c r="D196" s="80"/>
      <c r="E196" s="50"/>
      <c r="F196" s="80"/>
      <c r="G196" s="50"/>
      <c r="H196" s="80"/>
      <c r="I196" s="50"/>
      <c r="J196" s="270"/>
      <c r="K196" s="271"/>
      <c r="L196" s="50"/>
      <c r="M196" s="50"/>
      <c r="N196" s="50"/>
      <c r="O196" s="50"/>
      <c r="P196" s="50"/>
      <c r="Q196" s="50"/>
    </row>
    <row r="197" spans="1:17" ht="15.75" customHeight="1">
      <c r="A197" s="266"/>
      <c r="B197" s="50"/>
      <c r="C197" s="50"/>
      <c r="D197" s="80"/>
      <c r="E197" s="50"/>
      <c r="F197" s="80"/>
      <c r="G197" s="50"/>
      <c r="H197" s="80"/>
      <c r="I197" s="50"/>
      <c r="J197" s="270"/>
      <c r="K197" s="271"/>
      <c r="L197" s="50"/>
      <c r="M197" s="50"/>
      <c r="N197" s="50"/>
      <c r="O197" s="50"/>
      <c r="P197" s="50"/>
      <c r="Q197" s="50"/>
    </row>
    <row r="198" spans="1:17" ht="15.75" customHeight="1">
      <c r="A198" s="266"/>
      <c r="B198" s="50"/>
      <c r="C198" s="50"/>
      <c r="D198" s="80"/>
      <c r="E198" s="50"/>
      <c r="F198" s="80"/>
      <c r="G198" s="50"/>
      <c r="H198" s="80"/>
      <c r="I198" s="50"/>
      <c r="J198" s="270"/>
      <c r="K198" s="271"/>
      <c r="L198" s="50"/>
      <c r="M198" s="50"/>
      <c r="N198" s="50"/>
      <c r="O198" s="50"/>
      <c r="P198" s="50"/>
      <c r="Q198" s="50"/>
    </row>
    <row r="199" spans="1:17" ht="15.75" customHeight="1">
      <c r="A199" s="266"/>
      <c r="B199" s="50"/>
      <c r="C199" s="50"/>
      <c r="D199" s="80"/>
      <c r="E199" s="50"/>
      <c r="F199" s="80"/>
      <c r="G199" s="50"/>
      <c r="H199" s="80"/>
      <c r="I199" s="50"/>
      <c r="J199" s="270"/>
      <c r="K199" s="271"/>
      <c r="L199" s="50"/>
      <c r="M199" s="50"/>
      <c r="N199" s="50"/>
      <c r="O199" s="50"/>
      <c r="P199" s="50"/>
      <c r="Q199" s="50"/>
    </row>
    <row r="200" spans="1:17" ht="15.75" customHeight="1">
      <c r="A200" s="266"/>
      <c r="B200" s="50"/>
      <c r="C200" s="50"/>
      <c r="D200" s="80"/>
      <c r="E200" s="50"/>
      <c r="F200" s="80"/>
      <c r="G200" s="50"/>
      <c r="H200" s="80"/>
      <c r="I200" s="50"/>
      <c r="J200" s="270"/>
      <c r="K200" s="271"/>
      <c r="L200" s="50"/>
      <c r="M200" s="50"/>
      <c r="N200" s="50"/>
      <c r="O200" s="50"/>
      <c r="P200" s="50"/>
      <c r="Q200" s="50"/>
    </row>
    <row r="201" spans="1:17" ht="15.75" customHeight="1">
      <c r="A201" s="266"/>
      <c r="B201" s="50"/>
      <c r="C201" s="50"/>
      <c r="D201" s="80"/>
      <c r="E201" s="50"/>
      <c r="F201" s="80"/>
      <c r="G201" s="50"/>
      <c r="H201" s="80"/>
      <c r="I201" s="50"/>
      <c r="J201" s="270"/>
      <c r="K201" s="271"/>
      <c r="L201" s="50"/>
      <c r="M201" s="50"/>
      <c r="N201" s="50"/>
      <c r="O201" s="50"/>
      <c r="P201" s="50"/>
      <c r="Q201" s="50"/>
    </row>
    <row r="202" spans="1:17" ht="15.75" customHeight="1">
      <c r="A202" s="266"/>
      <c r="B202" s="50"/>
      <c r="C202" s="50"/>
      <c r="D202" s="80"/>
      <c r="E202" s="50"/>
      <c r="F202" s="80"/>
      <c r="G202" s="50"/>
      <c r="H202" s="80"/>
      <c r="I202" s="50"/>
      <c r="J202" s="270"/>
      <c r="K202" s="271"/>
      <c r="L202" s="50"/>
      <c r="M202" s="50"/>
      <c r="N202" s="50"/>
      <c r="O202" s="50"/>
      <c r="P202" s="50"/>
      <c r="Q202" s="50"/>
    </row>
    <row r="203" spans="1:17" ht="15.75" customHeight="1">
      <c r="A203" s="266"/>
      <c r="B203" s="50"/>
      <c r="C203" s="50"/>
      <c r="D203" s="80"/>
      <c r="E203" s="50"/>
      <c r="F203" s="80"/>
      <c r="G203" s="50"/>
      <c r="H203" s="80"/>
      <c r="I203" s="50"/>
      <c r="J203" s="270"/>
      <c r="K203" s="271"/>
      <c r="L203" s="50"/>
      <c r="M203" s="50"/>
      <c r="N203" s="50"/>
      <c r="O203" s="50"/>
      <c r="P203" s="50"/>
      <c r="Q203" s="50"/>
    </row>
    <row r="204" spans="1:17" ht="15.75" customHeight="1">
      <c r="A204" s="266"/>
      <c r="B204" s="50"/>
      <c r="C204" s="50"/>
      <c r="D204" s="80"/>
      <c r="E204" s="50"/>
      <c r="F204" s="80"/>
      <c r="G204" s="50"/>
      <c r="H204" s="80"/>
      <c r="I204" s="50"/>
      <c r="J204" s="270"/>
      <c r="K204" s="271"/>
      <c r="L204" s="50"/>
      <c r="M204" s="50"/>
      <c r="N204" s="50"/>
      <c r="O204" s="50"/>
      <c r="P204" s="50"/>
      <c r="Q204" s="50"/>
    </row>
    <row r="205" spans="1:17" ht="15.75" customHeight="1">
      <c r="A205" s="266"/>
      <c r="B205" s="50"/>
      <c r="C205" s="50"/>
      <c r="D205" s="80"/>
      <c r="E205" s="50"/>
      <c r="F205" s="80"/>
      <c r="G205" s="50"/>
      <c r="H205" s="80"/>
      <c r="I205" s="50"/>
      <c r="J205" s="270"/>
      <c r="K205" s="271"/>
      <c r="L205" s="50"/>
      <c r="M205" s="50"/>
      <c r="N205" s="50"/>
      <c r="O205" s="50"/>
      <c r="P205" s="50"/>
      <c r="Q205" s="50"/>
    </row>
    <row r="206" spans="1:17" ht="15.75" customHeight="1">
      <c r="A206" s="266"/>
      <c r="B206" s="50"/>
      <c r="C206" s="50"/>
      <c r="D206" s="80"/>
      <c r="E206" s="50"/>
      <c r="F206" s="80"/>
      <c r="G206" s="50"/>
      <c r="H206" s="80"/>
      <c r="I206" s="50"/>
      <c r="J206" s="270"/>
      <c r="K206" s="271"/>
      <c r="L206" s="50"/>
      <c r="M206" s="50"/>
      <c r="N206" s="50"/>
      <c r="O206" s="50"/>
      <c r="P206" s="50"/>
      <c r="Q206" s="50"/>
    </row>
    <row r="207" spans="1:17" ht="15.75" customHeight="1">
      <c r="A207" s="266"/>
      <c r="B207" s="50"/>
      <c r="C207" s="50"/>
      <c r="D207" s="80"/>
      <c r="E207" s="50"/>
      <c r="F207" s="80"/>
      <c r="G207" s="50"/>
      <c r="H207" s="80"/>
      <c r="I207" s="50"/>
      <c r="J207" s="270"/>
      <c r="K207" s="271"/>
      <c r="L207" s="50"/>
      <c r="M207" s="50"/>
      <c r="N207" s="50"/>
      <c r="O207" s="50"/>
      <c r="P207" s="50"/>
      <c r="Q207" s="50"/>
    </row>
    <row r="208" spans="1:17" ht="15.75" customHeight="1">
      <c r="A208" s="266"/>
      <c r="B208" s="50"/>
      <c r="C208" s="50"/>
      <c r="D208" s="80"/>
      <c r="E208" s="50"/>
      <c r="F208" s="80"/>
      <c r="G208" s="50"/>
      <c r="H208" s="80"/>
      <c r="I208" s="50"/>
      <c r="J208" s="270"/>
      <c r="K208" s="271"/>
      <c r="L208" s="50"/>
      <c r="M208" s="50"/>
      <c r="N208" s="50"/>
      <c r="O208" s="50"/>
      <c r="P208" s="50"/>
      <c r="Q208" s="50"/>
    </row>
    <row r="209" spans="1:17" ht="15.75" customHeight="1">
      <c r="A209" s="266"/>
      <c r="B209" s="50"/>
      <c r="C209" s="50"/>
      <c r="D209" s="80"/>
      <c r="E209" s="50"/>
      <c r="F209" s="80"/>
      <c r="G209" s="50"/>
      <c r="H209" s="80"/>
      <c r="I209" s="50"/>
      <c r="J209" s="270"/>
      <c r="K209" s="271"/>
      <c r="L209" s="50"/>
      <c r="M209" s="50"/>
      <c r="N209" s="50"/>
      <c r="O209" s="50"/>
      <c r="P209" s="50"/>
      <c r="Q209" s="50"/>
    </row>
    <row r="210" spans="1:17" ht="15.75" customHeight="1">
      <c r="A210" s="266"/>
      <c r="B210" s="50"/>
      <c r="C210" s="50"/>
      <c r="D210" s="80"/>
      <c r="E210" s="50"/>
      <c r="F210" s="80"/>
      <c r="G210" s="50"/>
      <c r="H210" s="80"/>
      <c r="I210" s="50"/>
      <c r="J210" s="270"/>
      <c r="K210" s="271"/>
      <c r="L210" s="50"/>
      <c r="M210" s="50"/>
      <c r="N210" s="50"/>
      <c r="O210" s="50"/>
      <c r="P210" s="50"/>
      <c r="Q210" s="50"/>
    </row>
    <row r="211" spans="1:17" ht="15.75" customHeight="1">
      <c r="A211" s="266"/>
      <c r="B211" s="50"/>
      <c r="C211" s="50"/>
      <c r="D211" s="80"/>
      <c r="E211" s="50"/>
      <c r="F211" s="80"/>
      <c r="G211" s="50"/>
      <c r="H211" s="80"/>
      <c r="I211" s="50"/>
      <c r="J211" s="270"/>
      <c r="K211" s="271"/>
      <c r="L211" s="50"/>
      <c r="M211" s="50"/>
      <c r="N211" s="50"/>
      <c r="O211" s="50"/>
      <c r="P211" s="50"/>
      <c r="Q211" s="50"/>
    </row>
    <row r="212" spans="1:17" ht="15.75" customHeight="1">
      <c r="A212" s="266"/>
      <c r="B212" s="50"/>
      <c r="C212" s="50"/>
      <c r="D212" s="80"/>
      <c r="E212" s="50"/>
      <c r="F212" s="80"/>
      <c r="G212" s="50"/>
      <c r="H212" s="80"/>
      <c r="I212" s="50"/>
      <c r="J212" s="270"/>
      <c r="K212" s="271"/>
      <c r="L212" s="50"/>
      <c r="M212" s="50"/>
      <c r="N212" s="50"/>
      <c r="O212" s="50"/>
      <c r="P212" s="50"/>
      <c r="Q212" s="50"/>
    </row>
    <row r="213" spans="1:17" ht="15.75" customHeight="1">
      <c r="A213" s="266"/>
      <c r="B213" s="50"/>
      <c r="C213" s="50"/>
      <c r="D213" s="80"/>
      <c r="E213" s="50"/>
      <c r="F213" s="80"/>
      <c r="G213" s="50"/>
      <c r="H213" s="80"/>
      <c r="I213" s="50"/>
      <c r="J213" s="270"/>
      <c r="K213" s="271"/>
      <c r="L213" s="50"/>
      <c r="M213" s="50"/>
      <c r="N213" s="50"/>
      <c r="O213" s="50"/>
      <c r="P213" s="50"/>
      <c r="Q213" s="50"/>
    </row>
    <row r="214" spans="1:17" ht="15.75" customHeight="1">
      <c r="A214" s="266"/>
      <c r="B214" s="50"/>
      <c r="C214" s="50"/>
      <c r="D214" s="80"/>
      <c r="E214" s="50"/>
      <c r="F214" s="80"/>
      <c r="G214" s="50"/>
      <c r="H214" s="80"/>
      <c r="I214" s="50"/>
      <c r="J214" s="270"/>
      <c r="K214" s="271"/>
      <c r="L214" s="50"/>
      <c r="M214" s="50"/>
      <c r="N214" s="50"/>
      <c r="O214" s="50"/>
      <c r="P214" s="50"/>
      <c r="Q214" s="50"/>
    </row>
    <row r="215" spans="1:17" ht="15.75" customHeight="1">
      <c r="A215" s="266"/>
      <c r="B215" s="50"/>
      <c r="C215" s="50"/>
      <c r="D215" s="80"/>
      <c r="E215" s="50"/>
      <c r="F215" s="80"/>
      <c r="G215" s="50"/>
      <c r="H215" s="80"/>
      <c r="I215" s="50"/>
      <c r="J215" s="270"/>
      <c r="K215" s="271"/>
      <c r="L215" s="50"/>
      <c r="M215" s="50"/>
      <c r="N215" s="50"/>
      <c r="O215" s="50"/>
      <c r="P215" s="50"/>
      <c r="Q215" s="50"/>
    </row>
    <row r="216" spans="1:17" ht="15.75" customHeight="1">
      <c r="A216" s="266"/>
      <c r="B216" s="50"/>
      <c r="C216" s="50"/>
      <c r="D216" s="80"/>
      <c r="E216" s="50"/>
      <c r="F216" s="80"/>
      <c r="G216" s="50"/>
      <c r="H216" s="80"/>
      <c r="I216" s="50"/>
      <c r="J216" s="270"/>
      <c r="K216" s="271"/>
      <c r="L216" s="50"/>
      <c r="M216" s="50"/>
      <c r="N216" s="50"/>
      <c r="O216" s="50"/>
      <c r="P216" s="50"/>
      <c r="Q216" s="50"/>
    </row>
    <row r="217" spans="1:17" ht="15.75" customHeight="1">
      <c r="A217" s="266"/>
      <c r="B217" s="50"/>
      <c r="C217" s="50"/>
      <c r="D217" s="80"/>
      <c r="E217" s="50"/>
      <c r="F217" s="80"/>
      <c r="G217" s="50"/>
      <c r="H217" s="80"/>
      <c r="I217" s="50"/>
      <c r="J217" s="270"/>
      <c r="K217" s="271"/>
      <c r="L217" s="50"/>
      <c r="M217" s="50"/>
      <c r="N217" s="50"/>
      <c r="O217" s="50"/>
      <c r="P217" s="50"/>
      <c r="Q217" s="50"/>
    </row>
    <row r="218" spans="1:17" ht="15.75" customHeight="1">
      <c r="A218" s="266"/>
      <c r="B218" s="50"/>
      <c r="C218" s="50"/>
      <c r="D218" s="80"/>
      <c r="E218" s="50"/>
      <c r="F218" s="80"/>
      <c r="G218" s="50"/>
      <c r="H218" s="80"/>
      <c r="I218" s="50"/>
      <c r="J218" s="270"/>
      <c r="K218" s="271"/>
      <c r="L218" s="50"/>
      <c r="M218" s="50"/>
      <c r="N218" s="50"/>
      <c r="O218" s="50"/>
      <c r="P218" s="50"/>
      <c r="Q218" s="50"/>
    </row>
    <row r="219" spans="1:17" ht="15.75" customHeight="1">
      <c r="A219" s="266"/>
      <c r="B219" s="50"/>
      <c r="C219" s="50"/>
      <c r="D219" s="80"/>
      <c r="E219" s="50"/>
      <c r="F219" s="80"/>
      <c r="G219" s="50"/>
      <c r="H219" s="80"/>
      <c r="I219" s="50"/>
      <c r="J219" s="270"/>
      <c r="K219" s="271"/>
      <c r="L219" s="50"/>
      <c r="M219" s="50"/>
      <c r="N219" s="50"/>
      <c r="O219" s="50"/>
      <c r="P219" s="50"/>
      <c r="Q219" s="50"/>
    </row>
    <row r="220" spans="1:17" ht="15.75" customHeight="1">
      <c r="A220" s="266"/>
      <c r="B220" s="50"/>
      <c r="C220" s="50"/>
      <c r="D220" s="80"/>
      <c r="E220" s="50"/>
      <c r="F220" s="80"/>
      <c r="G220" s="50"/>
      <c r="H220" s="80"/>
      <c r="I220" s="50"/>
      <c r="J220" s="270"/>
      <c r="K220" s="271"/>
      <c r="L220" s="50"/>
      <c r="M220" s="50"/>
      <c r="N220" s="50"/>
      <c r="O220" s="50"/>
      <c r="P220" s="50"/>
      <c r="Q220" s="50"/>
    </row>
    <row r="221" spans="1:17" ht="15.75" customHeight="1">
      <c r="A221" s="266"/>
      <c r="B221" s="50"/>
      <c r="C221" s="50"/>
      <c r="D221" s="80"/>
      <c r="E221" s="50"/>
      <c r="F221" s="80"/>
      <c r="G221" s="50"/>
      <c r="H221" s="80"/>
      <c r="I221" s="50"/>
      <c r="J221" s="270"/>
      <c r="K221" s="271"/>
      <c r="L221" s="50"/>
      <c r="M221" s="50"/>
      <c r="N221" s="50"/>
      <c r="O221" s="50"/>
      <c r="P221" s="50"/>
      <c r="Q221" s="50"/>
    </row>
    <row r="222" spans="1:17" ht="15.75" customHeight="1"/>
    <row r="223" spans="1:17" ht="15.75" customHeight="1"/>
    <row r="224" spans="1: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0:J20"/>
    <mergeCell ref="A1:J2"/>
    <mergeCell ref="K1:K2"/>
    <mergeCell ref="A3:J3"/>
    <mergeCell ref="A9:J9"/>
    <mergeCell ref="A11:J11"/>
  </mergeCells>
  <phoneticPr fontId="80" type="noConversion"/>
  <printOptions horizontalCentered="1" gridLines="1"/>
  <pageMargins left="0.08" right="0.12" top="0.11" bottom="0" header="0" footer="0"/>
  <pageSetup paperSize="8"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00 - GUIDELINE</vt:lpstr>
      <vt:lpstr>0 - GLOSSARY</vt:lpstr>
      <vt:lpstr>1 - ASSESS PREPARATION</vt:lpstr>
      <vt:lpstr>2 - ASSESS REPORT - EN</vt:lpstr>
      <vt:lpstr>4 - PHOTO</vt:lpstr>
      <vt:lpstr>3 - ASSESS RESULTS</vt:lpstr>
      <vt:lpstr>5 - CAP - EN</vt:lpstr>
      <vt:lpstr>QUALITY ROADMAP - EN</vt:lpstr>
      <vt:lpstr>FOR INFORMATION  QUALITY ROADMA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dc:creator>
  <cp:lastModifiedBy>China</cp:lastModifiedBy>
  <dcterms:created xsi:type="dcterms:W3CDTF">2024-04-12T06:16:16Z</dcterms:created>
  <dcterms:modified xsi:type="dcterms:W3CDTF">2026-02-03T08:22:09Z</dcterms:modified>
</cp:coreProperties>
</file>