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<sst xmlns="http://schemas.openxmlformats.org/spreadsheetml/2006/main" count="147" uniqueCount="109">
  <si>
    <t>24SS-----探路者控股集团股份有限公司成本核算表(24SS季)</t>
  </si>
  <si>
    <t>款式图</t>
  </si>
  <si>
    <t>款式名称：</t>
  </si>
  <si>
    <t>渠道：</t>
  </si>
  <si>
    <t>开发季：</t>
  </si>
  <si>
    <t>24SS</t>
  </si>
  <si>
    <t>生产工厂：</t>
  </si>
  <si>
    <t>多仁</t>
  </si>
  <si>
    <t>生产编号：</t>
  </si>
  <si>
    <t>品牌：</t>
  </si>
  <si>
    <t>TOREAD</t>
  </si>
  <si>
    <t>开发类型：</t>
  </si>
  <si>
    <t>OEM</t>
  </si>
  <si>
    <t>生产数量：</t>
  </si>
  <si>
    <t>设计师：</t>
  </si>
  <si>
    <t>事业部：</t>
  </si>
  <si>
    <t>开发工厂：</t>
  </si>
  <si>
    <t>审核日期：</t>
  </si>
  <si>
    <t>开发员：</t>
  </si>
  <si>
    <t>赵建飞</t>
  </si>
  <si>
    <t>系列：</t>
  </si>
  <si>
    <t>制单日期：</t>
  </si>
  <si>
    <t>核价</t>
  </si>
  <si>
    <t>面、里料(主布面料、配布面料、底料、里料、网布、210T、弹性料、防滑料、防雨罩料等）</t>
  </si>
  <si>
    <t>序号</t>
  </si>
  <si>
    <t>物料名称</t>
  </si>
  <si>
    <t>物料编号</t>
  </si>
  <si>
    <t>应用部位</t>
  </si>
  <si>
    <t>规格</t>
  </si>
  <si>
    <t>配色方案</t>
  </si>
  <si>
    <t>应用尺寸</t>
  </si>
  <si>
    <t>采购信息</t>
  </si>
  <si>
    <t>幅宽(cm)</t>
  </si>
  <si>
    <t>克重(g/m2)</t>
  </si>
  <si>
    <t>配色一</t>
  </si>
  <si>
    <t>长（cm）</t>
  </si>
  <si>
    <t>宽（cm）</t>
  </si>
  <si>
    <t>数量（个）</t>
  </si>
  <si>
    <t>单耗()</t>
  </si>
  <si>
    <t>损耗(%)</t>
  </si>
  <si>
    <t>单价(元/码)</t>
  </si>
  <si>
    <t>金额(元)</t>
  </si>
  <si>
    <t>费用占比</t>
  </si>
  <si>
    <t>供应商</t>
  </si>
  <si>
    <t>600D 主料</t>
  </si>
  <si>
    <t>侧片</t>
  </si>
  <si>
    <t>前板</t>
  </si>
  <si>
    <t xml:space="preserve">后板 </t>
  </si>
  <si>
    <t>200D TOREAD旅行印花里子</t>
  </si>
  <si>
    <t>内后拉链斗</t>
  </si>
  <si>
    <t>后板</t>
  </si>
  <si>
    <t>面、里料合计</t>
  </si>
  <si>
    <t>辅助材料（海绵、EVA、PE板、拉链、拉袢、扣件、织带、魔术贴、橡筋绳、线、标识、吊牌、合格证、包装等）</t>
  </si>
  <si>
    <t>型号(＃)</t>
  </si>
  <si>
    <t>宽度(cm)</t>
  </si>
  <si>
    <t>单耗（米）</t>
  </si>
  <si>
    <r>
      <rPr>
        <sz val="9"/>
        <color indexed="9"/>
        <rFont val="宋体"/>
        <charset val="134"/>
      </rPr>
      <t>单价</t>
    </r>
    <r>
      <rPr>
        <sz val="8"/>
        <color indexed="9"/>
        <rFont val="宋体"/>
        <charset val="134"/>
      </rPr>
      <t>(元/米、个)</t>
    </r>
  </si>
  <si>
    <t>5#拉链</t>
  </si>
  <si>
    <t>原板</t>
  </si>
  <si>
    <t>3#拉链</t>
  </si>
  <si>
    <t>25仿尼龙织带</t>
  </si>
  <si>
    <t>侧下鼻织带</t>
  </si>
  <si>
    <t>左侧片手把</t>
  </si>
  <si>
    <t>原板上口小鼻</t>
  </si>
  <si>
    <t>23mmPOLY沿子</t>
  </si>
  <si>
    <t>侧片内包边</t>
  </si>
  <si>
    <t>5#短把正用拉头</t>
  </si>
  <si>
    <t>3#长把正用拉头</t>
  </si>
  <si>
    <t>25e字金属钩子</t>
  </si>
  <si>
    <t>拉尾</t>
  </si>
  <si>
    <t>辅料合计</t>
  </si>
  <si>
    <t>辅助工艺（图案、标志工艺，如印花、刺绣、铝条、成型后背、线等）</t>
  </si>
  <si>
    <t>尺寸</t>
  </si>
  <si>
    <r>
      <rPr>
        <sz val="9"/>
        <color indexed="9"/>
        <rFont val="宋体"/>
        <charset val="134"/>
      </rPr>
      <t>用量</t>
    </r>
    <r>
      <rPr>
        <sz val="8"/>
        <color indexed="9"/>
        <rFont val="宋体"/>
        <charset val="134"/>
      </rPr>
      <t>(米or个)</t>
    </r>
  </si>
  <si>
    <t>单价</t>
  </si>
  <si>
    <t>加工商</t>
  </si>
  <si>
    <t>刺绣1</t>
  </si>
  <si>
    <t>刺绣2</t>
  </si>
  <si>
    <t>刺绣3</t>
  </si>
  <si>
    <t>印刷</t>
  </si>
  <si>
    <t>3D印</t>
  </si>
  <si>
    <t>TOREAD标</t>
  </si>
  <si>
    <t>330D标</t>
  </si>
  <si>
    <t>耳机孔</t>
  </si>
  <si>
    <t>升数标</t>
  </si>
  <si>
    <t>洗水唛(中文)</t>
  </si>
  <si>
    <t>洗水唛(英文)</t>
  </si>
  <si>
    <t>吊牌\合格证(套)</t>
  </si>
  <si>
    <t>吊粒</t>
  </si>
  <si>
    <t>胶条</t>
  </si>
  <si>
    <t>黄胶</t>
  </si>
  <si>
    <t>线</t>
  </si>
  <si>
    <t>包装袋</t>
  </si>
  <si>
    <t>纸箱</t>
  </si>
  <si>
    <t>04PE自封口小胶袋</t>
  </si>
  <si>
    <t>胶纸\胶带\包装耗材</t>
  </si>
  <si>
    <t>辅助工艺合计</t>
  </si>
  <si>
    <r>
      <rPr>
        <b/>
        <sz val="10"/>
        <color indexed="9"/>
        <rFont val="宋体"/>
        <charset val="134"/>
      </rPr>
      <t xml:space="preserve">其    </t>
    </r>
    <r>
      <rPr>
        <b/>
        <sz val="10"/>
        <color indexed="9"/>
        <rFont val="宋体"/>
        <charset val="134"/>
      </rPr>
      <t>他</t>
    </r>
    <r>
      <rPr>
        <b/>
        <sz val="10"/>
        <color indexed="9"/>
        <rFont val="宋体"/>
        <charset val="134"/>
      </rPr>
      <t>(加工费、利润、运费、检测费等）</t>
    </r>
  </si>
  <si>
    <t>费用名称</t>
  </si>
  <si>
    <t>加工费（含税）</t>
  </si>
  <si>
    <r>
      <rPr>
        <sz val="10"/>
        <rFont val="宋体"/>
        <charset val="134"/>
      </rPr>
      <t>利润（1</t>
    </r>
    <r>
      <rPr>
        <sz val="10"/>
        <rFont val="宋体"/>
        <charset val="134"/>
      </rPr>
      <t>0</t>
    </r>
    <r>
      <rPr>
        <sz val="10"/>
        <rFont val="宋体"/>
        <charset val="134"/>
      </rPr>
      <t>%）</t>
    </r>
  </si>
  <si>
    <t>检测费</t>
  </si>
  <si>
    <t>附品损失</t>
  </si>
  <si>
    <t>开发费</t>
  </si>
  <si>
    <t>模具费</t>
  </si>
  <si>
    <t>运费</t>
  </si>
  <si>
    <t>其他费用合计</t>
  </si>
  <si>
    <t>成本总计</t>
  </si>
  <si>
    <t>注:以上价格均含13%增值税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</si>
</sst>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/mmm/yy;@"/>
    <numFmt numFmtId="177" formatCode="0_);[Red]\(0\)"/>
    <numFmt numFmtId="178" formatCode="0.000_);[Red]\(0.000\)"/>
    <numFmt numFmtId="179" formatCode="0.00_);[Red]\(0.00\)"/>
    <numFmt numFmtId="180" formatCode="0.0_);[Red]\(0.0\)"/>
    <numFmt numFmtId="181" formatCode="[$-409]d/mmm/yy;@"/>
    <numFmt numFmtId="182" formatCode="&quot;￥&quot;#,##0.000_);[Red]\(&quot;￥&quot;#,##0.000\)"/>
    <numFmt numFmtId="183" formatCode="&quot;￥&quot;#,##0.00_);[Red]\(&quot;￥&quot;#,##0.00\)"/>
    <numFmt numFmtId="184" formatCode="0.000_ "/>
  </numFmts>
  <fonts count="41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b/>
      <sz val="9"/>
      <color indexed="9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8"/>
      <color indexed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16" borderId="26" applyNumberFormat="0" applyAlignment="0" applyProtection="0">
      <alignment vertical="center"/>
    </xf>
    <xf numFmtId="0" fontId="33" fillId="16" borderId="22" applyNumberFormat="0" applyAlignment="0" applyProtection="0">
      <alignment vertical="center"/>
    </xf>
    <xf numFmtId="0" fontId="34" fillId="17" borderId="2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top"/>
    </xf>
    <xf numFmtId="0" fontId="2" fillId="0" borderId="0">
      <alignment vertical="center"/>
    </xf>
    <xf numFmtId="0" fontId="2" fillId="0" borderId="0"/>
    <xf numFmtId="0" fontId="39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51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2" borderId="0" xfId="51" applyFont="1" applyFill="1" applyBorder="1" applyAlignment="1">
      <alignment vertical="top"/>
    </xf>
    <xf numFmtId="177" fontId="1" fillId="0" borderId="0" xfId="51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top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left" vertical="center"/>
    </xf>
    <xf numFmtId="10" fontId="1" fillId="0" borderId="0" xfId="51" applyNumberFormat="1" applyFont="1" applyFill="1" applyBorder="1" applyAlignment="1">
      <alignment horizontal="center" vertical="center"/>
    </xf>
    <xf numFmtId="178" fontId="1" fillId="0" borderId="0" xfId="51" applyNumberFormat="1" applyFont="1" applyFill="1" applyBorder="1" applyAlignment="1">
      <alignment horizontal="center" vertical="center"/>
    </xf>
    <xf numFmtId="0" fontId="3" fillId="3" borderId="1" xfId="52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5" fillId="0" borderId="2" xfId="35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9" fontId="5" fillId="0" borderId="2" xfId="35" applyNumberFormat="1" applyFont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7" fillId="0" borderId="2" xfId="35" applyFont="1" applyBorder="1" applyAlignment="1">
      <alignment horizontal="center" vertical="center"/>
    </xf>
    <xf numFmtId="177" fontId="1" fillId="4" borderId="0" xfId="51" applyNumberFormat="1" applyFont="1" applyFill="1" applyBorder="1" applyAlignment="1">
      <alignment horizontal="center" vertical="center"/>
    </xf>
    <xf numFmtId="0" fontId="8" fillId="4" borderId="1" xfId="52" applyFont="1" applyFill="1" applyBorder="1" applyAlignment="1">
      <alignment horizontal="center" vertical="center"/>
    </xf>
    <xf numFmtId="0" fontId="8" fillId="4" borderId="1" xfId="52" applyFont="1" applyFill="1" applyBorder="1" applyAlignment="1">
      <alignment horizontal="left" vertical="center"/>
    </xf>
    <xf numFmtId="177" fontId="9" fillId="5" borderId="5" xfId="52" applyNumberFormat="1" applyFont="1" applyFill="1" applyBorder="1" applyAlignment="1">
      <alignment horizontal="center" vertical="center"/>
    </xf>
    <xf numFmtId="0" fontId="9" fillId="5" borderId="2" xfId="52" applyFont="1" applyFill="1" applyBorder="1" applyAlignment="1">
      <alignment horizontal="center" vertical="center"/>
    </xf>
    <xf numFmtId="0" fontId="9" fillId="5" borderId="3" xfId="52" applyFont="1" applyFill="1" applyBorder="1" applyAlignment="1">
      <alignment horizontal="center" vertical="center"/>
    </xf>
    <xf numFmtId="0" fontId="9" fillId="5" borderId="8" xfId="52" applyFont="1" applyFill="1" applyBorder="1" applyAlignment="1">
      <alignment horizontal="center" vertical="center"/>
    </xf>
    <xf numFmtId="0" fontId="9" fillId="5" borderId="9" xfId="52" applyFont="1" applyFill="1" applyBorder="1" applyAlignment="1">
      <alignment horizontal="center" vertical="center"/>
    </xf>
    <xf numFmtId="0" fontId="9" fillId="5" borderId="8" xfId="52" applyFont="1" applyFill="1" applyBorder="1" applyAlignment="1">
      <alignment vertical="center"/>
    </xf>
    <xf numFmtId="177" fontId="9" fillId="5" borderId="10" xfId="52" applyNumberFormat="1" applyFont="1" applyFill="1" applyBorder="1" applyAlignment="1">
      <alignment horizontal="center" vertical="center"/>
    </xf>
    <xf numFmtId="0" fontId="9" fillId="5" borderId="11" xfId="52" applyFont="1" applyFill="1" applyBorder="1" applyAlignment="1">
      <alignment horizontal="center" vertical="center"/>
    </xf>
    <xf numFmtId="0" fontId="9" fillId="5" borderId="12" xfId="52" applyFont="1" applyFill="1" applyBorder="1" applyAlignment="1">
      <alignment horizontal="center" vertical="center"/>
    </xf>
    <xf numFmtId="0" fontId="10" fillId="3" borderId="13" xfId="52" applyFont="1" applyFill="1" applyBorder="1" applyAlignment="1">
      <alignment horizontal="center" vertical="center" wrapText="1"/>
    </xf>
    <xf numFmtId="0" fontId="10" fillId="3" borderId="13" xfId="52" applyFont="1" applyFill="1" applyBorder="1" applyAlignment="1">
      <alignment horizontal="center" vertical="center"/>
    </xf>
    <xf numFmtId="177" fontId="7" fillId="0" borderId="2" xfId="52" applyNumberFormat="1" applyFont="1" applyFill="1" applyBorder="1" applyAlignment="1">
      <alignment vertical="center"/>
    </xf>
    <xf numFmtId="0" fontId="7" fillId="0" borderId="11" xfId="5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vertical="center" wrapText="1"/>
    </xf>
    <xf numFmtId="0" fontId="7" fillId="0" borderId="14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3" borderId="2" xfId="52" applyFont="1" applyFill="1" applyBorder="1" applyAlignment="1">
      <alignment horizontal="center" vertical="center"/>
    </xf>
    <xf numFmtId="0" fontId="8" fillId="3" borderId="2" xfId="52" applyFont="1" applyFill="1" applyBorder="1" applyAlignment="1">
      <alignment horizontal="left" vertical="center"/>
    </xf>
    <xf numFmtId="0" fontId="8" fillId="3" borderId="13" xfId="52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vertical="top"/>
    </xf>
    <xf numFmtId="0" fontId="8" fillId="4" borderId="2" xfId="52" applyFont="1" applyFill="1" applyBorder="1" applyAlignment="1">
      <alignment horizontal="center" vertical="center"/>
    </xf>
    <xf numFmtId="0" fontId="8" fillId="4" borderId="2" xfId="52" applyFont="1" applyFill="1" applyBorder="1" applyAlignment="1">
      <alignment horizontal="left" vertical="center"/>
    </xf>
    <xf numFmtId="0" fontId="8" fillId="4" borderId="9" xfId="52" applyFont="1" applyFill="1" applyBorder="1" applyAlignment="1">
      <alignment horizontal="center" vertical="center"/>
    </xf>
    <xf numFmtId="177" fontId="9" fillId="5" borderId="2" xfId="52" applyNumberFormat="1" applyFont="1" applyFill="1" applyBorder="1" applyAlignment="1">
      <alignment horizontal="center" vertical="center"/>
    </xf>
    <xf numFmtId="0" fontId="10" fillId="3" borderId="11" xfId="52" applyFont="1" applyFill="1" applyBorder="1" applyAlignment="1">
      <alignment horizontal="center" vertical="center" wrapText="1"/>
    </xf>
    <xf numFmtId="0" fontId="10" fillId="3" borderId="11" xfId="52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177" fontId="7" fillId="0" borderId="2" xfId="35" applyNumberFormat="1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/>
    </xf>
    <xf numFmtId="0" fontId="7" fillId="2" borderId="11" xfId="51" applyFont="1" applyFill="1" applyBorder="1" applyAlignment="1">
      <alignment horizontal="center" vertical="center" wrapText="1"/>
    </xf>
    <xf numFmtId="0" fontId="7" fillId="2" borderId="14" xfId="51" applyFont="1" applyFill="1" applyBorder="1" applyAlignment="1">
      <alignment horizontal="center" vertical="center" wrapText="1"/>
    </xf>
    <xf numFmtId="0" fontId="7" fillId="0" borderId="11" xfId="5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13" fillId="2" borderId="11" xfId="53" applyFont="1" applyFill="1" applyBorder="1" applyAlignment="1">
      <alignment horizontal="center"/>
    </xf>
    <xf numFmtId="49" fontId="13" fillId="0" borderId="2" xfId="52" applyNumberFormat="1" applyFont="1" applyFill="1" applyBorder="1" applyAlignment="1" applyProtection="1">
      <alignment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left" vertical="center" wrapText="1"/>
    </xf>
    <xf numFmtId="0" fontId="8" fillId="3" borderId="13" xfId="52" applyFont="1" applyFill="1" applyBorder="1" applyAlignment="1">
      <alignment horizontal="left" vertical="center"/>
    </xf>
    <xf numFmtId="0" fontId="8" fillId="4" borderId="9" xfId="52" applyFont="1" applyFill="1" applyBorder="1" applyAlignment="1">
      <alignment horizontal="left" vertical="center"/>
    </xf>
    <xf numFmtId="177" fontId="7" fillId="0" borderId="2" xfId="52" applyNumberFormat="1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vertical="center"/>
    </xf>
    <xf numFmtId="0" fontId="13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/>
    </xf>
    <xf numFmtId="0" fontId="7" fillId="2" borderId="2" xfId="52" applyFont="1" applyFill="1" applyBorder="1" applyAlignment="1">
      <alignment horizontal="center" vertical="center"/>
    </xf>
    <xf numFmtId="0" fontId="13" fillId="2" borderId="2" xfId="52" applyFont="1" applyFill="1" applyBorder="1" applyAlignment="1">
      <alignment vertical="center"/>
    </xf>
    <xf numFmtId="0" fontId="7" fillId="0" borderId="2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left" vertical="center"/>
    </xf>
    <xf numFmtId="0" fontId="13" fillId="0" borderId="2" xfId="52" applyFont="1" applyFill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left" vertical="center"/>
    </xf>
    <xf numFmtId="0" fontId="8" fillId="3" borderId="16" xfId="52" applyFont="1" applyFill="1" applyBorder="1" applyAlignment="1">
      <alignment horizontal="center" vertical="center"/>
    </xf>
    <xf numFmtId="0" fontId="8" fillId="3" borderId="17" xfId="52" applyFont="1" applyFill="1" applyBorder="1" applyAlignment="1">
      <alignment horizontal="center" vertical="center"/>
    </xf>
    <xf numFmtId="0" fontId="8" fillId="3" borderId="18" xfId="52" applyFont="1" applyFill="1" applyBorder="1" applyAlignment="1">
      <alignment horizontal="center" vertical="center"/>
    </xf>
    <xf numFmtId="0" fontId="8" fillId="3" borderId="18" xfId="52" applyFont="1" applyFill="1" applyBorder="1" applyAlignment="1">
      <alignment horizontal="left" vertical="center"/>
    </xf>
    <xf numFmtId="180" fontId="5" fillId="0" borderId="2" xfId="54" applyNumberFormat="1" applyFont="1" applyBorder="1" applyAlignment="1">
      <alignment horizontal="center" vertical="center"/>
    </xf>
    <xf numFmtId="10" fontId="15" fillId="0" borderId="2" xfId="51" applyNumberFormat="1" applyFont="1" applyBorder="1" applyAlignment="1">
      <alignment vertical="center"/>
    </xf>
    <xf numFmtId="0" fontId="5" fillId="0" borderId="2" xfId="35" applyFont="1" applyBorder="1" applyAlignment="1">
      <alignment horizontal="center" vertical="center"/>
    </xf>
    <xf numFmtId="10" fontId="16" fillId="0" borderId="8" xfId="51" applyNumberFormat="1" applyFont="1" applyBorder="1" applyAlignment="1">
      <alignment horizontal="center" vertical="center"/>
    </xf>
    <xf numFmtId="10" fontId="16" fillId="0" borderId="19" xfId="51" applyNumberFormat="1" applyFont="1" applyBorder="1" applyAlignment="1">
      <alignment horizontal="center" vertical="center"/>
    </xf>
    <xf numFmtId="58" fontId="1" fillId="0" borderId="2" xfId="51" applyNumberFormat="1" applyFont="1" applyBorder="1" applyAlignment="1">
      <alignment vertical="center"/>
    </xf>
    <xf numFmtId="0" fontId="16" fillId="0" borderId="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10" fontId="16" fillId="0" borderId="2" xfId="51" applyNumberFormat="1" applyFont="1" applyBorder="1" applyAlignment="1">
      <alignment vertical="center"/>
    </xf>
    <xf numFmtId="0" fontId="1" fillId="0" borderId="8" xfId="51" applyFont="1" applyBorder="1" applyAlignment="1">
      <alignment horizontal="center" vertical="center"/>
    </xf>
    <xf numFmtId="0" fontId="1" fillId="0" borderId="19" xfId="51" applyFont="1" applyBorder="1" applyAlignment="1">
      <alignment horizontal="center" vertical="center"/>
    </xf>
    <xf numFmtId="176" fontId="1" fillId="0" borderId="2" xfId="51" applyNumberFormat="1" applyFont="1" applyBorder="1" applyAlignment="1">
      <alignment vertical="center"/>
    </xf>
    <xf numFmtId="176" fontId="12" fillId="0" borderId="2" xfId="51" applyNumberFormat="1" applyFont="1" applyBorder="1" applyAlignment="1">
      <alignment horizontal="center" vertical="center"/>
    </xf>
    <xf numFmtId="181" fontId="16" fillId="0" borderId="2" xfId="51" applyNumberFormat="1" applyFont="1" applyBorder="1" applyAlignment="1">
      <alignment vertical="center"/>
    </xf>
    <xf numFmtId="178" fontId="8" fillId="4" borderId="1" xfId="52" applyNumberFormat="1" applyFont="1" applyFill="1" applyBorder="1" applyAlignment="1">
      <alignment horizontal="center" vertical="center"/>
    </xf>
    <xf numFmtId="0" fontId="9" fillId="5" borderId="19" xfId="52" applyFont="1" applyFill="1" applyBorder="1" applyAlignment="1">
      <alignment horizontal="center" vertical="center"/>
    </xf>
    <xf numFmtId="10" fontId="10" fillId="3" borderId="13" xfId="52" applyNumberFormat="1" applyFont="1" applyFill="1" applyBorder="1" applyAlignment="1">
      <alignment horizontal="center" vertical="center"/>
    </xf>
    <xf numFmtId="178" fontId="10" fillId="3" borderId="13" xfId="52" applyNumberFormat="1" applyFont="1" applyFill="1" applyBorder="1" applyAlignment="1">
      <alignment horizontal="center" vertical="center"/>
    </xf>
    <xf numFmtId="182" fontId="10" fillId="3" borderId="13" xfId="52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/>
    </xf>
    <xf numFmtId="10" fontId="7" fillId="0" borderId="2" xfId="52" applyNumberFormat="1" applyFont="1" applyFill="1" applyBorder="1" applyAlignment="1">
      <alignment horizontal="center" vertical="center" wrapText="1"/>
    </xf>
    <xf numFmtId="178" fontId="16" fillId="0" borderId="2" xfId="52" applyNumberFormat="1" applyFont="1" applyFill="1" applyBorder="1" applyAlignment="1">
      <alignment horizontal="center" vertical="center" wrapText="1"/>
    </xf>
    <xf numFmtId="183" fontId="7" fillId="0" borderId="2" xfId="52" applyNumberFormat="1" applyFont="1" applyFill="1" applyBorder="1" applyAlignment="1">
      <alignment horizontal="center" vertical="center" wrapText="1"/>
    </xf>
    <xf numFmtId="9" fontId="14" fillId="0" borderId="11" xfId="52" applyNumberFormat="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vertical="center" wrapText="1"/>
    </xf>
    <xf numFmtId="10" fontId="7" fillId="6" borderId="2" xfId="52" applyNumberFormat="1" applyFont="1" applyFill="1" applyBorder="1" applyAlignment="1">
      <alignment horizontal="center" vertical="center" wrapText="1"/>
    </xf>
    <xf numFmtId="183" fontId="7" fillId="6" borderId="2" xfId="52" applyNumberFormat="1" applyFont="1" applyFill="1" applyBorder="1" applyAlignment="1">
      <alignment horizontal="center" vertical="center" wrapText="1"/>
    </xf>
    <xf numFmtId="10" fontId="8" fillId="3" borderId="13" xfId="52" applyNumberFormat="1" applyFont="1" applyFill="1" applyBorder="1" applyAlignment="1">
      <alignment horizontal="center" vertical="center"/>
    </xf>
    <xf numFmtId="178" fontId="8" fillId="3" borderId="13" xfId="52" applyNumberFormat="1" applyFont="1" applyFill="1" applyBorder="1" applyAlignment="1">
      <alignment horizontal="center" vertical="center"/>
    </xf>
    <xf numFmtId="183" fontId="8" fillId="3" borderId="13" xfId="52" applyNumberFormat="1" applyFont="1" applyFill="1" applyBorder="1" applyAlignment="1">
      <alignment horizontal="center" vertical="center"/>
    </xf>
    <xf numFmtId="9" fontId="8" fillId="3" borderId="13" xfId="52" applyNumberFormat="1" applyFont="1" applyFill="1" applyBorder="1" applyAlignment="1">
      <alignment horizontal="center" vertical="center"/>
    </xf>
    <xf numFmtId="179" fontId="8" fillId="3" borderId="13" xfId="52" applyNumberFormat="1" applyFont="1" applyFill="1" applyBorder="1" applyAlignment="1">
      <alignment horizontal="center" vertical="center"/>
    </xf>
    <xf numFmtId="178" fontId="8" fillId="4" borderId="9" xfId="52" applyNumberFormat="1" applyFont="1" applyFill="1" applyBorder="1" applyAlignment="1">
      <alignment horizontal="center" vertical="center"/>
    </xf>
    <xf numFmtId="10" fontId="10" fillId="3" borderId="15" xfId="52" applyNumberFormat="1" applyFont="1" applyFill="1" applyBorder="1" applyAlignment="1">
      <alignment horizontal="center" vertical="center"/>
    </xf>
    <xf numFmtId="178" fontId="10" fillId="3" borderId="15" xfId="52" applyNumberFormat="1" applyFont="1" applyFill="1" applyBorder="1" applyAlignment="1">
      <alignment horizontal="center" vertical="center"/>
    </xf>
    <xf numFmtId="182" fontId="10" fillId="3" borderId="15" xfId="52" applyNumberFormat="1" applyFont="1" applyFill="1" applyBorder="1" applyAlignment="1">
      <alignment horizontal="center" vertical="center"/>
    </xf>
    <xf numFmtId="9" fontId="10" fillId="3" borderId="15" xfId="52" applyNumberFormat="1" applyFont="1" applyFill="1" applyBorder="1" applyAlignment="1">
      <alignment horizontal="center" vertical="center"/>
    </xf>
    <xf numFmtId="184" fontId="7" fillId="2" borderId="2" xfId="52" applyNumberFormat="1" applyFont="1" applyFill="1" applyBorder="1" applyAlignment="1">
      <alignment horizontal="center" vertical="center"/>
    </xf>
    <xf numFmtId="178" fontId="7" fillId="6" borderId="2" xfId="52" applyNumberFormat="1" applyFont="1" applyFill="1" applyBorder="1" applyAlignment="1">
      <alignment horizontal="center" vertical="center" wrapText="1"/>
    </xf>
    <xf numFmtId="9" fontId="10" fillId="0" borderId="20" xfId="52" applyNumberFormat="1" applyFont="1" applyFill="1" applyBorder="1" applyAlignment="1">
      <alignment horizontal="center" vertical="center"/>
    </xf>
    <xf numFmtId="0" fontId="10" fillId="0" borderId="20" xfId="52" applyFont="1" applyFill="1" applyBorder="1" applyAlignment="1">
      <alignment horizontal="center" vertical="center"/>
    </xf>
    <xf numFmtId="9" fontId="7" fillId="0" borderId="20" xfId="52" applyNumberFormat="1" applyFont="1" applyFill="1" applyBorder="1" applyAlignment="1">
      <alignment horizontal="center" vertical="center" wrapText="1"/>
    </xf>
    <xf numFmtId="179" fontId="7" fillId="0" borderId="20" xfId="52" applyNumberFormat="1" applyFont="1" applyFill="1" applyBorder="1" applyAlignment="1">
      <alignment vertical="center" wrapText="1"/>
    </xf>
    <xf numFmtId="10" fontId="7" fillId="2" borderId="2" xfId="52" applyNumberFormat="1" applyFont="1" applyFill="1" applyBorder="1" applyAlignment="1">
      <alignment horizontal="center" vertical="center" wrapText="1"/>
    </xf>
    <xf numFmtId="178" fontId="7" fillId="2" borderId="2" xfId="52" applyNumberFormat="1" applyFont="1" applyFill="1" applyBorder="1" applyAlignment="1">
      <alignment horizontal="center" vertical="center" wrapText="1"/>
    </xf>
    <xf numFmtId="183" fontId="7" fillId="2" borderId="2" xfId="52" applyNumberFormat="1" applyFont="1" applyFill="1" applyBorder="1" applyAlignment="1">
      <alignment horizontal="center" vertical="center" wrapText="1"/>
    </xf>
    <xf numFmtId="9" fontId="7" fillId="2" borderId="2" xfId="52" applyNumberFormat="1" applyFont="1" applyFill="1" applyBorder="1" applyAlignment="1">
      <alignment horizontal="center" vertical="center" wrapText="1"/>
    </xf>
    <xf numFmtId="179" fontId="7" fillId="2" borderId="2" xfId="52" applyNumberFormat="1" applyFont="1" applyFill="1" applyBorder="1" applyAlignment="1">
      <alignment vertical="center" wrapText="1"/>
    </xf>
    <xf numFmtId="184" fontId="7" fillId="2" borderId="11" xfId="52" applyNumberFormat="1" applyFont="1" applyFill="1" applyBorder="1" applyAlignment="1">
      <alignment horizontal="center" vertical="center"/>
    </xf>
    <xf numFmtId="178" fontId="7" fillId="2" borderId="11" xfId="52" applyNumberFormat="1" applyFont="1" applyFill="1" applyBorder="1" applyAlignment="1">
      <alignment horizontal="center" vertical="center" wrapText="1"/>
    </xf>
    <xf numFmtId="9" fontId="7" fillId="0" borderId="2" xfId="52" applyNumberFormat="1" applyFont="1" applyFill="1" applyBorder="1" applyAlignment="1">
      <alignment horizontal="center" vertical="center" wrapText="1"/>
    </xf>
    <xf numFmtId="179" fontId="7" fillId="0" borderId="2" xfId="52" applyNumberFormat="1" applyFont="1" applyFill="1" applyBorder="1" applyAlignment="1">
      <alignment vertical="center" wrapText="1"/>
    </xf>
    <xf numFmtId="184" fontId="7" fillId="0" borderId="2" xfId="52" applyNumberFormat="1" applyFont="1" applyFill="1" applyBorder="1" applyAlignment="1">
      <alignment horizontal="center" vertical="center"/>
    </xf>
    <xf numFmtId="9" fontId="7" fillId="0" borderId="2" xfId="50" applyNumberFormat="1" applyFont="1" applyFill="1" applyBorder="1" applyAlignment="1">
      <alignment horizontal="center" vertical="center" wrapText="1"/>
    </xf>
    <xf numFmtId="179" fontId="7" fillId="0" borderId="2" xfId="50" applyNumberFormat="1" applyFont="1" applyFill="1" applyBorder="1" applyAlignment="1">
      <alignment vertical="center" wrapText="1"/>
    </xf>
    <xf numFmtId="0" fontId="13" fillId="0" borderId="2" xfId="53" applyFont="1" applyFill="1" applyBorder="1" applyAlignment="1">
      <alignment horizontal="center"/>
    </xf>
    <xf numFmtId="178" fontId="7" fillId="0" borderId="2" xfId="53" applyNumberFormat="1" applyFont="1" applyFill="1" applyBorder="1" applyAlignment="1">
      <alignment horizontal="center" vertical="center"/>
    </xf>
    <xf numFmtId="179" fontId="7" fillId="0" borderId="2" xfId="52" applyNumberFormat="1" applyFont="1" applyFill="1" applyBorder="1" applyAlignment="1">
      <alignment horizontal="center" vertical="center" wrapText="1"/>
    </xf>
    <xf numFmtId="9" fontId="10" fillId="3" borderId="13" xfId="52" applyNumberFormat="1" applyFont="1" applyFill="1" applyBorder="1" applyAlignment="1">
      <alignment horizontal="center" vertical="center"/>
    </xf>
    <xf numFmtId="179" fontId="1" fillId="0" borderId="2" xfId="51" applyNumberFormat="1" applyFont="1" applyFill="1" applyBorder="1" applyAlignment="1">
      <alignment horizontal="center" vertical="center"/>
    </xf>
    <xf numFmtId="178" fontId="7" fillId="0" borderId="2" xfId="52" applyNumberFormat="1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/>
    </xf>
    <xf numFmtId="178" fontId="7" fillId="0" borderId="2" xfId="52" applyNumberFormat="1" applyFont="1" applyFill="1" applyBorder="1" applyAlignment="1">
      <alignment horizontal="center" vertical="center"/>
    </xf>
    <xf numFmtId="184" fontId="13" fillId="0" borderId="2" xfId="51" applyNumberFormat="1" applyFont="1" applyFill="1" applyBorder="1" applyAlignment="1">
      <alignment horizontal="center" vertical="center" wrapText="1"/>
    </xf>
    <xf numFmtId="179" fontId="7" fillId="0" borderId="2" xfId="52" applyNumberFormat="1" applyFont="1" applyFill="1" applyBorder="1" applyAlignment="1">
      <alignment horizontal="center" vertical="center"/>
    </xf>
    <xf numFmtId="178" fontId="7" fillId="2" borderId="2" xfId="52" applyNumberFormat="1" applyFont="1" applyFill="1" applyBorder="1" applyAlignment="1">
      <alignment horizontal="center" vertical="center"/>
    </xf>
    <xf numFmtId="9" fontId="7" fillId="0" borderId="2" xfId="52" applyNumberFormat="1" applyFont="1" applyFill="1" applyBorder="1" applyAlignment="1">
      <alignment horizontal="center" vertical="center"/>
    </xf>
    <xf numFmtId="10" fontId="8" fillId="3" borderId="18" xfId="52" applyNumberFormat="1" applyFont="1" applyFill="1" applyBorder="1" applyAlignment="1">
      <alignment horizontal="center" vertical="center"/>
    </xf>
    <xf numFmtId="178" fontId="8" fillId="3" borderId="18" xfId="52" applyNumberFormat="1" applyFont="1" applyFill="1" applyBorder="1" applyAlignment="1">
      <alignment horizontal="center" vertical="center"/>
    </xf>
    <xf numFmtId="183" fontId="8" fillId="3" borderId="18" xfId="52" applyNumberFormat="1" applyFont="1" applyFill="1" applyBorder="1" applyAlignment="1">
      <alignment horizontal="center" vertical="center"/>
    </xf>
    <xf numFmtId="9" fontId="17" fillId="3" borderId="18" xfId="52" applyNumberFormat="1" applyFont="1" applyFill="1" applyBorder="1" applyAlignment="1">
      <alignment horizontal="center" vertical="center"/>
    </xf>
    <xf numFmtId="179" fontId="8" fillId="3" borderId="18" xfId="52" applyNumberFormat="1" applyFont="1" applyFill="1" applyBorder="1" applyAlignment="1">
      <alignment horizontal="center" vertical="center"/>
    </xf>
    <xf numFmtId="178" fontId="1" fillId="2" borderId="0" xfId="51" applyNumberFormat="1" applyFont="1" applyFill="1" applyBorder="1" applyAlignment="1">
      <alignment horizontal="center" vertical="center"/>
    </xf>
    <xf numFmtId="0" fontId="1" fillId="2" borderId="0" xfId="51" applyFont="1" applyFill="1" applyBorder="1" applyAlignment="1">
      <alignment horizontal="center" vertical="center"/>
    </xf>
    <xf numFmtId="0" fontId="8" fillId="3" borderId="21" xfId="52" applyFont="1" applyFill="1" applyBorder="1" applyAlignment="1">
      <alignment horizontal="center" vertical="center"/>
    </xf>
    <xf numFmtId="0" fontId="8" fillId="3" borderId="21" xfId="52" applyFont="1" applyFill="1" applyBorder="1" applyAlignment="1">
      <alignment horizontal="left" vertical="center"/>
    </xf>
    <xf numFmtId="177" fontId="18" fillId="0" borderId="4" xfId="51" applyNumberFormat="1" applyFont="1" applyFill="1" applyBorder="1" applyAlignment="1">
      <alignment horizontal="right" vertical="center"/>
    </xf>
    <xf numFmtId="10" fontId="8" fillId="3" borderId="21" xfId="52" applyNumberFormat="1" applyFont="1" applyFill="1" applyBorder="1" applyAlignment="1">
      <alignment horizontal="center" vertical="center"/>
    </xf>
    <xf numFmtId="178" fontId="8" fillId="3" borderId="21" xfId="52" applyNumberFormat="1" applyFont="1" applyFill="1" applyBorder="1" applyAlignment="1">
      <alignment horizontal="center" vertical="center"/>
    </xf>
    <xf numFmtId="183" fontId="8" fillId="3" borderId="21" xfId="52" applyNumberFormat="1" applyFont="1" applyFill="1" applyBorder="1" applyAlignment="1">
      <alignment horizontal="center" vertical="center"/>
    </xf>
    <xf numFmtId="179" fontId="8" fillId="3" borderId="21" xfId="52" applyNumberFormat="1" applyFont="1" applyFill="1" applyBorder="1" applyAlignment="1">
      <alignment horizontal="center" vertical="center"/>
    </xf>
    <xf numFmtId="0" fontId="19" fillId="0" borderId="0" xfId="51" applyFont="1" applyFill="1" applyBorder="1" applyAlignment="1">
      <alignment horizontal="center" vertical="center"/>
    </xf>
    <xf numFmtId="10" fontId="19" fillId="0" borderId="0" xfId="51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6" xfId="50"/>
    <cellStyle name="常规 4" xfId="51"/>
    <cellStyle name="常规 2" xfId="52"/>
    <cellStyle name="常规_Sheet1" xfId="53"/>
    <cellStyle name="常规_10AW核价-润懋(35款已核，单耗未减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1</xdr:row>
      <xdr:rowOff>25400</xdr:rowOff>
    </xdr:from>
    <xdr:to>
      <xdr:col>3</xdr:col>
      <xdr:colOff>347980</xdr:colOff>
      <xdr:row>4</xdr:row>
      <xdr:rowOff>373380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425450"/>
          <a:ext cx="2224405" cy="1548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tabSelected="1" workbookViewId="0">
      <selection activeCell="R50" sqref="R50"/>
    </sheetView>
  </sheetViews>
  <sheetFormatPr defaultColWidth="7.875" defaultRowHeight="12.75"/>
  <cols>
    <col min="1" max="1" width="4.125" style="4" customWidth="1"/>
    <col min="2" max="2" width="20" style="5" customWidth="1"/>
    <col min="3" max="3" width="9.125" style="6" customWidth="1"/>
    <col min="4" max="4" width="18.875" style="7" customWidth="1"/>
    <col min="5" max="5" width="9.625" style="6" customWidth="1"/>
    <col min="6" max="7" width="10" style="6" customWidth="1"/>
    <col min="8" max="8" width="8.25" style="6" customWidth="1"/>
    <col min="9" max="9" width="8.125" style="6" customWidth="1"/>
    <col min="10" max="10" width="7.125" style="6" customWidth="1"/>
    <col min="11" max="11" width="10.375" style="6" customWidth="1"/>
    <col min="12" max="12" width="8.875" style="6" customWidth="1"/>
    <col min="13" max="13" width="9.25" style="6" customWidth="1"/>
    <col min="14" max="14" width="9.5" style="6" customWidth="1"/>
    <col min="15" max="15" width="9.125" style="6" customWidth="1"/>
    <col min="16" max="16" width="11.625" style="8" customWidth="1"/>
    <col min="17" max="17" width="9.625" style="9" customWidth="1"/>
    <col min="18" max="18" width="11.125" style="6" customWidth="1"/>
    <col min="19" max="19" width="6.625" style="6" customWidth="1"/>
    <col min="20" max="20" width="7.5" style="6" customWidth="1"/>
    <col min="21" max="16384" width="7.875" style="1"/>
  </cols>
  <sheetData>
    <row r="1" s="1" customFormat="1" ht="31.5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  <c r="R1" s="6"/>
      <c r="S1" s="6"/>
      <c r="T1" s="6"/>
    </row>
    <row r="2" s="1" customFormat="1" ht="31.5" customHeight="1" spans="1:20">
      <c r="A2" s="11" t="s">
        <v>1</v>
      </c>
      <c r="B2" s="12"/>
      <c r="C2" s="13"/>
      <c r="D2" s="14"/>
      <c r="E2" s="15" t="s">
        <v>2</v>
      </c>
      <c r="F2" s="16"/>
      <c r="G2" s="16"/>
      <c r="H2" s="17" t="s">
        <v>3</v>
      </c>
      <c r="I2" s="17"/>
      <c r="J2" s="22"/>
      <c r="K2" s="88" t="s">
        <v>4</v>
      </c>
      <c r="L2" s="88"/>
      <c r="M2" s="89" t="s">
        <v>5</v>
      </c>
      <c r="N2" s="90" t="s">
        <v>6</v>
      </c>
      <c r="O2" s="91" t="s">
        <v>7</v>
      </c>
      <c r="P2" s="92"/>
      <c r="Q2" s="9"/>
      <c r="R2" s="6"/>
      <c r="S2" s="6"/>
      <c r="T2" s="6"/>
    </row>
    <row r="3" s="1" customFormat="1" ht="31.5" customHeight="1" spans="1:20">
      <c r="A3" s="11"/>
      <c r="B3" s="18"/>
      <c r="C3" s="19"/>
      <c r="D3" s="20"/>
      <c r="E3" s="15" t="s">
        <v>8</v>
      </c>
      <c r="F3" s="16"/>
      <c r="G3" s="16"/>
      <c r="H3" s="17" t="s">
        <v>9</v>
      </c>
      <c r="I3" s="17"/>
      <c r="J3" s="21" t="s">
        <v>10</v>
      </c>
      <c r="K3" s="88" t="s">
        <v>11</v>
      </c>
      <c r="L3" s="88"/>
      <c r="M3" s="93" t="s">
        <v>12</v>
      </c>
      <c r="N3" s="90" t="s">
        <v>13</v>
      </c>
      <c r="O3" s="94"/>
      <c r="P3" s="95"/>
      <c r="Q3" s="9"/>
      <c r="R3" s="6"/>
      <c r="S3" s="6"/>
      <c r="T3" s="6"/>
    </row>
    <row r="4" s="1" customFormat="1" ht="31.5" customHeight="1" spans="1:20">
      <c r="A4" s="11"/>
      <c r="B4" s="18"/>
      <c r="C4" s="19"/>
      <c r="D4" s="20"/>
      <c r="E4" s="15" t="s">
        <v>14</v>
      </c>
      <c r="F4" s="21"/>
      <c r="G4" s="21"/>
      <c r="H4" s="17" t="s">
        <v>15</v>
      </c>
      <c r="I4" s="17"/>
      <c r="J4" s="21"/>
      <c r="K4" s="88" t="s">
        <v>16</v>
      </c>
      <c r="L4" s="88"/>
      <c r="M4" s="96" t="s">
        <v>7</v>
      </c>
      <c r="N4" s="90" t="s">
        <v>17</v>
      </c>
      <c r="O4" s="97"/>
      <c r="P4" s="98"/>
      <c r="Q4" s="9"/>
      <c r="R4" s="6"/>
      <c r="S4" s="6"/>
      <c r="T4" s="6"/>
    </row>
    <row r="5" s="1" customFormat="1" ht="31.5" customHeight="1" spans="1:20">
      <c r="A5" s="11"/>
      <c r="B5" s="18"/>
      <c r="C5" s="19"/>
      <c r="D5" s="20"/>
      <c r="E5" s="15" t="s">
        <v>18</v>
      </c>
      <c r="F5" s="22" t="s">
        <v>19</v>
      </c>
      <c r="G5" s="22"/>
      <c r="H5" s="17" t="s">
        <v>20</v>
      </c>
      <c r="I5" s="17"/>
      <c r="J5" s="22"/>
      <c r="K5" s="88" t="s">
        <v>21</v>
      </c>
      <c r="L5" s="88"/>
      <c r="M5" s="99"/>
      <c r="N5" s="100" t="s">
        <v>22</v>
      </c>
      <c r="O5" s="100"/>
      <c r="P5" s="101"/>
      <c r="Q5" s="9"/>
      <c r="R5" s="6"/>
      <c r="S5" s="6"/>
      <c r="T5" s="6"/>
    </row>
    <row r="6" s="1" customFormat="1" ht="15.6" customHeight="1" spans="1:20">
      <c r="A6" s="23"/>
      <c r="B6" s="24" t="s">
        <v>23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102"/>
      <c r="N6" s="24"/>
      <c r="O6" s="24"/>
      <c r="P6" s="24"/>
      <c r="Q6" s="9"/>
      <c r="R6" s="6"/>
      <c r="S6" s="6"/>
      <c r="T6" s="6"/>
    </row>
    <row r="7" s="1" customFormat="1" ht="15.6" customHeight="1" spans="1:20">
      <c r="A7" s="26" t="s">
        <v>24</v>
      </c>
      <c r="B7" s="27" t="s">
        <v>25</v>
      </c>
      <c r="C7" s="27" t="s">
        <v>26</v>
      </c>
      <c r="D7" s="28" t="s">
        <v>27</v>
      </c>
      <c r="E7" s="29" t="s">
        <v>28</v>
      </c>
      <c r="F7" s="30"/>
      <c r="G7" s="31" t="s">
        <v>29</v>
      </c>
      <c r="H7" s="29" t="s">
        <v>30</v>
      </c>
      <c r="I7" s="30"/>
      <c r="J7" s="103"/>
      <c r="K7" s="27" t="s">
        <v>31</v>
      </c>
      <c r="L7" s="27"/>
      <c r="M7" s="27"/>
      <c r="N7" s="27"/>
      <c r="O7" s="27"/>
      <c r="P7" s="27"/>
      <c r="Q7" s="9"/>
      <c r="R7" s="6"/>
      <c r="S7" s="6"/>
      <c r="T7" s="6"/>
    </row>
    <row r="8" s="1" customFormat="1" ht="15.6" customHeight="1" spans="1:20">
      <c r="A8" s="32"/>
      <c r="B8" s="33"/>
      <c r="C8" s="33"/>
      <c r="D8" s="34"/>
      <c r="E8" s="35" t="s">
        <v>32</v>
      </c>
      <c r="F8" s="35" t="s">
        <v>33</v>
      </c>
      <c r="G8" s="36" t="s">
        <v>34</v>
      </c>
      <c r="H8" s="36" t="s">
        <v>35</v>
      </c>
      <c r="I8" s="36" t="s">
        <v>36</v>
      </c>
      <c r="J8" s="36" t="s">
        <v>37</v>
      </c>
      <c r="K8" s="36" t="s">
        <v>38</v>
      </c>
      <c r="L8" s="104" t="s">
        <v>39</v>
      </c>
      <c r="M8" s="105" t="s">
        <v>40</v>
      </c>
      <c r="N8" s="106" t="s">
        <v>41</v>
      </c>
      <c r="O8" s="106" t="s">
        <v>42</v>
      </c>
      <c r="P8" s="36" t="s">
        <v>43</v>
      </c>
      <c r="Q8" s="9"/>
      <c r="R8" s="6"/>
      <c r="S8" s="6"/>
      <c r="T8" s="6"/>
    </row>
    <row r="9" s="1" customFormat="1" ht="15.95" customHeight="1" spans="1:20">
      <c r="A9" s="37">
        <v>1</v>
      </c>
      <c r="B9" s="38" t="s">
        <v>44</v>
      </c>
      <c r="C9" s="38"/>
      <c r="D9" s="39" t="s">
        <v>45</v>
      </c>
      <c r="E9" s="40">
        <v>145</v>
      </c>
      <c r="F9" s="38"/>
      <c r="G9" s="38"/>
      <c r="H9" s="39">
        <v>15</v>
      </c>
      <c r="I9" s="39">
        <v>17.01</v>
      </c>
      <c r="J9" s="107">
        <v>2</v>
      </c>
      <c r="K9" s="108">
        <f t="shared" ref="K9:K15" si="0">(H9+1)*(I9+1)*J9/E9/100/0.9144</f>
        <v>0.0434669804205509</v>
      </c>
      <c r="L9" s="109">
        <v>1</v>
      </c>
      <c r="M9" s="110">
        <v>12.5</v>
      </c>
      <c r="N9" s="111">
        <f t="shared" ref="N9:N15" si="1">K9*L9*M9</f>
        <v>0.543337255256886</v>
      </c>
      <c r="O9" s="112"/>
      <c r="P9" s="113"/>
      <c r="Q9" s="9"/>
      <c r="R9" s="6"/>
      <c r="S9" s="6"/>
      <c r="T9" s="6"/>
    </row>
    <row r="10" s="1" customFormat="1" ht="15.95" customHeight="1" spans="1:20">
      <c r="A10" s="37">
        <v>2</v>
      </c>
      <c r="B10" s="41"/>
      <c r="C10" s="41"/>
      <c r="D10" s="39" t="s">
        <v>46</v>
      </c>
      <c r="E10" s="40">
        <v>145</v>
      </c>
      <c r="F10" s="41"/>
      <c r="G10" s="41"/>
      <c r="H10" s="39">
        <v>35.15</v>
      </c>
      <c r="I10" s="39">
        <v>24.53</v>
      </c>
      <c r="J10" s="107">
        <v>1</v>
      </c>
      <c r="K10" s="108">
        <f t="shared" si="0"/>
        <v>0.06960731740429</v>
      </c>
      <c r="L10" s="109">
        <v>1</v>
      </c>
      <c r="M10" s="110">
        <v>12.5</v>
      </c>
      <c r="N10" s="111">
        <f t="shared" si="1"/>
        <v>0.870091467553625</v>
      </c>
      <c r="O10" s="112"/>
      <c r="P10" s="113"/>
      <c r="Q10" s="9"/>
      <c r="R10" s="6"/>
      <c r="S10" s="6"/>
      <c r="T10" s="6"/>
    </row>
    <row r="11" s="1" customFormat="1" ht="15.95" customHeight="1" spans="1:20">
      <c r="A11" s="37">
        <v>3</v>
      </c>
      <c r="B11" s="41"/>
      <c r="C11" s="41"/>
      <c r="D11" s="39" t="s">
        <v>47</v>
      </c>
      <c r="E11" s="40">
        <v>145</v>
      </c>
      <c r="F11" s="41"/>
      <c r="G11" s="41"/>
      <c r="H11" s="39">
        <v>35.02</v>
      </c>
      <c r="I11" s="39">
        <v>28.73</v>
      </c>
      <c r="J11" s="107">
        <v>1</v>
      </c>
      <c r="K11" s="108">
        <f t="shared" si="0"/>
        <v>0.0807670829939361</v>
      </c>
      <c r="L11" s="109">
        <v>1</v>
      </c>
      <c r="M11" s="110">
        <v>12.5</v>
      </c>
      <c r="N11" s="111">
        <f t="shared" si="1"/>
        <v>1.0095885374242</v>
      </c>
      <c r="O11" s="112"/>
      <c r="P11" s="113"/>
      <c r="Q11" s="9"/>
      <c r="R11" s="6"/>
      <c r="S11" s="6"/>
      <c r="T11" s="6"/>
    </row>
    <row r="12" s="1" customFormat="1" ht="15.95" customHeight="1" spans="1:20">
      <c r="A12" s="37">
        <v>4</v>
      </c>
      <c r="B12" s="42" t="s">
        <v>48</v>
      </c>
      <c r="C12" s="42"/>
      <c r="D12" s="39" t="s">
        <v>45</v>
      </c>
      <c r="E12" s="40">
        <v>145</v>
      </c>
      <c r="F12" s="42"/>
      <c r="G12" s="42"/>
      <c r="H12" s="39">
        <v>15</v>
      </c>
      <c r="I12" s="39">
        <v>17.01</v>
      </c>
      <c r="J12" s="107">
        <v>2</v>
      </c>
      <c r="K12" s="108">
        <f t="shared" si="0"/>
        <v>0.0434669804205509</v>
      </c>
      <c r="L12" s="114">
        <v>1</v>
      </c>
      <c r="M12" s="110">
        <v>6.3</v>
      </c>
      <c r="N12" s="115">
        <f t="shared" si="1"/>
        <v>0.273841976649471</v>
      </c>
      <c r="O12" s="112"/>
      <c r="P12" s="113"/>
      <c r="Q12" s="9"/>
      <c r="R12" s="6"/>
      <c r="S12" s="6"/>
      <c r="T12" s="6"/>
    </row>
    <row r="13" s="1" customFormat="1" ht="15.95" customHeight="1" spans="1:20">
      <c r="A13" s="37">
        <v>5</v>
      </c>
      <c r="B13" s="42"/>
      <c r="C13" s="42"/>
      <c r="D13" s="39" t="s">
        <v>49</v>
      </c>
      <c r="E13" s="40">
        <v>145</v>
      </c>
      <c r="F13" s="42"/>
      <c r="G13" s="42"/>
      <c r="H13" s="39">
        <v>25.06</v>
      </c>
      <c r="I13" s="39">
        <v>9.9</v>
      </c>
      <c r="J13" s="107">
        <v>1</v>
      </c>
      <c r="K13" s="108">
        <f t="shared" si="0"/>
        <v>0.0214238090928289</v>
      </c>
      <c r="L13" s="114">
        <v>1</v>
      </c>
      <c r="M13" s="110">
        <v>6.3</v>
      </c>
      <c r="N13" s="115">
        <f t="shared" si="1"/>
        <v>0.134969997284822</v>
      </c>
      <c r="O13" s="112"/>
      <c r="P13" s="113"/>
      <c r="Q13" s="9"/>
      <c r="R13" s="6"/>
      <c r="S13" s="6"/>
      <c r="T13" s="6"/>
    </row>
    <row r="14" s="1" customFormat="1" ht="15.95" customHeight="1" spans="1:20">
      <c r="A14" s="37">
        <v>6</v>
      </c>
      <c r="B14" s="42"/>
      <c r="C14" s="42"/>
      <c r="D14" s="39" t="s">
        <v>46</v>
      </c>
      <c r="E14" s="40">
        <v>145</v>
      </c>
      <c r="F14" s="42"/>
      <c r="G14" s="42"/>
      <c r="H14" s="39">
        <v>35.15</v>
      </c>
      <c r="I14" s="39">
        <v>31.16</v>
      </c>
      <c r="J14" s="107">
        <v>1</v>
      </c>
      <c r="K14" s="108">
        <f t="shared" si="0"/>
        <v>0.0876839532989411</v>
      </c>
      <c r="L14" s="114">
        <v>1</v>
      </c>
      <c r="M14" s="110">
        <v>6.3</v>
      </c>
      <c r="N14" s="115">
        <f t="shared" si="1"/>
        <v>0.552408905783329</v>
      </c>
      <c r="O14" s="112"/>
      <c r="P14" s="113"/>
      <c r="Q14" s="9"/>
      <c r="R14" s="6"/>
      <c r="S14" s="6"/>
      <c r="T14" s="6"/>
    </row>
    <row r="15" s="1" customFormat="1" ht="15.95" customHeight="1" spans="1:20">
      <c r="A15" s="37">
        <v>7</v>
      </c>
      <c r="B15" s="42"/>
      <c r="C15" s="42"/>
      <c r="D15" s="39" t="s">
        <v>50</v>
      </c>
      <c r="E15" s="40">
        <v>145</v>
      </c>
      <c r="F15" s="42"/>
      <c r="G15" s="42"/>
      <c r="H15" s="39">
        <v>35.15</v>
      </c>
      <c r="I15" s="39">
        <v>17.9</v>
      </c>
      <c r="J15" s="107">
        <v>1</v>
      </c>
      <c r="K15" s="108">
        <f t="shared" si="0"/>
        <v>0.0515306815096389</v>
      </c>
      <c r="L15" s="114">
        <v>1</v>
      </c>
      <c r="M15" s="110">
        <v>6.3</v>
      </c>
      <c r="N15" s="115">
        <f t="shared" si="1"/>
        <v>0.324643293510725</v>
      </c>
      <c r="O15" s="112"/>
      <c r="P15" s="113"/>
      <c r="Q15" s="9"/>
      <c r="R15" s="6"/>
      <c r="S15" s="6"/>
      <c r="T15" s="6"/>
    </row>
    <row r="16" s="1" customFormat="1" ht="15.95" customHeight="1" spans="1:20">
      <c r="A16" s="43" t="s">
        <v>51</v>
      </c>
      <c r="B16" s="43"/>
      <c r="C16" s="43"/>
      <c r="D16" s="44"/>
      <c r="E16" s="43"/>
      <c r="F16" s="43"/>
      <c r="G16" s="43"/>
      <c r="H16" s="45"/>
      <c r="I16" s="45"/>
      <c r="J16" s="45"/>
      <c r="K16" s="45"/>
      <c r="L16" s="116"/>
      <c r="M16" s="117"/>
      <c r="N16" s="118">
        <f>SUM(N9:N15)</f>
        <v>3.70888143346306</v>
      </c>
      <c r="O16" s="119">
        <f>N16/N65</f>
        <v>0.180885401609247</v>
      </c>
      <c r="P16" s="120"/>
      <c r="Q16" s="9"/>
      <c r="R16" s="6"/>
      <c r="S16" s="6"/>
      <c r="T16" s="6"/>
    </row>
    <row r="17" s="1" customFormat="1" ht="15.95" customHeight="1" spans="1:20">
      <c r="A17" s="46"/>
      <c r="B17" s="47" t="s">
        <v>52</v>
      </c>
      <c r="C17" s="47"/>
      <c r="D17" s="48"/>
      <c r="E17" s="47"/>
      <c r="F17" s="47"/>
      <c r="G17" s="47"/>
      <c r="H17" s="49"/>
      <c r="I17" s="49"/>
      <c r="J17" s="49"/>
      <c r="K17" s="49"/>
      <c r="L17" s="49"/>
      <c r="M17" s="121"/>
      <c r="N17" s="49"/>
      <c r="O17" s="49"/>
      <c r="P17" s="49"/>
      <c r="Q17" s="9"/>
      <c r="R17" s="6"/>
      <c r="S17" s="6"/>
      <c r="T17" s="6"/>
    </row>
    <row r="18" s="1" customFormat="1" ht="15.95" customHeight="1" spans="1:20">
      <c r="A18" s="50" t="s">
        <v>24</v>
      </c>
      <c r="B18" s="27" t="s">
        <v>25</v>
      </c>
      <c r="C18" s="27" t="s">
        <v>26</v>
      </c>
      <c r="D18" s="27" t="s">
        <v>27</v>
      </c>
      <c r="E18" s="27" t="s">
        <v>28</v>
      </c>
      <c r="F18" s="27"/>
      <c r="G18" s="31" t="s">
        <v>29</v>
      </c>
      <c r="H18" s="29"/>
      <c r="I18" s="30"/>
      <c r="J18" s="103"/>
      <c r="K18" s="27" t="s">
        <v>31</v>
      </c>
      <c r="L18" s="27"/>
      <c r="M18" s="27"/>
      <c r="N18" s="27"/>
      <c r="O18" s="27"/>
      <c r="P18" s="27"/>
      <c r="Q18" s="9"/>
      <c r="R18" s="6"/>
      <c r="S18" s="6"/>
      <c r="T18" s="6"/>
    </row>
    <row r="19" s="1" customFormat="1" ht="15.95" customHeight="1" spans="1:20">
      <c r="A19" s="50"/>
      <c r="B19" s="33"/>
      <c r="C19" s="33"/>
      <c r="D19" s="33"/>
      <c r="E19" s="51" t="s">
        <v>53</v>
      </c>
      <c r="F19" s="51" t="s">
        <v>54</v>
      </c>
      <c r="G19" s="52" t="s">
        <v>34</v>
      </c>
      <c r="H19" s="53" t="s">
        <v>35</v>
      </c>
      <c r="I19" s="53" t="s">
        <v>36</v>
      </c>
      <c r="J19" s="53" t="s">
        <v>37</v>
      </c>
      <c r="K19" s="53" t="s">
        <v>55</v>
      </c>
      <c r="L19" s="122" t="s">
        <v>39</v>
      </c>
      <c r="M19" s="123" t="s">
        <v>56</v>
      </c>
      <c r="N19" s="124" t="s">
        <v>41</v>
      </c>
      <c r="O19" s="125" t="s">
        <v>42</v>
      </c>
      <c r="P19" s="53" t="s">
        <v>43</v>
      </c>
      <c r="Q19" s="9"/>
      <c r="R19" s="6"/>
      <c r="S19" s="6"/>
      <c r="T19" s="6"/>
    </row>
    <row r="20" s="1" customFormat="1" ht="15.95" customHeight="1" spans="1:20">
      <c r="A20" s="54">
        <v>1</v>
      </c>
      <c r="B20" s="42" t="s">
        <v>57</v>
      </c>
      <c r="C20" s="55"/>
      <c r="D20" s="39" t="s">
        <v>58</v>
      </c>
      <c r="E20" s="56"/>
      <c r="F20" s="56"/>
      <c r="G20" s="57"/>
      <c r="H20" s="39">
        <v>36</v>
      </c>
      <c r="I20" s="39">
        <v>1</v>
      </c>
      <c r="J20" s="107">
        <v>1</v>
      </c>
      <c r="K20" s="126">
        <f t="shared" ref="K20:K25" si="2">(H20+1)*I20*J20/100</f>
        <v>0.37</v>
      </c>
      <c r="L20" s="109">
        <v>1</v>
      </c>
      <c r="M20" s="127">
        <v>0.75</v>
      </c>
      <c r="N20" s="111">
        <f t="shared" ref="N20:N29" si="3">K20*L20*M20</f>
        <v>0.2775</v>
      </c>
      <c r="O20" s="128"/>
      <c r="P20" s="129"/>
      <c r="Q20" s="9"/>
      <c r="R20" s="6"/>
      <c r="S20" s="6"/>
      <c r="T20" s="6"/>
    </row>
    <row r="21" s="2" customFormat="1" ht="15.95" customHeight="1" spans="1:20">
      <c r="A21" s="54">
        <v>2</v>
      </c>
      <c r="B21" s="42" t="s">
        <v>59</v>
      </c>
      <c r="C21" s="55"/>
      <c r="D21" s="39" t="s">
        <v>49</v>
      </c>
      <c r="E21" s="56"/>
      <c r="F21" s="56"/>
      <c r="G21" s="57"/>
      <c r="H21" s="39">
        <v>26</v>
      </c>
      <c r="I21" s="39">
        <v>1</v>
      </c>
      <c r="J21" s="107">
        <v>1</v>
      </c>
      <c r="K21" s="126">
        <f t="shared" si="2"/>
        <v>0.27</v>
      </c>
      <c r="L21" s="109">
        <v>1</v>
      </c>
      <c r="M21" s="127">
        <v>0.48</v>
      </c>
      <c r="N21" s="111">
        <f t="shared" si="3"/>
        <v>0.1296</v>
      </c>
      <c r="O21" s="130"/>
      <c r="P21" s="131"/>
      <c r="Q21" s="9"/>
      <c r="R21" s="6"/>
      <c r="S21" s="6"/>
      <c r="T21" s="6"/>
    </row>
    <row r="22" s="3" customFormat="1" ht="15.95" customHeight="1" spans="1:20">
      <c r="A22" s="54">
        <v>3</v>
      </c>
      <c r="B22" s="58" t="s">
        <v>60</v>
      </c>
      <c r="C22" s="58"/>
      <c r="D22" s="39" t="s">
        <v>61</v>
      </c>
      <c r="E22" s="58"/>
      <c r="F22" s="58"/>
      <c r="G22" s="58"/>
      <c r="H22" s="39">
        <v>15</v>
      </c>
      <c r="I22" s="39">
        <v>1</v>
      </c>
      <c r="J22" s="107">
        <v>2</v>
      </c>
      <c r="K22" s="126">
        <f t="shared" si="2"/>
        <v>0.32</v>
      </c>
      <c r="L22" s="132">
        <v>1</v>
      </c>
      <c r="M22" s="133">
        <v>0.65</v>
      </c>
      <c r="N22" s="134">
        <f t="shared" si="3"/>
        <v>0.208</v>
      </c>
      <c r="O22" s="135"/>
      <c r="P22" s="136"/>
      <c r="Q22" s="161"/>
      <c r="R22" s="162"/>
      <c r="S22" s="162"/>
      <c r="T22" s="162"/>
    </row>
    <row r="23" s="1" customFormat="1" ht="15.95" customHeight="1" spans="1:20">
      <c r="A23" s="54">
        <v>4</v>
      </c>
      <c r="B23" s="59"/>
      <c r="C23" s="59"/>
      <c r="D23" s="39" t="s">
        <v>62</v>
      </c>
      <c r="E23" s="59"/>
      <c r="F23" s="59"/>
      <c r="G23" s="59"/>
      <c r="H23" s="39">
        <v>17</v>
      </c>
      <c r="I23" s="39">
        <v>1</v>
      </c>
      <c r="J23" s="107">
        <v>1</v>
      </c>
      <c r="K23" s="137">
        <f t="shared" si="2"/>
        <v>0.18</v>
      </c>
      <c r="L23" s="132">
        <v>1</v>
      </c>
      <c r="M23" s="138">
        <v>0.65</v>
      </c>
      <c r="N23" s="134">
        <f t="shared" si="3"/>
        <v>0.117</v>
      </c>
      <c r="O23" s="139"/>
      <c r="P23" s="140"/>
      <c r="Q23" s="9"/>
      <c r="R23" s="6"/>
      <c r="S23" s="6"/>
      <c r="T23" s="6"/>
    </row>
    <row r="24" s="1" customFormat="1" ht="15.95" customHeight="1" spans="1:20">
      <c r="A24" s="54">
        <v>5</v>
      </c>
      <c r="B24" s="59"/>
      <c r="C24" s="59"/>
      <c r="D24" s="39" t="s">
        <v>63</v>
      </c>
      <c r="E24" s="59"/>
      <c r="F24" s="59"/>
      <c r="G24" s="59"/>
      <c r="H24" s="39">
        <v>5</v>
      </c>
      <c r="I24" s="39">
        <v>1</v>
      </c>
      <c r="J24" s="107">
        <v>2</v>
      </c>
      <c r="K24" s="137">
        <f t="shared" si="2"/>
        <v>0.12</v>
      </c>
      <c r="L24" s="132">
        <v>1</v>
      </c>
      <c r="M24" s="138">
        <v>0.65</v>
      </c>
      <c r="N24" s="134">
        <f t="shared" si="3"/>
        <v>0.078</v>
      </c>
      <c r="O24" s="139"/>
      <c r="P24" s="140"/>
      <c r="Q24" s="9"/>
      <c r="R24" s="6"/>
      <c r="S24" s="6"/>
      <c r="T24" s="6"/>
    </row>
    <row r="25" s="1" customFormat="1" ht="15.95" customHeight="1" spans="1:20">
      <c r="A25" s="54">
        <v>6</v>
      </c>
      <c r="B25" s="60" t="s">
        <v>64</v>
      </c>
      <c r="C25" s="60"/>
      <c r="D25" s="39" t="s">
        <v>65</v>
      </c>
      <c r="E25" s="60"/>
      <c r="F25" s="60"/>
      <c r="G25" s="60"/>
      <c r="H25" s="39">
        <v>60</v>
      </c>
      <c r="I25" s="39">
        <v>1</v>
      </c>
      <c r="J25" s="107">
        <v>2</v>
      </c>
      <c r="K25" s="141">
        <f t="shared" si="2"/>
        <v>1.22</v>
      </c>
      <c r="L25" s="109">
        <v>1</v>
      </c>
      <c r="M25" s="138">
        <v>0.23</v>
      </c>
      <c r="N25" s="111">
        <f t="shared" si="3"/>
        <v>0.2806</v>
      </c>
      <c r="O25" s="142"/>
      <c r="P25" s="143"/>
      <c r="Q25" s="9"/>
      <c r="R25" s="6"/>
      <c r="S25" s="6"/>
      <c r="T25" s="6"/>
    </row>
    <row r="26" s="1" customFormat="1" ht="15.95" customHeight="1" spans="1:20">
      <c r="A26" s="54">
        <v>7</v>
      </c>
      <c r="B26" s="61" t="s">
        <v>66</v>
      </c>
      <c r="C26" s="62"/>
      <c r="D26" s="63"/>
      <c r="E26" s="62"/>
      <c r="F26" s="62"/>
      <c r="G26" s="62"/>
      <c r="H26" s="39"/>
      <c r="I26" s="39"/>
      <c r="J26" s="107"/>
      <c r="K26" s="144">
        <v>1</v>
      </c>
      <c r="L26" s="109">
        <v>1</v>
      </c>
      <c r="M26" s="138">
        <v>0.37</v>
      </c>
      <c r="N26" s="111">
        <f t="shared" si="3"/>
        <v>0.37</v>
      </c>
      <c r="O26" s="142"/>
      <c r="P26" s="143"/>
      <c r="Q26" s="9"/>
      <c r="R26" s="6"/>
      <c r="S26" s="6"/>
      <c r="T26" s="6"/>
    </row>
    <row r="27" s="1" customFormat="1" ht="15.95" customHeight="1" spans="1:20">
      <c r="A27" s="54">
        <v>8</v>
      </c>
      <c r="B27" s="61" t="s">
        <v>67</v>
      </c>
      <c r="C27" s="62"/>
      <c r="D27" s="63"/>
      <c r="E27" s="62"/>
      <c r="F27" s="62"/>
      <c r="G27" s="62"/>
      <c r="H27" s="39"/>
      <c r="I27" s="39"/>
      <c r="J27" s="107"/>
      <c r="K27" s="144">
        <v>1</v>
      </c>
      <c r="L27" s="109">
        <v>1</v>
      </c>
      <c r="M27" s="138">
        <v>0.48</v>
      </c>
      <c r="N27" s="111">
        <f t="shared" si="3"/>
        <v>0.48</v>
      </c>
      <c r="O27" s="142"/>
      <c r="P27" s="143"/>
      <c r="Q27" s="9"/>
      <c r="R27" s="6"/>
      <c r="S27" s="6"/>
      <c r="T27" s="6"/>
    </row>
    <row r="28" s="1" customFormat="1" ht="15" customHeight="1" spans="1:20">
      <c r="A28" s="54">
        <v>9</v>
      </c>
      <c r="B28" s="61" t="s">
        <v>68</v>
      </c>
      <c r="C28" s="64"/>
      <c r="D28" s="65"/>
      <c r="E28" s="65"/>
      <c r="F28" s="66"/>
      <c r="G28" s="67"/>
      <c r="H28" s="68"/>
      <c r="I28" s="68"/>
      <c r="J28" s="68"/>
      <c r="K28" s="144">
        <v>2</v>
      </c>
      <c r="L28" s="109">
        <v>1</v>
      </c>
      <c r="M28" s="145">
        <v>0.6</v>
      </c>
      <c r="N28" s="111">
        <f t="shared" si="3"/>
        <v>1.2</v>
      </c>
      <c r="O28" s="139"/>
      <c r="P28" s="146"/>
      <c r="Q28" s="9"/>
      <c r="R28" s="6"/>
      <c r="S28" s="6"/>
      <c r="T28" s="6"/>
    </row>
    <row r="29" s="1" customFormat="1" ht="18" customHeight="1" spans="1:20">
      <c r="A29" s="54">
        <v>10</v>
      </c>
      <c r="B29" s="61" t="s">
        <v>69</v>
      </c>
      <c r="C29" s="64"/>
      <c r="D29" s="69"/>
      <c r="E29" s="65"/>
      <c r="F29" s="66"/>
      <c r="G29" s="67"/>
      <c r="H29" s="68"/>
      <c r="I29" s="68"/>
      <c r="J29" s="68"/>
      <c r="K29" s="144">
        <v>1</v>
      </c>
      <c r="L29" s="109">
        <v>1</v>
      </c>
      <c r="M29" s="145">
        <v>0.2</v>
      </c>
      <c r="N29" s="111">
        <f t="shared" si="3"/>
        <v>0.2</v>
      </c>
      <c r="O29" s="139"/>
      <c r="P29" s="146"/>
      <c r="Q29" s="9"/>
      <c r="R29" s="6"/>
      <c r="S29" s="6"/>
      <c r="T29" s="6"/>
    </row>
    <row r="30" s="1" customFormat="1" ht="15.95" customHeight="1" spans="1:20">
      <c r="A30" s="45" t="s">
        <v>70</v>
      </c>
      <c r="B30" s="45"/>
      <c r="C30" s="45"/>
      <c r="D30" s="70"/>
      <c r="E30" s="45"/>
      <c r="F30" s="45"/>
      <c r="G30" s="45"/>
      <c r="H30" s="45"/>
      <c r="I30" s="45"/>
      <c r="J30" s="45"/>
      <c r="K30" s="45"/>
      <c r="L30" s="116"/>
      <c r="M30" s="117"/>
      <c r="N30" s="118">
        <f>SUM(N20:N29)</f>
        <v>3.3407</v>
      </c>
      <c r="O30" s="119">
        <f>N30/N65</f>
        <v>0.162928870064142</v>
      </c>
      <c r="P30" s="120"/>
      <c r="Q30" s="9"/>
      <c r="R30" s="6"/>
      <c r="S30" s="6"/>
      <c r="T30" s="6"/>
    </row>
    <row r="31" s="1" customFormat="1" ht="15.95" customHeight="1" spans="1:20">
      <c r="A31" s="23"/>
      <c r="B31" s="49" t="s">
        <v>71</v>
      </c>
      <c r="C31" s="49"/>
      <c r="D31" s="71"/>
      <c r="E31" s="49"/>
      <c r="F31" s="49"/>
      <c r="G31" s="49"/>
      <c r="H31" s="49"/>
      <c r="I31" s="49"/>
      <c r="J31" s="49"/>
      <c r="K31" s="49"/>
      <c r="L31" s="49"/>
      <c r="M31" s="121"/>
      <c r="N31" s="49"/>
      <c r="O31" s="49"/>
      <c r="P31" s="49"/>
      <c r="Q31" s="9"/>
      <c r="R31" s="6"/>
      <c r="S31" s="6"/>
      <c r="T31" s="6"/>
    </row>
    <row r="32" s="1" customFormat="1" ht="15.95" customHeight="1" spans="1:20">
      <c r="A32" s="26" t="s">
        <v>24</v>
      </c>
      <c r="B32" s="27" t="s">
        <v>25</v>
      </c>
      <c r="C32" s="27" t="s">
        <v>26</v>
      </c>
      <c r="D32" s="28" t="s">
        <v>27</v>
      </c>
      <c r="E32" s="27" t="s">
        <v>28</v>
      </c>
      <c r="F32" s="27"/>
      <c r="G32" s="31" t="s">
        <v>29</v>
      </c>
      <c r="H32" s="29"/>
      <c r="I32" s="30"/>
      <c r="J32" s="103"/>
      <c r="K32" s="27" t="s">
        <v>31</v>
      </c>
      <c r="L32" s="27"/>
      <c r="M32" s="27"/>
      <c r="N32" s="27"/>
      <c r="O32" s="27"/>
      <c r="P32" s="27"/>
      <c r="Q32" s="9"/>
      <c r="R32" s="6"/>
      <c r="S32" s="6"/>
      <c r="T32" s="6"/>
    </row>
    <row r="33" s="1" customFormat="1" ht="15.95" customHeight="1" spans="1:20">
      <c r="A33" s="32"/>
      <c r="B33" s="27"/>
      <c r="C33" s="27"/>
      <c r="D33" s="34"/>
      <c r="E33" s="35" t="s">
        <v>72</v>
      </c>
      <c r="F33" s="35"/>
      <c r="G33" s="36" t="s">
        <v>34</v>
      </c>
      <c r="H33" s="36"/>
      <c r="I33" s="36"/>
      <c r="J33" s="36"/>
      <c r="K33" s="36" t="s">
        <v>73</v>
      </c>
      <c r="L33" s="104" t="s">
        <v>39</v>
      </c>
      <c r="M33" s="105" t="s">
        <v>74</v>
      </c>
      <c r="N33" s="106" t="s">
        <v>41</v>
      </c>
      <c r="O33" s="147" t="s">
        <v>42</v>
      </c>
      <c r="P33" s="36" t="s">
        <v>75</v>
      </c>
      <c r="Q33" s="9"/>
      <c r="R33" s="6"/>
      <c r="S33" s="6"/>
      <c r="T33" s="6"/>
    </row>
    <row r="34" s="1" customFormat="1" ht="15.95" customHeight="1" spans="1:20">
      <c r="A34" s="72">
        <v>1</v>
      </c>
      <c r="B34" s="66" t="s">
        <v>76</v>
      </c>
      <c r="C34" s="73"/>
      <c r="D34" s="73"/>
      <c r="E34" s="74"/>
      <c r="F34" s="75"/>
      <c r="G34" s="76"/>
      <c r="H34" s="76"/>
      <c r="I34" s="76"/>
      <c r="J34" s="76"/>
      <c r="K34" s="148"/>
      <c r="L34" s="109">
        <v>1</v>
      </c>
      <c r="M34" s="149"/>
      <c r="N34" s="111">
        <f t="shared" ref="N34:N53" si="4">K34*L34*M34</f>
        <v>0</v>
      </c>
      <c r="O34" s="139"/>
      <c r="P34" s="146"/>
      <c r="Q34" s="9"/>
      <c r="R34" s="6"/>
      <c r="S34" s="6"/>
      <c r="T34" s="6"/>
    </row>
    <row r="35" s="1" customFormat="1" ht="15.95" customHeight="1" spans="1:20">
      <c r="A35" s="72">
        <v>2</v>
      </c>
      <c r="B35" s="66" t="s">
        <v>77</v>
      </c>
      <c r="C35" s="73"/>
      <c r="D35" s="73"/>
      <c r="E35" s="74"/>
      <c r="F35" s="75"/>
      <c r="G35" s="76"/>
      <c r="H35" s="76"/>
      <c r="I35" s="76"/>
      <c r="J35" s="76"/>
      <c r="K35" s="148"/>
      <c r="L35" s="109">
        <v>1</v>
      </c>
      <c r="M35" s="149"/>
      <c r="N35" s="111">
        <f t="shared" si="4"/>
        <v>0</v>
      </c>
      <c r="O35" s="139"/>
      <c r="P35" s="146"/>
      <c r="Q35" s="9"/>
      <c r="R35" s="6"/>
      <c r="S35" s="6"/>
      <c r="T35" s="6"/>
    </row>
    <row r="36" s="1" customFormat="1" ht="15.95" customHeight="1" spans="1:20">
      <c r="A36" s="72">
        <v>3</v>
      </c>
      <c r="B36" s="66" t="s">
        <v>78</v>
      </c>
      <c r="C36" s="73"/>
      <c r="D36" s="73"/>
      <c r="E36" s="74"/>
      <c r="F36" s="75"/>
      <c r="G36" s="76"/>
      <c r="H36" s="76"/>
      <c r="I36" s="76"/>
      <c r="J36" s="76"/>
      <c r="K36" s="148"/>
      <c r="L36" s="109">
        <v>1</v>
      </c>
      <c r="M36" s="149"/>
      <c r="N36" s="111">
        <f t="shared" si="4"/>
        <v>0</v>
      </c>
      <c r="O36" s="139"/>
      <c r="P36" s="146"/>
      <c r="Q36" s="9"/>
      <c r="R36" s="6"/>
      <c r="S36" s="6"/>
      <c r="T36" s="6"/>
    </row>
    <row r="37" s="1" customFormat="1" ht="15.95" customHeight="1" spans="1:20">
      <c r="A37" s="72">
        <v>4</v>
      </c>
      <c r="B37" s="66" t="s">
        <v>79</v>
      </c>
      <c r="C37" s="73"/>
      <c r="D37" s="73"/>
      <c r="E37" s="74"/>
      <c r="F37" s="75"/>
      <c r="G37" s="76"/>
      <c r="H37" s="76"/>
      <c r="I37" s="76"/>
      <c r="J37" s="76"/>
      <c r="K37" s="148"/>
      <c r="L37" s="109">
        <v>1</v>
      </c>
      <c r="M37" s="149"/>
      <c r="N37" s="111">
        <f t="shared" si="4"/>
        <v>0</v>
      </c>
      <c r="O37" s="139"/>
      <c r="P37" s="146"/>
      <c r="Q37" s="9"/>
      <c r="R37" s="6"/>
      <c r="S37" s="6"/>
      <c r="T37" s="6"/>
    </row>
    <row r="38" s="1" customFormat="1" ht="15.95" customHeight="1" spans="1:20">
      <c r="A38" s="72">
        <v>5</v>
      </c>
      <c r="B38" s="66" t="s">
        <v>80</v>
      </c>
      <c r="C38" s="73"/>
      <c r="D38" s="73"/>
      <c r="E38" s="74"/>
      <c r="F38" s="75"/>
      <c r="G38" s="76"/>
      <c r="H38" s="76"/>
      <c r="I38" s="76"/>
      <c r="J38" s="76"/>
      <c r="K38" s="148"/>
      <c r="L38" s="109">
        <v>1</v>
      </c>
      <c r="M38" s="149"/>
      <c r="N38" s="111">
        <f t="shared" si="4"/>
        <v>0</v>
      </c>
      <c r="O38" s="139"/>
      <c r="P38" s="146"/>
      <c r="Q38" s="9"/>
      <c r="R38" s="6"/>
      <c r="S38" s="6"/>
      <c r="T38" s="6"/>
    </row>
    <row r="39" s="1" customFormat="1" ht="15.95" customHeight="1" spans="1:20">
      <c r="A39" s="72">
        <v>6</v>
      </c>
      <c r="B39" s="77" t="s">
        <v>81</v>
      </c>
      <c r="C39" s="78"/>
      <c r="D39" s="78"/>
      <c r="E39" s="78"/>
      <c r="F39" s="78"/>
      <c r="G39" s="78"/>
      <c r="H39" s="78"/>
      <c r="I39" s="78"/>
      <c r="J39" s="78"/>
      <c r="K39" s="150">
        <v>1</v>
      </c>
      <c r="L39" s="109">
        <v>1</v>
      </c>
      <c r="M39" s="151">
        <v>1.6</v>
      </c>
      <c r="N39" s="111">
        <f t="shared" si="4"/>
        <v>1.6</v>
      </c>
      <c r="O39" s="139"/>
      <c r="P39" s="152"/>
      <c r="Q39" s="9"/>
      <c r="R39" s="6"/>
      <c r="S39" s="6"/>
      <c r="T39" s="6"/>
    </row>
    <row r="40" s="1" customFormat="1" ht="15.95" customHeight="1" spans="1:20">
      <c r="A40" s="72">
        <v>7</v>
      </c>
      <c r="B40" s="66" t="s">
        <v>82</v>
      </c>
      <c r="C40" s="78"/>
      <c r="D40" s="78"/>
      <c r="E40" s="79"/>
      <c r="F40" s="66"/>
      <c r="G40" s="66"/>
      <c r="H40" s="66"/>
      <c r="I40" s="66"/>
      <c r="J40" s="66"/>
      <c r="K40" s="153"/>
      <c r="L40" s="109">
        <v>1</v>
      </c>
      <c r="M40" s="154"/>
      <c r="N40" s="111">
        <f t="shared" si="4"/>
        <v>0</v>
      </c>
      <c r="O40" s="139"/>
      <c r="P40" s="152"/>
      <c r="Q40" s="9"/>
      <c r="R40" s="6"/>
      <c r="S40" s="6"/>
      <c r="T40" s="6"/>
    </row>
    <row r="41" s="1" customFormat="1" ht="15.95" customHeight="1" spans="1:20">
      <c r="A41" s="72">
        <v>8</v>
      </c>
      <c r="B41" s="66" t="s">
        <v>83</v>
      </c>
      <c r="C41" s="73"/>
      <c r="D41" s="73"/>
      <c r="E41" s="74"/>
      <c r="F41" s="75"/>
      <c r="G41" s="76"/>
      <c r="H41" s="76"/>
      <c r="I41" s="76"/>
      <c r="J41" s="76"/>
      <c r="K41" s="148"/>
      <c r="L41" s="109">
        <v>1</v>
      </c>
      <c r="M41" s="149"/>
      <c r="N41" s="111">
        <f t="shared" si="4"/>
        <v>0</v>
      </c>
      <c r="O41" s="139"/>
      <c r="P41" s="146"/>
      <c r="Q41" s="9"/>
      <c r="R41" s="6"/>
      <c r="S41" s="6"/>
      <c r="T41" s="6"/>
    </row>
    <row r="42" s="1" customFormat="1" ht="15.95" customHeight="1" spans="1:20">
      <c r="A42" s="72">
        <v>9</v>
      </c>
      <c r="B42" s="66" t="s">
        <v>84</v>
      </c>
      <c r="C42" s="73"/>
      <c r="D42" s="73"/>
      <c r="E42" s="74"/>
      <c r="F42" s="75"/>
      <c r="G42" s="76"/>
      <c r="H42" s="76"/>
      <c r="I42" s="76"/>
      <c r="J42" s="76"/>
      <c r="K42" s="148"/>
      <c r="L42" s="109">
        <v>1</v>
      </c>
      <c r="M42" s="149"/>
      <c r="N42" s="111">
        <f t="shared" si="4"/>
        <v>0</v>
      </c>
      <c r="O42" s="139"/>
      <c r="P42" s="146"/>
      <c r="Q42" s="9"/>
      <c r="R42" s="6"/>
      <c r="S42" s="6"/>
      <c r="T42" s="6"/>
    </row>
    <row r="43" s="1" customFormat="1" ht="15.95" customHeight="1" spans="1:20">
      <c r="A43" s="72">
        <v>10</v>
      </c>
      <c r="B43" s="66" t="s">
        <v>85</v>
      </c>
      <c r="C43" s="80"/>
      <c r="D43" s="81"/>
      <c r="E43" s="66"/>
      <c r="F43" s="82"/>
      <c r="G43" s="66"/>
      <c r="H43" s="77"/>
      <c r="I43" s="77"/>
      <c r="J43" s="77"/>
      <c r="K43" s="148">
        <v>1</v>
      </c>
      <c r="L43" s="109">
        <v>1</v>
      </c>
      <c r="M43" s="149">
        <v>0.2</v>
      </c>
      <c r="N43" s="111">
        <f t="shared" si="4"/>
        <v>0.2</v>
      </c>
      <c r="O43" s="139"/>
      <c r="P43" s="146"/>
      <c r="Q43" s="9"/>
      <c r="R43" s="6"/>
      <c r="S43" s="6"/>
      <c r="T43" s="6"/>
    </row>
    <row r="44" s="1" customFormat="1" ht="15.95" customHeight="1" spans="1:20">
      <c r="A44" s="72">
        <v>11</v>
      </c>
      <c r="B44" s="66" t="s">
        <v>86</v>
      </c>
      <c r="C44" s="80"/>
      <c r="D44" s="81"/>
      <c r="E44" s="66"/>
      <c r="F44" s="82"/>
      <c r="G44" s="66"/>
      <c r="H44" s="77"/>
      <c r="I44" s="77"/>
      <c r="J44" s="77"/>
      <c r="K44" s="148"/>
      <c r="L44" s="109">
        <v>1</v>
      </c>
      <c r="M44" s="149"/>
      <c r="N44" s="111">
        <f t="shared" si="4"/>
        <v>0</v>
      </c>
      <c r="O44" s="139"/>
      <c r="P44" s="146"/>
      <c r="Q44" s="9"/>
      <c r="R44" s="6"/>
      <c r="S44" s="6"/>
      <c r="T44" s="6"/>
    </row>
    <row r="45" s="1" customFormat="1" ht="15.95" customHeight="1" spans="1:20">
      <c r="A45" s="72">
        <v>12</v>
      </c>
      <c r="B45" s="66" t="s">
        <v>87</v>
      </c>
      <c r="C45" s="80"/>
      <c r="D45" s="81"/>
      <c r="E45" s="66"/>
      <c r="F45" s="82"/>
      <c r="G45" s="66"/>
      <c r="H45" s="77"/>
      <c r="I45" s="77"/>
      <c r="J45" s="77"/>
      <c r="K45" s="148">
        <v>2</v>
      </c>
      <c r="L45" s="109">
        <v>1</v>
      </c>
      <c r="M45" s="149">
        <v>0.25</v>
      </c>
      <c r="N45" s="111">
        <f t="shared" si="4"/>
        <v>0.5</v>
      </c>
      <c r="O45" s="139"/>
      <c r="P45" s="146"/>
      <c r="Q45" s="9"/>
      <c r="R45" s="6"/>
      <c r="S45" s="6"/>
      <c r="T45" s="6"/>
    </row>
    <row r="46" s="1" customFormat="1" ht="15.95" customHeight="1" spans="1:20">
      <c r="A46" s="72">
        <v>13</v>
      </c>
      <c r="B46" s="66" t="s">
        <v>88</v>
      </c>
      <c r="C46" s="80"/>
      <c r="D46" s="81"/>
      <c r="E46" s="66"/>
      <c r="F46" s="82"/>
      <c r="G46" s="66"/>
      <c r="H46" s="77"/>
      <c r="I46" s="77"/>
      <c r="J46" s="77"/>
      <c r="K46" s="148">
        <v>1</v>
      </c>
      <c r="L46" s="109">
        <v>1</v>
      </c>
      <c r="M46" s="149">
        <v>0.1</v>
      </c>
      <c r="N46" s="111">
        <f t="shared" si="4"/>
        <v>0.1</v>
      </c>
      <c r="O46" s="139"/>
      <c r="P46" s="146"/>
      <c r="Q46" s="9"/>
      <c r="R46" s="6"/>
      <c r="S46" s="6"/>
      <c r="T46" s="6"/>
    </row>
    <row r="47" s="1" customFormat="1" ht="15.95" customHeight="1" spans="1:20">
      <c r="A47" s="72">
        <v>14</v>
      </c>
      <c r="B47" s="66" t="s">
        <v>89</v>
      </c>
      <c r="C47" s="80"/>
      <c r="D47" s="81"/>
      <c r="E47" s="66"/>
      <c r="F47" s="82"/>
      <c r="G47" s="66"/>
      <c r="H47" s="77"/>
      <c r="I47" s="77"/>
      <c r="J47" s="77"/>
      <c r="K47" s="148"/>
      <c r="L47" s="109">
        <v>1</v>
      </c>
      <c r="M47" s="149"/>
      <c r="N47" s="111">
        <f t="shared" si="4"/>
        <v>0</v>
      </c>
      <c r="O47" s="139"/>
      <c r="P47" s="146"/>
      <c r="Q47" s="9"/>
      <c r="R47" s="6"/>
      <c r="S47" s="6"/>
      <c r="T47" s="6"/>
    </row>
    <row r="48" s="1" customFormat="1" ht="15.95" customHeight="1" spans="1:20">
      <c r="A48" s="72">
        <v>15</v>
      </c>
      <c r="B48" s="66" t="s">
        <v>90</v>
      </c>
      <c r="C48" s="80"/>
      <c r="D48" s="81"/>
      <c r="E48" s="66"/>
      <c r="F48" s="82"/>
      <c r="G48" s="66"/>
      <c r="H48" s="77"/>
      <c r="I48" s="77"/>
      <c r="J48" s="77"/>
      <c r="K48" s="148"/>
      <c r="L48" s="109">
        <v>1</v>
      </c>
      <c r="M48" s="149"/>
      <c r="N48" s="111">
        <f t="shared" si="4"/>
        <v>0</v>
      </c>
      <c r="O48" s="139"/>
      <c r="P48" s="146"/>
      <c r="Q48" s="9"/>
      <c r="R48" s="6"/>
      <c r="S48" s="6"/>
      <c r="T48" s="6"/>
    </row>
    <row r="49" s="1" customFormat="1" ht="15.95" customHeight="1" spans="1:20">
      <c r="A49" s="72">
        <v>16</v>
      </c>
      <c r="B49" s="66" t="s">
        <v>91</v>
      </c>
      <c r="C49" s="80"/>
      <c r="D49" s="81"/>
      <c r="E49" s="66"/>
      <c r="F49" s="82"/>
      <c r="G49" s="66"/>
      <c r="H49" s="77"/>
      <c r="I49" s="77"/>
      <c r="J49" s="77"/>
      <c r="K49" s="148">
        <v>1</v>
      </c>
      <c r="L49" s="109">
        <v>1</v>
      </c>
      <c r="M49" s="149">
        <v>0.35</v>
      </c>
      <c r="N49" s="111">
        <f t="shared" si="4"/>
        <v>0.35</v>
      </c>
      <c r="O49" s="139"/>
      <c r="P49" s="146"/>
      <c r="Q49" s="9"/>
      <c r="R49" s="6"/>
      <c r="S49" s="6"/>
      <c r="T49" s="6"/>
    </row>
    <row r="50" s="1" customFormat="1" ht="15.95" customHeight="1" spans="1:20">
      <c r="A50" s="72">
        <v>17</v>
      </c>
      <c r="B50" s="66" t="s">
        <v>92</v>
      </c>
      <c r="C50" s="66"/>
      <c r="D50" s="81"/>
      <c r="E50" s="66"/>
      <c r="F50" s="66"/>
      <c r="G50" s="66"/>
      <c r="H50" s="66"/>
      <c r="I50" s="66"/>
      <c r="J50" s="66"/>
      <c r="K50" s="148">
        <v>1</v>
      </c>
      <c r="L50" s="109">
        <v>1</v>
      </c>
      <c r="M50" s="149">
        <v>0.35</v>
      </c>
      <c r="N50" s="111">
        <f t="shared" si="4"/>
        <v>0.35</v>
      </c>
      <c r="O50" s="139"/>
      <c r="P50" s="146"/>
      <c r="Q50" s="9"/>
      <c r="R50" s="6"/>
      <c r="S50" s="6"/>
      <c r="T50" s="6"/>
    </row>
    <row r="51" s="1" customFormat="1" ht="15.95" customHeight="1" spans="1:20">
      <c r="A51" s="72">
        <v>18</v>
      </c>
      <c r="B51" s="66" t="s">
        <v>93</v>
      </c>
      <c r="C51" s="66"/>
      <c r="D51" s="81"/>
      <c r="E51" s="66"/>
      <c r="F51" s="66"/>
      <c r="G51" s="66"/>
      <c r="H51" s="66"/>
      <c r="I51" s="66"/>
      <c r="J51" s="66"/>
      <c r="K51" s="148">
        <v>1</v>
      </c>
      <c r="L51" s="109">
        <v>1</v>
      </c>
      <c r="M51" s="149">
        <v>0.45</v>
      </c>
      <c r="N51" s="111">
        <f t="shared" si="4"/>
        <v>0.45</v>
      </c>
      <c r="O51" s="139"/>
      <c r="P51" s="146"/>
      <c r="Q51" s="9"/>
      <c r="R51" s="6"/>
      <c r="S51" s="6"/>
      <c r="T51" s="6"/>
    </row>
    <row r="52" s="1" customFormat="1" ht="15.95" customHeight="1" spans="1:20">
      <c r="A52" s="72">
        <v>19</v>
      </c>
      <c r="B52" s="66" t="s">
        <v>94</v>
      </c>
      <c r="C52" s="80"/>
      <c r="D52" s="81"/>
      <c r="E52" s="66"/>
      <c r="F52" s="82"/>
      <c r="G52" s="66"/>
      <c r="H52" s="77"/>
      <c r="I52" s="77"/>
      <c r="J52" s="77"/>
      <c r="K52" s="148">
        <v>1</v>
      </c>
      <c r="L52" s="109">
        <v>1</v>
      </c>
      <c r="M52" s="149">
        <v>0.05</v>
      </c>
      <c r="N52" s="111">
        <f t="shared" si="4"/>
        <v>0.05</v>
      </c>
      <c r="O52" s="139"/>
      <c r="P52" s="146"/>
      <c r="Q52" s="9"/>
      <c r="R52" s="6"/>
      <c r="S52" s="6"/>
      <c r="T52" s="6"/>
    </row>
    <row r="53" s="1" customFormat="1" ht="15.95" customHeight="1" spans="1:20">
      <c r="A53" s="72">
        <v>20</v>
      </c>
      <c r="B53" s="66" t="s">
        <v>95</v>
      </c>
      <c r="C53" s="66"/>
      <c r="D53" s="81"/>
      <c r="E53" s="66"/>
      <c r="F53" s="66"/>
      <c r="G53" s="66"/>
      <c r="H53" s="66"/>
      <c r="I53" s="66"/>
      <c r="J53" s="66"/>
      <c r="K53" s="148">
        <v>1</v>
      </c>
      <c r="L53" s="109">
        <v>1</v>
      </c>
      <c r="M53" s="149">
        <v>0.1</v>
      </c>
      <c r="N53" s="111">
        <f t="shared" si="4"/>
        <v>0.1</v>
      </c>
      <c r="O53" s="139"/>
      <c r="P53" s="146"/>
      <c r="Q53" s="9"/>
      <c r="R53" s="6"/>
      <c r="S53" s="6"/>
      <c r="T53" s="6"/>
    </row>
    <row r="54" s="1" customFormat="1" ht="15.95" customHeight="1" spans="1:20">
      <c r="A54" s="45" t="s">
        <v>96</v>
      </c>
      <c r="B54" s="45"/>
      <c r="C54" s="45"/>
      <c r="D54" s="70"/>
      <c r="E54" s="45"/>
      <c r="F54" s="45"/>
      <c r="G54" s="45"/>
      <c r="H54" s="45"/>
      <c r="I54" s="45"/>
      <c r="J54" s="45"/>
      <c r="K54" s="45"/>
      <c r="L54" s="116"/>
      <c r="M54" s="117"/>
      <c r="N54" s="118">
        <f>SUM(N34:N53)</f>
        <v>3.7</v>
      </c>
      <c r="O54" s="119">
        <f>N54/N65</f>
        <v>0.18045224630686</v>
      </c>
      <c r="P54" s="120"/>
      <c r="Q54" s="9"/>
      <c r="R54" s="6"/>
      <c r="S54" s="6"/>
      <c r="T54" s="6"/>
    </row>
    <row r="55" s="1" customFormat="1" ht="15.95" customHeight="1" spans="1:20">
      <c r="A55" s="23"/>
      <c r="B55" s="49" t="s">
        <v>97</v>
      </c>
      <c r="C55" s="49"/>
      <c r="D55" s="71"/>
      <c r="E55" s="49"/>
      <c r="F55" s="49"/>
      <c r="G55" s="49"/>
      <c r="H55" s="49"/>
      <c r="I55" s="49"/>
      <c r="J55" s="49"/>
      <c r="K55" s="49"/>
      <c r="L55" s="49"/>
      <c r="M55" s="121"/>
      <c r="N55" s="49"/>
      <c r="O55" s="49"/>
      <c r="P55" s="49"/>
      <c r="Q55" s="9"/>
      <c r="R55" s="6"/>
      <c r="S55" s="6"/>
      <c r="T55" s="6"/>
    </row>
    <row r="56" s="1" customFormat="1" ht="15.95" customHeight="1" spans="1:20">
      <c r="A56" s="26" t="s">
        <v>24</v>
      </c>
      <c r="B56" s="33" t="s">
        <v>98</v>
      </c>
      <c r="C56" s="33" t="s">
        <v>26</v>
      </c>
      <c r="D56" s="28" t="s">
        <v>27</v>
      </c>
      <c r="E56" s="45"/>
      <c r="F56" s="45"/>
      <c r="G56" s="36"/>
      <c r="H56" s="36"/>
      <c r="I56" s="36"/>
      <c r="J56" s="36"/>
      <c r="K56" s="36" t="s">
        <v>73</v>
      </c>
      <c r="L56" s="104" t="s">
        <v>39</v>
      </c>
      <c r="M56" s="105" t="s">
        <v>74</v>
      </c>
      <c r="N56" s="106" t="s">
        <v>41</v>
      </c>
      <c r="O56" s="147" t="s">
        <v>42</v>
      </c>
      <c r="P56" s="36"/>
      <c r="Q56" s="9"/>
      <c r="R56" s="6"/>
      <c r="S56" s="6"/>
      <c r="T56" s="6"/>
    </row>
    <row r="57" s="1" customFormat="1" ht="15.95" customHeight="1" spans="1:20">
      <c r="A57" s="72">
        <v>1</v>
      </c>
      <c r="B57" s="66" t="s">
        <v>99</v>
      </c>
      <c r="C57" s="66"/>
      <c r="D57" s="81"/>
      <c r="E57" s="66"/>
      <c r="F57" s="66"/>
      <c r="G57" s="66"/>
      <c r="H57" s="66"/>
      <c r="I57" s="66"/>
      <c r="J57" s="66"/>
      <c r="K57" s="148">
        <v>1</v>
      </c>
      <c r="L57" s="114">
        <v>1</v>
      </c>
      <c r="M57" s="151">
        <v>6.5</v>
      </c>
      <c r="N57" s="111">
        <f>M57*1.13</f>
        <v>7.345</v>
      </c>
      <c r="O57" s="155"/>
      <c r="P57" s="146"/>
      <c r="Q57" s="9"/>
      <c r="R57" s="6"/>
      <c r="S57" s="6"/>
      <c r="T57" s="6"/>
    </row>
    <row r="58" s="1" customFormat="1" ht="15.95" customHeight="1" spans="1:20">
      <c r="A58" s="72">
        <v>2</v>
      </c>
      <c r="B58" s="66" t="s">
        <v>100</v>
      </c>
      <c r="C58" s="66"/>
      <c r="D58" s="81"/>
      <c r="E58" s="66"/>
      <c r="F58" s="66"/>
      <c r="G58" s="66"/>
      <c r="H58" s="66"/>
      <c r="I58" s="66"/>
      <c r="J58" s="66"/>
      <c r="K58" s="148">
        <v>1</v>
      </c>
      <c r="L58" s="114">
        <v>1</v>
      </c>
      <c r="M58" s="149">
        <f>N58/1.13</f>
        <v>1.60129039234186</v>
      </c>
      <c r="N58" s="111">
        <f>(N16+N30+N54+N57)*10%</f>
        <v>1.80945814334631</v>
      </c>
      <c r="O58" s="155"/>
      <c r="P58" s="146"/>
      <c r="Q58" s="9"/>
      <c r="R58" s="6"/>
      <c r="S58" s="6"/>
      <c r="T58" s="6"/>
    </row>
    <row r="59" s="1" customFormat="1" ht="15.95" customHeight="1" spans="1:20">
      <c r="A59" s="72">
        <v>3</v>
      </c>
      <c r="B59" s="66" t="s">
        <v>101</v>
      </c>
      <c r="C59" s="66"/>
      <c r="D59" s="81"/>
      <c r="E59" s="66"/>
      <c r="F59" s="66"/>
      <c r="G59" s="66"/>
      <c r="H59" s="66"/>
      <c r="I59" s="66"/>
      <c r="J59" s="66"/>
      <c r="K59" s="148">
        <v>1</v>
      </c>
      <c r="L59" s="114">
        <v>1</v>
      </c>
      <c r="M59" s="149"/>
      <c r="N59" s="111">
        <f t="shared" ref="N59:N63" si="5">M59</f>
        <v>0</v>
      </c>
      <c r="O59" s="155"/>
      <c r="P59" s="72"/>
      <c r="Q59" s="9"/>
      <c r="R59" s="6"/>
      <c r="S59" s="6"/>
      <c r="T59" s="6"/>
    </row>
    <row r="60" s="1" customFormat="1" ht="15.95" customHeight="1" spans="1:20">
      <c r="A60" s="72">
        <v>4</v>
      </c>
      <c r="B60" s="66" t="s">
        <v>102</v>
      </c>
      <c r="C60" s="66"/>
      <c r="D60" s="81"/>
      <c r="E60" s="66"/>
      <c r="F60" s="66"/>
      <c r="G60" s="66"/>
      <c r="H60" s="66"/>
      <c r="I60" s="66"/>
      <c r="J60" s="66"/>
      <c r="K60" s="148">
        <v>1</v>
      </c>
      <c r="L60" s="114">
        <v>1</v>
      </c>
      <c r="M60" s="149"/>
      <c r="N60" s="111">
        <f t="shared" si="5"/>
        <v>0</v>
      </c>
      <c r="O60" s="155"/>
      <c r="P60" s="72"/>
      <c r="Q60" s="9"/>
      <c r="R60" s="6"/>
      <c r="S60" s="6"/>
      <c r="T60" s="6"/>
    </row>
    <row r="61" s="1" customFormat="1" ht="15.95" customHeight="1" spans="1:20">
      <c r="A61" s="72">
        <v>5</v>
      </c>
      <c r="B61" s="66" t="s">
        <v>103</v>
      </c>
      <c r="C61" s="66"/>
      <c r="D61" s="83"/>
      <c r="E61" s="66"/>
      <c r="F61" s="66"/>
      <c r="G61" s="66"/>
      <c r="H61" s="66"/>
      <c r="I61" s="66"/>
      <c r="J61" s="66"/>
      <c r="K61" s="148">
        <v>1</v>
      </c>
      <c r="L61" s="114">
        <v>1</v>
      </c>
      <c r="M61" s="149"/>
      <c r="N61" s="111">
        <f t="shared" si="5"/>
        <v>0</v>
      </c>
      <c r="O61" s="155"/>
      <c r="P61" s="72"/>
      <c r="Q61" s="9"/>
      <c r="R61" s="6"/>
      <c r="S61" s="6"/>
      <c r="T61" s="6"/>
    </row>
    <row r="62" s="1" customFormat="1" ht="15.95" customHeight="1" spans="1:20">
      <c r="A62" s="72">
        <v>6</v>
      </c>
      <c r="B62" s="66" t="s">
        <v>104</v>
      </c>
      <c r="C62" s="66"/>
      <c r="D62" s="83"/>
      <c r="E62" s="66"/>
      <c r="F62" s="66"/>
      <c r="G62" s="66"/>
      <c r="H62" s="66"/>
      <c r="I62" s="66"/>
      <c r="J62" s="66"/>
      <c r="K62" s="148">
        <v>1</v>
      </c>
      <c r="L62" s="114">
        <v>1</v>
      </c>
      <c r="M62" s="149">
        <v>0.3</v>
      </c>
      <c r="N62" s="111">
        <f t="shared" si="5"/>
        <v>0.3</v>
      </c>
      <c r="O62" s="155"/>
      <c r="P62" s="72"/>
      <c r="Q62" s="9"/>
      <c r="R62" s="6"/>
      <c r="S62" s="6"/>
      <c r="T62" s="6"/>
    </row>
    <row r="63" s="1" customFormat="1" ht="15.95" customHeight="1" spans="1:20">
      <c r="A63" s="72">
        <v>7</v>
      </c>
      <c r="B63" s="66" t="s">
        <v>105</v>
      </c>
      <c r="C63" s="66"/>
      <c r="D63" s="81"/>
      <c r="E63" s="66"/>
      <c r="F63" s="66"/>
      <c r="G63" s="66"/>
      <c r="H63" s="66"/>
      <c r="I63" s="66"/>
      <c r="J63" s="66"/>
      <c r="K63" s="148">
        <v>1</v>
      </c>
      <c r="L63" s="114">
        <v>1</v>
      </c>
      <c r="M63" s="149">
        <v>0.3</v>
      </c>
      <c r="N63" s="111">
        <f t="shared" si="5"/>
        <v>0.3</v>
      </c>
      <c r="O63" s="155"/>
      <c r="P63" s="72"/>
      <c r="Q63" s="9"/>
      <c r="R63" s="6"/>
      <c r="S63" s="6"/>
      <c r="T63" s="6"/>
    </row>
    <row r="64" s="1" customFormat="1" ht="15.95" customHeight="1" spans="1:20">
      <c r="A64" s="84" t="s">
        <v>106</v>
      </c>
      <c r="B64" s="85"/>
      <c r="C64" s="86"/>
      <c r="D64" s="87"/>
      <c r="E64" s="86"/>
      <c r="F64" s="86"/>
      <c r="G64" s="86"/>
      <c r="H64" s="86"/>
      <c r="I64" s="86"/>
      <c r="J64" s="86"/>
      <c r="K64" s="86"/>
      <c r="L64" s="156"/>
      <c r="M64" s="157"/>
      <c r="N64" s="158">
        <f>SUM(N57:N63)</f>
        <v>9.75445814334631</v>
      </c>
      <c r="O64" s="159">
        <f>N64/N65</f>
        <v>0.475733482019751</v>
      </c>
      <c r="P64" s="160"/>
      <c r="Q64" s="9"/>
      <c r="R64" s="6"/>
      <c r="S64" s="6"/>
      <c r="T64" s="6"/>
    </row>
    <row r="65" s="1" customFormat="1" ht="15.95" customHeight="1" spans="1:20">
      <c r="A65" s="163" t="s">
        <v>107</v>
      </c>
      <c r="B65" s="163"/>
      <c r="C65" s="163"/>
      <c r="D65" s="164"/>
      <c r="E65" s="163"/>
      <c r="F65" s="163"/>
      <c r="G65" s="163"/>
      <c r="H65" s="163"/>
      <c r="I65" s="163"/>
      <c r="J65" s="163"/>
      <c r="K65" s="163"/>
      <c r="L65" s="166"/>
      <c r="M65" s="167"/>
      <c r="N65" s="168">
        <f>N64+N54+N30+N16</f>
        <v>20.5040395768094</v>
      </c>
      <c r="O65" s="168"/>
      <c r="P65" s="169"/>
      <c r="Q65" s="9"/>
      <c r="R65" s="6"/>
      <c r="S65" s="6"/>
      <c r="T65" s="6"/>
    </row>
    <row r="66" s="1" customFormat="1" ht="15.95" customHeight="1" spans="1:20">
      <c r="A66" s="165" t="s">
        <v>108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9"/>
      <c r="R66" s="170"/>
      <c r="S66" s="6"/>
      <c r="T66" s="6"/>
    </row>
    <row r="67" s="1" customFormat="1" ht="15.95" customHeight="1" spans="1:20">
      <c r="A67" s="4"/>
      <c r="B67" s="5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170"/>
      <c r="O67" s="6"/>
      <c r="P67" s="171"/>
      <c r="Q67" s="9"/>
      <c r="R67" s="6"/>
      <c r="S67" s="6"/>
      <c r="T67" s="6"/>
    </row>
    <row r="68" s="1" customFormat="1" spans="1:20">
      <c r="A68" s="4"/>
      <c r="B68" s="5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8"/>
      <c r="Q68" s="9"/>
      <c r="R68" s="6"/>
      <c r="S68" s="6"/>
      <c r="T68" s="6"/>
    </row>
    <row r="69" s="1" customFormat="1" spans="1:20">
      <c r="A69" s="4"/>
      <c r="B69" s="5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8"/>
      <c r="Q69" s="9"/>
      <c r="R69" s="170"/>
      <c r="S69" s="6"/>
      <c r="T69" s="6"/>
    </row>
  </sheetData>
  <mergeCells count="60">
    <mergeCell ref="A1:P1"/>
    <mergeCell ref="F2:G2"/>
    <mergeCell ref="H2:I2"/>
    <mergeCell ref="K2:L2"/>
    <mergeCell ref="O2:P2"/>
    <mergeCell ref="F3:G3"/>
    <mergeCell ref="H3:I3"/>
    <mergeCell ref="K3:L3"/>
    <mergeCell ref="O3:P3"/>
    <mergeCell ref="F4:G4"/>
    <mergeCell ref="H4:I4"/>
    <mergeCell ref="K4:L4"/>
    <mergeCell ref="O4:P4"/>
    <mergeCell ref="F5:G5"/>
    <mergeCell ref="H5:I5"/>
    <mergeCell ref="K5:L5"/>
    <mergeCell ref="N5:O5"/>
    <mergeCell ref="E7:F7"/>
    <mergeCell ref="H7:J7"/>
    <mergeCell ref="K7:P7"/>
    <mergeCell ref="A16:B16"/>
    <mergeCell ref="E18:F18"/>
    <mergeCell ref="H18:J18"/>
    <mergeCell ref="K18:P18"/>
    <mergeCell ref="A30:B30"/>
    <mergeCell ref="E32:F32"/>
    <mergeCell ref="H32:J32"/>
    <mergeCell ref="K32:P32"/>
    <mergeCell ref="E33:F33"/>
    <mergeCell ref="A54:B54"/>
    <mergeCell ref="A64:B64"/>
    <mergeCell ref="A65:B65"/>
    <mergeCell ref="A66:P66"/>
    <mergeCell ref="A2:A5"/>
    <mergeCell ref="A7:A8"/>
    <mergeCell ref="A18:A19"/>
    <mergeCell ref="A32:A33"/>
    <mergeCell ref="B7:B8"/>
    <mergeCell ref="B9:B11"/>
    <mergeCell ref="B12:B15"/>
    <mergeCell ref="B18:B19"/>
    <mergeCell ref="B22:B24"/>
    <mergeCell ref="B32:B33"/>
    <mergeCell ref="C7:C8"/>
    <mergeCell ref="C9:C11"/>
    <mergeCell ref="C12:C15"/>
    <mergeCell ref="C18:C19"/>
    <mergeCell ref="C22:C24"/>
    <mergeCell ref="C32:C33"/>
    <mergeCell ref="D7:D8"/>
    <mergeCell ref="D18:D19"/>
    <mergeCell ref="D32:D33"/>
    <mergeCell ref="E22:E24"/>
    <mergeCell ref="F9:F11"/>
    <mergeCell ref="F12:F15"/>
    <mergeCell ref="F22:F24"/>
    <mergeCell ref="G9:G11"/>
    <mergeCell ref="G12:G15"/>
    <mergeCell ref="G22:G24"/>
    <mergeCell ref="B2:D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酷C</dc:creator>
  <cp:lastModifiedBy>八分</cp:lastModifiedBy>
  <dcterms:created xsi:type="dcterms:W3CDTF">2023-07-14T08:05:00Z</dcterms:created>
  <dcterms:modified xsi:type="dcterms:W3CDTF">2023-07-17T02:15:38Z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2A91705164464FED8CFDFA36C2234E3C_12</vt:lpwstr>
  </property>
  <property fmtid="{D5CDD505-2E9C-101B-9397-08002B2CF9AE}" pid="3" name="KSOProductBuildVer">
    <vt:lpwstr>2052-11.1.0.14309</vt:lpwstr>
  </property>
</Properties>
</file>