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89" firstSheet="1" activeTab="2"/>
  </bookViews>
  <sheets>
    <sheet name="AQL2.5验货" sheetId="2" r:id="rId1"/>
    <sheet name="首期" sheetId="3" r:id="rId2"/>
    <sheet name="首期尺寸表" sheetId="17" r:id="rId3"/>
    <sheet name="面料验布1 " sheetId="18" r:id="rId4"/>
    <sheet name="面料验布2" sheetId="19" r:id="rId5"/>
    <sheet name="2.面料缩率" sheetId="8" r:id="rId6"/>
    <sheet name="3.面料互染" sheetId="9" r:id="rId7"/>
    <sheet name="4.面料静水压" sheetId="10" r:id="rId8"/>
    <sheet name="5.特殊工艺测试 (2)" sheetId="20" r:id="rId9"/>
    <sheet name="6.织带类缩率测试 (2)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<sst xmlns="http://schemas.openxmlformats.org/spreadsheetml/2006/main" count="584" uniqueCount="261">
  <si>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</si>
  <si>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</si>
  <si>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</si>
  <si>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</si>
  <si>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</si>
  <si>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</si>
  <si>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</si>
  <si>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</si>
  <si>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</si>
  <si>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</si>
  <si>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</si>
  <si>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</si>
  <si>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</si>
  <si>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</si>
  <si>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</si>
  <si>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</si>
  <si>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</si>
  <si>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</si>
  <si>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</si>
  <si>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</si>
  <si>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</si>
  <si>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</si>
  <si>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</si>
  <si>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</si>
  <si>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</si>
  <si>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</si>
  <si>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</si>
  <si>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</si>
  <si>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</si>
  <si>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</si>
  <si>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</si>
  <si>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</si>
  <si>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</si>
  <si>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</si>
  <si>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</si>
  <si>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</si>
  <si>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</si>
  <si>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</si>
  <si>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</si>
  <si>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</si>
  <si>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</si>
  <si>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</si>
  <si>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</si>
  <si>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</si>
  <si>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</si>
  <si>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</si>
  <si>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</si>
  <si>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</si>
  <si>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</si>
  <si>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</si>
  <si>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</si>
  <si>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</si>
  <si>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</si>
  <si>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</si>
  <si>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</si>
  <si>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</si>
  <si>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</si>
  <si>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</si>
  <si>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</si>
  <si>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</si>
  <si>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</si>
  <si>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</si>
  <si>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</si>
  <si>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</si>
  <si>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</si>
  <si>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</si>
  <si>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</si>
  <si>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</si>
  <si>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</si>
  <si>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</si>
  <si>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</si>
  <si>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</si>
  <si>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</si>
  <si>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</si>
  <si>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</si>
  <si>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</si>
  <si>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</si>
  <si>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</si>
  <si>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</si>
  <si>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</si>
  <si>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</si>
  <si>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</si>
  <si>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</si>
  <si>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</si>
  <si>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</si>
  <si>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</si>
  <si>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</si>
  <si>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</si>
  <si>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</si>
  <si>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</si>
  <si>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</si>
  <si>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</si>
  <si>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</si>
  <si>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</si>
  <si>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</si>
  <si>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</si>
  <si>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</si>
  <si>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</si>
  <si>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</si>
  <si>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</si>
  <si>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TAEEAO82620</t>
  </si>
  <si>
    <t>女式外套</t>
  </si>
  <si>
    <t>东莞质品</t>
  </si>
  <si>
    <t>部位名称</t>
  </si>
  <si>
    <t>指示规格  FINAL SPEC</t>
  </si>
  <si>
    <t>样品规格  SAMPLE SPEC</t>
  </si>
  <si>
    <t>公差</t>
  </si>
  <si>
    <t xml:space="preserve"> 雀羽绿洗水前</t>
  </si>
  <si>
    <t xml:space="preserve"> 雀羽绿洗水后</t>
  </si>
  <si>
    <t>雀羽绿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</si>
  <si>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</si>
  <si>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</si>
  <si>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</si>
  <si>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</si>
  <si>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</si>
  <si>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</si>
  <si>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</si>
  <si>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</si>
  <si>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+1/-1</t>
  </si>
  <si>
    <t>\</t>
  </si>
  <si>
    <t>+1.5</t>
  </si>
  <si>
    <t>胸围</t>
  </si>
  <si>
    <t>-0.5</t>
  </si>
  <si>
    <t>+2</t>
  </si>
  <si>
    <t>腰围</t>
  </si>
  <si>
    <t>+0.3</t>
  </si>
  <si>
    <t>+0.6</t>
  </si>
  <si>
    <t>摆围</t>
  </si>
  <si>
    <t>+0.8</t>
  </si>
  <si>
    <t>+0.2</t>
  </si>
  <si>
    <t>肩宽</t>
  </si>
  <si>
    <t>+0.5/-0.5</t>
  </si>
  <si>
    <t>肩点袖长</t>
  </si>
  <si>
    <t>袖肥/2</t>
  </si>
  <si>
    <t>+0.3/-0.3</t>
  </si>
  <si>
    <t>+0</t>
  </si>
  <si>
    <t>袖肘围/2</t>
  </si>
  <si>
    <t>+0.1</t>
  </si>
  <si>
    <t>袖口围/2（平量）</t>
  </si>
  <si>
    <t>+1</t>
  </si>
  <si>
    <t>袖口围/2（拉量）</t>
  </si>
  <si>
    <t>-</t>
  </si>
  <si>
    <t>前领高</t>
  </si>
  <si>
    <t>下领围</t>
  </si>
  <si>
    <t>+3</t>
  </si>
  <si>
    <t>帽高</t>
  </si>
  <si>
    <t>帽宽</t>
  </si>
  <si>
    <t>侧插袋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</si>
  <si>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</si>
  <si>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</si>
  <si>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</si>
  <si>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</si>
  <si>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跟单QC:伍云军</t>
  </si>
  <si>
    <t>工厂负责人：</t>
  </si>
  <si>
    <t>李枣霞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</si>
  <si>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</si>
  <si>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</si>
  <si>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</si>
  <si>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</si>
  <si>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</si>
  <si>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</si>
  <si>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</si>
  <si>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</si>
  <si>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</si>
  <si>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</si>
  <si>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</si>
  <si>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</si>
  <si>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</si>
  <si>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</si>
  <si>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</si>
  <si>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</si>
  <si>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</si>
  <si>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</si>
  <si>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</si>
  <si>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B25079372A</t>
  </si>
  <si>
    <t>1269114M</t>
  </si>
  <si>
    <t>F68X/米色</t>
  </si>
  <si>
    <t>东莞超盈纺织有限公司</t>
  </si>
  <si>
    <t>B25079377A</t>
  </si>
  <si>
    <t>DJ4X/雀羽绿</t>
  </si>
  <si>
    <t>制表时间：2025/10/15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</si>
  <si>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</si>
  <si>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</si>
  <si>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</si>
  <si>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X250903014</t>
  </si>
  <si>
    <t>FK09390</t>
  </si>
  <si>
    <t>F68X/米色(21SS米色)</t>
  </si>
  <si>
    <t>福建乾丰纺织科技有限公司</t>
  </si>
  <si>
    <t>X250903015</t>
  </si>
  <si>
    <t>DJ4X/雀羽绿(26SS雀羽绿)</t>
  </si>
  <si>
    <t>制表时间：2025/10/16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</si>
  <si>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</si>
  <si>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</si>
  <si>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</si>
  <si>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</si>
  <si>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</si>
  <si>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</si>
  <si>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</si>
  <si>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</si>
  <si>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</si>
  <si>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</si>
  <si>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</si>
  <si>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制表时间：2026/1/8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</si>
  <si>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</si>
  <si>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</si>
  <si>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</si>
  <si>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</si>
  <si>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</si>
  <si>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</si>
  <si>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</si>
  <si>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</si>
  <si>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</si>
  <si>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</si>
  <si>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</si>
  <si>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</si>
  <si>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</si>
  <si>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</si>
  <si>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</si>
  <si>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</si>
  <si>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</si>
  <si>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</si>
  <si>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</si>
  <si>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</si>
  <si>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</si>
  <si>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</si>
  <si>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</si>
  <si>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</si>
  <si>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</si>
  <si>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</si>
  <si>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</si>
  <si>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</si>
  <si>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</si>
  <si>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</si>
  <si>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</si>
  <si>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</si>
  <si>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</si>
  <si>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</si>
  <si>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</si>
  <si>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</si>
  <si>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</si>
  <si>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</si>
  <si>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</si>
  <si>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前胸</t>
  </si>
  <si>
    <t>烫标</t>
  </si>
  <si>
    <t>冠荣</t>
  </si>
  <si>
    <t>下摆</t>
  </si>
  <si>
    <t>转移印气眼</t>
  </si>
  <si>
    <t>帽子</t>
  </si>
  <si>
    <t>制表时间：1/12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</si>
  <si>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</si>
  <si>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</si>
  <si>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</si>
  <si>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</si>
  <si>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</si>
  <si>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</si>
  <si>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CL7698/16/01/P</t>
  </si>
  <si>
    <t>黑色</t>
  </si>
  <si>
    <t>锦湾</t>
  </si>
  <si>
    <t>JW00021</t>
  </si>
  <si>
    <t>制表时间：1/14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</si>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</sst>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8" borderId="7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5" applyNumberFormat="0" applyFill="0" applyAlignment="0" applyProtection="0">
      <alignment vertical="center"/>
    </xf>
    <xf numFmtId="0" fontId="36" fillId="0" borderId="75" applyNumberFormat="0" applyFill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77" applyNumberFormat="0" applyAlignment="0" applyProtection="0">
      <alignment vertical="center"/>
    </xf>
    <xf numFmtId="0" fontId="39" fillId="10" borderId="78" applyNumberFormat="0" applyAlignment="0" applyProtection="0">
      <alignment vertical="center"/>
    </xf>
    <xf numFmtId="0" fontId="40" fillId="10" borderId="77" applyNumberFormat="0" applyAlignment="0" applyProtection="0">
      <alignment vertical="center"/>
    </xf>
    <xf numFmtId="0" fontId="41" fillId="11" borderId="79" applyNumberFormat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9" fillId="0" borderId="0">
      <alignment vertical="center"/>
    </xf>
    <xf numFmtId="0" fontId="49" fillId="0" borderId="0">
      <alignment vertical="center"/>
    </xf>
    <xf numFmtId="0" fontId="9" fillId="0" borderId="0"/>
    <xf numFmtId="0" fontId="20" fillId="0" borderId="0">
      <alignment vertical="center"/>
    </xf>
  </cellStyleXfs>
  <cellXfs count="2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9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176" fontId="10" fillId="0" borderId="2" xfId="52" applyNumberFormat="1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176" fontId="10" fillId="0" borderId="2" xfId="52" applyNumberFormat="1" applyFont="1" applyBorder="1" applyAlignment="1">
      <alignment horizontal="center" vertical="center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3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0" fontId="14" fillId="0" borderId="7" xfId="48" applyFont="1" applyBorder="1" applyAlignment="1">
      <alignment horizontal="center" vertical="center"/>
    </xf>
    <xf numFmtId="0" fontId="14" fillId="0" borderId="2" xfId="48" applyFont="1" applyBorder="1" applyAlignment="1">
      <alignment horizontal="center" vertical="center"/>
    </xf>
    <xf numFmtId="0" fontId="3" fillId="4" borderId="2" xfId="48" applyFont="1" applyFill="1" applyBorder="1" applyAlignment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 wrapText="1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16" fillId="0" borderId="4" xfId="48" applyFont="1" applyBorder="1" applyAlignment="1">
      <alignment horizontal="center" vertical="center"/>
    </xf>
    <xf numFmtId="177" fontId="16" fillId="0" borderId="2" xfId="48" applyNumberFormat="1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0" borderId="2" xfId="48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0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0" fontId="16" fillId="0" borderId="2" xfId="48" applyFont="1" applyBorder="1" applyAlignment="1">
      <alignment horizontal="center" vertical="center"/>
    </xf>
    <xf numFmtId="0" fontId="16" fillId="4" borderId="4" xfId="53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0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2" fillId="3" borderId="16" xfId="5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17" fillId="0" borderId="2" xfId="48" applyNumberFormat="1" applyFont="1" applyBorder="1" applyAlignment="1">
      <alignment horizontal="center" vertical="center"/>
    </xf>
    <xf numFmtId="49" fontId="11" fillId="5" borderId="2" xfId="5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/>
    </xf>
    <xf numFmtId="176" fontId="16" fillId="0" borderId="2" xfId="48" applyNumberFormat="1" applyFont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/>
    </xf>
    <xf numFmtId="49" fontId="11" fillId="3" borderId="17" xfId="50" applyNumberFormat="1" applyFont="1" applyFill="1" applyBorder="1" applyAlignment="1">
      <alignment horizontal="center" vertical="center"/>
    </xf>
    <xf numFmtId="0" fontId="11" fillId="3" borderId="18" xfId="49" applyFont="1" applyFill="1" applyBorder="1"/>
    <xf numFmtId="49" fontId="11" fillId="3" borderId="19" xfId="49" applyNumberFormat="1" applyFont="1" applyFill="1" applyBorder="1" applyAlignment="1">
      <alignment horizontal="center"/>
    </xf>
    <xf numFmtId="49" fontId="11" fillId="3" borderId="19" xfId="49" applyNumberFormat="1" applyFont="1" applyFill="1" applyBorder="1" applyAlignment="1">
      <alignment horizontal="right"/>
    </xf>
    <xf numFmtId="49" fontId="11" fillId="4" borderId="19" xfId="49" applyNumberFormat="1" applyFont="1" applyFill="1" applyBorder="1" applyAlignment="1">
      <alignment horizontal="right"/>
    </xf>
    <xf numFmtId="49" fontId="11" fillId="3" borderId="19" xfId="49" applyNumberFormat="1" applyFont="1" applyFill="1" applyBorder="1" applyAlignment="1">
      <alignment horizontal="right" vertical="center"/>
    </xf>
    <xf numFmtId="49" fontId="11" fillId="3" borderId="20" xfId="49" applyNumberFormat="1" applyFont="1" applyFill="1" applyBorder="1" applyAlignment="1">
      <alignment horizontal="right" vertical="center"/>
    </xf>
    <xf numFmtId="49" fontId="11" fillId="3" borderId="21" xfId="49" applyNumberFormat="1" applyFont="1" applyFill="1" applyBorder="1" applyAlignment="1">
      <alignment horizontal="center"/>
    </xf>
    <xf numFmtId="0" fontId="11" fillId="3" borderId="22" xfId="49" applyFont="1" applyFill="1" applyBorder="1" applyAlignment="1">
      <alignment horizontal="center"/>
    </xf>
    <xf numFmtId="49" fontId="11" fillId="3" borderId="23" xfId="49" applyNumberFormat="1" applyFont="1" applyFill="1" applyBorder="1" applyAlignment="1">
      <alignment horizontal="center"/>
    </xf>
    <xf numFmtId="49" fontId="11" fillId="3" borderId="24" xfId="49" applyNumberFormat="1" applyFont="1" applyFill="1" applyBorder="1" applyAlignment="1">
      <alignment horizontal="center"/>
    </xf>
    <xf numFmtId="49" fontId="11" fillId="3" borderId="24" xfId="50" applyNumberFormat="1" applyFont="1" applyFill="1" applyBorder="1" applyAlignment="1">
      <alignment horizontal="center" vertical="center"/>
    </xf>
    <xf numFmtId="49" fontId="11" fillId="3" borderId="25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 applyAlignment="1">
      <alignment horizontal="left"/>
    </xf>
    <xf numFmtId="0" fontId="13" fillId="3" borderId="0" xfId="49" applyFont="1" applyFill="1"/>
    <xf numFmtId="0" fontId="20" fillId="0" borderId="0" xfId="47" applyAlignment="1">
      <alignment horizontal="left" vertical="center"/>
    </xf>
    <xf numFmtId="0" fontId="21" fillId="0" borderId="26" xfId="47" applyFont="1" applyBorder="1" applyAlignment="1">
      <alignment horizontal="center" vertical="top"/>
    </xf>
    <xf numFmtId="0" fontId="22" fillId="0" borderId="27" xfId="47" applyFont="1" applyBorder="1" applyAlignment="1">
      <alignment horizontal="left" vertical="center"/>
    </xf>
    <xf numFmtId="0" fontId="18" fillId="0" borderId="28" xfId="47" applyFont="1" applyBorder="1" applyAlignment="1">
      <alignment horizontal="center" vertical="center"/>
    </xf>
    <xf numFmtId="0" fontId="22" fillId="0" borderId="28" xfId="47" applyFont="1" applyBorder="1" applyAlignment="1">
      <alignment horizontal="center" vertical="center"/>
    </xf>
    <xf numFmtId="0" fontId="23" fillId="0" borderId="28" xfId="47" applyFont="1" applyBorder="1" applyAlignment="1">
      <alignment horizontal="left" vertical="center"/>
    </xf>
    <xf numFmtId="0" fontId="20" fillId="0" borderId="28" xfId="47" applyFont="1" applyBorder="1" applyAlignment="1">
      <alignment horizontal="center" vertical="center"/>
    </xf>
    <xf numFmtId="0" fontId="20" fillId="0" borderId="28" xfId="47" applyBorder="1" applyAlignment="1">
      <alignment horizontal="center" vertical="center"/>
    </xf>
    <xf numFmtId="0" fontId="20" fillId="0" borderId="29" xfId="47" applyBorder="1" applyAlignment="1">
      <alignment horizontal="center" vertical="center"/>
    </xf>
    <xf numFmtId="0" fontId="23" fillId="0" borderId="30" xfId="47" applyFont="1" applyBorder="1" applyAlignment="1">
      <alignment horizontal="center" vertical="center"/>
    </xf>
    <xf numFmtId="0" fontId="23" fillId="0" borderId="31" xfId="47" applyFont="1" applyBorder="1" applyAlignment="1">
      <alignment horizontal="center" vertical="center"/>
    </xf>
    <xf numFmtId="0" fontId="23" fillId="0" borderId="32" xfId="47" applyFont="1" applyBorder="1" applyAlignment="1">
      <alignment horizontal="center" vertical="center"/>
    </xf>
    <xf numFmtId="0" fontId="22" fillId="0" borderId="30" xfId="47" applyFont="1" applyBorder="1" applyAlignment="1">
      <alignment horizontal="center" vertical="center"/>
    </xf>
    <xf numFmtId="0" fontId="22" fillId="0" borderId="31" xfId="47" applyFont="1" applyBorder="1" applyAlignment="1">
      <alignment horizontal="center" vertical="center"/>
    </xf>
    <xf numFmtId="0" fontId="22" fillId="0" borderId="32" xfId="47" applyFont="1" applyBorder="1" applyAlignment="1">
      <alignment horizontal="center" vertical="center"/>
    </xf>
    <xf numFmtId="0" fontId="23" fillId="0" borderId="33" xfId="47" applyFont="1" applyBorder="1" applyAlignment="1">
      <alignment horizontal="left" vertical="center"/>
    </xf>
    <xf numFmtId="0" fontId="18" fillId="0" borderId="34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23" fillId="0" borderId="34" xfId="47" applyFont="1" applyBorder="1" applyAlignment="1">
      <alignment horizontal="left" vertical="center"/>
    </xf>
    <xf numFmtId="14" fontId="18" fillId="0" borderId="34" xfId="47" applyNumberFormat="1" applyFont="1" applyBorder="1" applyAlignment="1">
      <alignment horizontal="center" vertical="center"/>
    </xf>
    <xf numFmtId="14" fontId="18" fillId="0" borderId="35" xfId="47" applyNumberFormat="1" applyFont="1" applyBorder="1" applyAlignment="1">
      <alignment horizontal="center" vertical="center"/>
    </xf>
    <xf numFmtId="0" fontId="23" fillId="0" borderId="33" xfId="47" applyFont="1" applyBorder="1">
      <alignment vertical="center"/>
    </xf>
    <xf numFmtId="0" fontId="18" fillId="0" borderId="34" xfId="47" applyFont="1" applyBorder="1">
      <alignment vertical="center"/>
    </xf>
    <xf numFmtId="0" fontId="18" fillId="0" borderId="35" xfId="47" applyFont="1" applyBorder="1">
      <alignment vertical="center"/>
    </xf>
    <xf numFmtId="0" fontId="23" fillId="0" borderId="34" xfId="47" applyFont="1" applyBorder="1">
      <alignment vertical="center"/>
    </xf>
    <xf numFmtId="0" fontId="18" fillId="0" borderId="36" xfId="47" applyFont="1" applyBorder="1" applyAlignment="1">
      <alignment horizontal="left" vertical="center"/>
    </xf>
    <xf numFmtId="0" fontId="18" fillId="0" borderId="37" xfId="47" applyFont="1" applyBorder="1" applyAlignment="1">
      <alignment horizontal="left" vertical="center"/>
    </xf>
    <xf numFmtId="0" fontId="20" fillId="0" borderId="34" xfId="47" applyBorder="1">
      <alignment vertical="center"/>
    </xf>
    <xf numFmtId="0" fontId="23" fillId="0" borderId="38" xfId="47" applyFont="1" applyBorder="1">
      <alignment vertical="center"/>
    </xf>
    <xf numFmtId="0" fontId="18" fillId="0" borderId="39" xfId="47" applyFont="1" applyBorder="1" applyAlignment="1">
      <alignment horizontal="center" vertical="center"/>
    </xf>
    <xf numFmtId="0" fontId="18" fillId="0" borderId="40" xfId="47" applyFont="1" applyBorder="1" applyAlignment="1">
      <alignment horizontal="center" vertical="center"/>
    </xf>
    <xf numFmtId="0" fontId="23" fillId="0" borderId="38" xfId="47" applyFont="1" applyBorder="1" applyAlignment="1">
      <alignment horizontal="left" vertical="center"/>
    </xf>
    <xf numFmtId="0" fontId="23" fillId="0" borderId="39" xfId="47" applyFont="1" applyBorder="1" applyAlignment="1">
      <alignment horizontal="left" vertical="center"/>
    </xf>
    <xf numFmtId="14" fontId="18" fillId="0" borderId="39" xfId="47" applyNumberFormat="1" applyFont="1" applyBorder="1" applyAlignment="1">
      <alignment horizontal="center" vertical="center"/>
    </xf>
    <xf numFmtId="14" fontId="18" fillId="0" borderId="40" xfId="47" applyNumberFormat="1" applyFont="1" applyBorder="1" applyAlignment="1">
      <alignment horizontal="center" vertical="center"/>
    </xf>
    <xf numFmtId="0" fontId="18" fillId="0" borderId="39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23" fillId="0" borderId="41" xfId="47" applyFont="1" applyBorder="1" applyAlignment="1">
      <alignment horizontal="left" vertical="center"/>
    </xf>
    <xf numFmtId="0" fontId="23" fillId="0" borderId="42" xfId="47" applyFont="1" applyBorder="1" applyAlignment="1">
      <alignment horizontal="left" vertical="center"/>
    </xf>
    <xf numFmtId="0" fontId="23" fillId="0" borderId="43" xfId="47" applyFont="1" applyBorder="1" applyAlignment="1">
      <alignment horizontal="left" vertical="center"/>
    </xf>
    <xf numFmtId="0" fontId="22" fillId="0" borderId="44" xfId="47" applyFont="1" applyBorder="1" applyAlignment="1">
      <alignment horizontal="left" vertical="center"/>
    </xf>
    <xf numFmtId="0" fontId="22" fillId="0" borderId="45" xfId="47" applyFont="1" applyBorder="1" applyAlignment="1">
      <alignment horizontal="left" vertical="center"/>
    </xf>
    <xf numFmtId="0" fontId="22" fillId="0" borderId="46" xfId="47" applyFont="1" applyBorder="1" applyAlignment="1">
      <alignment horizontal="left" vertical="center"/>
    </xf>
    <xf numFmtId="0" fontId="23" fillId="0" borderId="47" xfId="47" applyFont="1" applyBorder="1">
      <alignment vertical="center"/>
    </xf>
    <xf numFmtId="0" fontId="20" fillId="0" borderId="48" xfId="47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8" xfId="47" applyBorder="1">
      <alignment vertical="center"/>
    </xf>
    <xf numFmtId="0" fontId="23" fillId="0" borderId="48" xfId="47" applyFont="1" applyBorder="1">
      <alignment vertical="center"/>
    </xf>
    <xf numFmtId="0" fontId="18" fillId="0" borderId="49" xfId="47" applyFont="1" applyBorder="1" applyAlignment="1">
      <alignment horizontal="left" vertical="center"/>
    </xf>
    <xf numFmtId="0" fontId="20" fillId="0" borderId="34" xfId="47" applyBorder="1" applyAlignment="1">
      <alignment horizontal="left" vertical="center"/>
    </xf>
    <xf numFmtId="0" fontId="23" fillId="0" borderId="40" xfId="47" applyFont="1" applyBorder="1" applyAlignment="1">
      <alignment horizontal="left" vertical="center"/>
    </xf>
    <xf numFmtId="0" fontId="23" fillId="0" borderId="47" xfId="47" applyFont="1" applyBorder="1" applyAlignment="1">
      <alignment horizontal="center" vertical="center"/>
    </xf>
    <xf numFmtId="0" fontId="18" fillId="0" borderId="48" xfId="47" applyFont="1" applyBorder="1" applyAlignment="1">
      <alignment horizontal="center" vertical="center"/>
    </xf>
    <xf numFmtId="0" fontId="23" fillId="0" borderId="48" xfId="47" applyFont="1" applyBorder="1" applyAlignment="1">
      <alignment horizontal="center" vertical="center"/>
    </xf>
    <xf numFmtId="0" fontId="20" fillId="0" borderId="48" xfId="47" applyBorder="1" applyAlignment="1">
      <alignment horizontal="center" vertical="center"/>
    </xf>
    <xf numFmtId="0" fontId="23" fillId="0" borderId="33" xfId="47" applyFont="1" applyBorder="1" applyAlignment="1">
      <alignment horizontal="center" vertical="center"/>
    </xf>
    <xf numFmtId="0" fontId="18" fillId="0" borderId="34" xfId="47" applyFont="1" applyBorder="1" applyAlignment="1">
      <alignment horizontal="center" vertical="center"/>
    </xf>
    <xf numFmtId="0" fontId="23" fillId="0" borderId="34" xfId="47" applyFont="1" applyBorder="1" applyAlignment="1">
      <alignment horizontal="center" vertical="center"/>
    </xf>
    <xf numFmtId="0" fontId="20" fillId="0" borderId="34" xfId="47" applyBorder="1" applyAlignment="1">
      <alignment horizontal="center" vertical="center"/>
    </xf>
    <xf numFmtId="0" fontId="23" fillId="0" borderId="0" xfId="47" applyFont="1">
      <alignment vertical="center"/>
    </xf>
    <xf numFmtId="0" fontId="23" fillId="0" borderId="50" xfId="47" applyFont="1" applyBorder="1" applyAlignment="1">
      <alignment horizontal="left" vertical="center" wrapText="1"/>
    </xf>
    <xf numFmtId="0" fontId="23" fillId="0" borderId="51" xfId="47" applyFont="1" applyBorder="1" applyAlignment="1">
      <alignment horizontal="left" vertical="center" wrapText="1"/>
    </xf>
    <xf numFmtId="0" fontId="23" fillId="0" borderId="52" xfId="47" applyFont="1" applyBorder="1" applyAlignment="1">
      <alignment horizontal="left" vertical="center" wrapText="1"/>
    </xf>
    <xf numFmtId="0" fontId="23" fillId="0" borderId="47" xfId="47" applyFont="1" applyBorder="1" applyAlignment="1">
      <alignment horizontal="left" vertical="center"/>
    </xf>
    <xf numFmtId="0" fontId="23" fillId="0" borderId="48" xfId="47" applyFont="1" applyBorder="1" applyAlignment="1">
      <alignment horizontal="left" vertical="center"/>
    </xf>
    <xf numFmtId="0" fontId="23" fillId="0" borderId="49" xfId="47" applyFont="1" applyBorder="1" applyAlignment="1">
      <alignment horizontal="left" vertical="center"/>
    </xf>
    <xf numFmtId="0" fontId="24" fillId="0" borderId="53" xfId="47" applyFont="1" applyBorder="1" applyAlignment="1">
      <alignment horizontal="left" vertical="center" wrapText="1"/>
    </xf>
    <xf numFmtId="0" fontId="25" fillId="0" borderId="35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9" fontId="18" fillId="0" borderId="34" xfId="47" applyNumberFormat="1" applyFont="1" applyBorder="1" applyAlignment="1">
      <alignment horizontal="center" vertical="center"/>
    </xf>
    <xf numFmtId="0" fontId="26" fillId="0" borderId="35" xfId="47" applyFont="1" applyBorder="1" applyAlignment="1">
      <alignment horizontal="left" vertical="center" wrapText="1"/>
    </xf>
    <xf numFmtId="0" fontId="26" fillId="0" borderId="35" xfId="47" applyFont="1" applyBorder="1" applyAlignment="1">
      <alignment horizontal="left" vertical="center"/>
    </xf>
    <xf numFmtId="0" fontId="27" fillId="0" borderId="35" xfId="47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8" fillId="0" borderId="54" xfId="47" applyNumberFormat="1" applyFont="1" applyBorder="1" applyAlignment="1">
      <alignment horizontal="left" vertical="center"/>
    </xf>
    <xf numFmtId="9" fontId="18" fillId="0" borderId="55" xfId="47" applyNumberFormat="1" applyFont="1" applyBorder="1" applyAlignment="1">
      <alignment horizontal="left" vertical="center"/>
    </xf>
    <xf numFmtId="9" fontId="18" fillId="0" borderId="56" xfId="47" applyNumberFormat="1" applyFont="1" applyBorder="1" applyAlignment="1">
      <alignment horizontal="left" vertical="center"/>
    </xf>
    <xf numFmtId="9" fontId="18" fillId="0" borderId="50" xfId="47" applyNumberFormat="1" applyFont="1" applyBorder="1" applyAlignment="1">
      <alignment horizontal="left" vertical="center"/>
    </xf>
    <xf numFmtId="9" fontId="18" fillId="0" borderId="51" xfId="47" applyNumberFormat="1" applyFont="1" applyBorder="1" applyAlignment="1">
      <alignment horizontal="left" vertical="center"/>
    </xf>
    <xf numFmtId="9" fontId="18" fillId="0" borderId="52" xfId="47" applyNumberFormat="1" applyFont="1" applyBorder="1" applyAlignment="1">
      <alignment horizontal="left" vertical="center"/>
    </xf>
    <xf numFmtId="0" fontId="25" fillId="0" borderId="47" xfId="47" applyFont="1" applyBorder="1" applyAlignment="1">
      <alignment horizontal="left" vertical="center"/>
    </xf>
    <xf numFmtId="0" fontId="25" fillId="0" borderId="48" xfId="47" applyFont="1" applyBorder="1" applyAlignment="1">
      <alignment horizontal="left" vertical="center"/>
    </xf>
    <xf numFmtId="0" fontId="25" fillId="0" borderId="49" xfId="47" applyFont="1" applyBorder="1" applyAlignment="1">
      <alignment horizontal="left" vertical="center"/>
    </xf>
    <xf numFmtId="0" fontId="25" fillId="0" borderId="33" xfId="47" applyFont="1" applyBorder="1" applyAlignment="1">
      <alignment horizontal="left" vertical="center"/>
    </xf>
    <xf numFmtId="0" fontId="25" fillId="0" borderId="34" xfId="47" applyFont="1" applyBorder="1" applyAlignment="1">
      <alignment horizontal="left" vertical="center"/>
    </xf>
    <xf numFmtId="0" fontId="25" fillId="0" borderId="57" xfId="47" applyFont="1" applyBorder="1" applyAlignment="1">
      <alignment horizontal="left" vertical="center"/>
    </xf>
    <xf numFmtId="0" fontId="25" fillId="0" borderId="51" xfId="47" applyFont="1" applyBorder="1" applyAlignment="1">
      <alignment horizontal="left" vertical="center"/>
    </xf>
    <xf numFmtId="0" fontId="25" fillId="0" borderId="52" xfId="47" applyFont="1" applyBorder="1" applyAlignment="1">
      <alignment horizontal="left" vertical="center"/>
    </xf>
    <xf numFmtId="0" fontId="22" fillId="0" borderId="42" xfId="47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1" xfId="47" applyFont="1" applyBorder="1" applyAlignment="1">
      <alignment horizontal="left" vertical="center"/>
    </xf>
    <xf numFmtId="0" fontId="18" fillId="0" borderId="62" xfId="47" applyFont="1" applyBorder="1" applyAlignment="1">
      <alignment horizontal="left" vertical="center"/>
    </xf>
    <xf numFmtId="0" fontId="23" fillId="0" borderId="50" xfId="47" applyFont="1" applyBorder="1" applyAlignment="1">
      <alignment horizontal="left" vertical="center"/>
    </xf>
    <xf numFmtId="0" fontId="23" fillId="0" borderId="51" xfId="47" applyFont="1" applyBorder="1" applyAlignment="1">
      <alignment horizontal="left" vertical="center"/>
    </xf>
    <xf numFmtId="0" fontId="23" fillId="0" borderId="52" xfId="47" applyFont="1" applyBorder="1" applyAlignment="1">
      <alignment horizontal="left" vertical="center"/>
    </xf>
    <xf numFmtId="0" fontId="22" fillId="0" borderId="27" xfId="47" applyFont="1" applyBorder="1">
      <alignment vertical="center"/>
    </xf>
    <xf numFmtId="0" fontId="28" fillId="0" borderId="45" xfId="47" applyFont="1" applyBorder="1" applyAlignment="1">
      <alignment horizontal="center" vertical="center"/>
    </xf>
    <xf numFmtId="0" fontId="22" fillId="0" borderId="28" xfId="47" applyFont="1" applyBorder="1">
      <alignment vertical="center"/>
    </xf>
    <xf numFmtId="0" fontId="18" fillId="0" borderId="63" xfId="47" applyFont="1" applyBorder="1">
      <alignment vertical="center"/>
    </xf>
    <xf numFmtId="0" fontId="22" fillId="0" borderId="63" xfId="47" applyFont="1" applyBorder="1">
      <alignment vertical="center"/>
    </xf>
    <xf numFmtId="58" fontId="20" fillId="0" borderId="28" xfId="47" applyNumberFormat="1" applyBorder="1">
      <alignment vertical="center"/>
    </xf>
    <xf numFmtId="0" fontId="22" fillId="0" borderId="42" xfId="47" applyFont="1" applyBorder="1" applyAlignment="1">
      <alignment horizontal="center" vertical="center"/>
    </xf>
    <xf numFmtId="0" fontId="22" fillId="0" borderId="64" xfId="47" applyFont="1" applyBorder="1" applyAlignment="1">
      <alignment horizontal="center" vertical="center"/>
    </xf>
    <xf numFmtId="0" fontId="18" fillId="0" borderId="63" xfId="47" applyFont="1" applyBorder="1" applyAlignment="1">
      <alignment horizontal="center" vertical="center"/>
    </xf>
    <xf numFmtId="0" fontId="18" fillId="0" borderId="43" xfId="47" applyFont="1" applyBorder="1" applyAlignment="1">
      <alignment horizontal="center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18" fillId="0" borderId="43" xfId="47" applyFont="1" applyBorder="1" applyAlignment="1">
      <alignment horizontal="left" vertical="center"/>
    </xf>
    <xf numFmtId="0" fontId="20" fillId="0" borderId="63" xfId="47" applyBorder="1">
      <alignment vertical="center"/>
    </xf>
    <xf numFmtId="0" fontId="29" fillId="0" borderId="65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6" borderId="2" xfId="0" applyFont="1" applyFill="1" applyBorder="1"/>
    <xf numFmtId="0" fontId="30" fillId="0" borderId="70" xfId="0" applyFont="1" applyBorder="1"/>
    <xf numFmtId="0" fontId="0" fillId="0" borderId="68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0" borderId="73" xfId="0" applyBorder="1"/>
    <xf numFmtId="0" fontId="0" fillId="7" borderId="0" xfId="0" applyFill="1"/>
    <xf numFmtId="0" fontId="17" fillId="0" borderId="2" xfId="48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  <cellStyle name="常规_110509_2006-09-28 2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iff"/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257175</xdr:rowOff>
    </xdr:from>
    <xdr:to>
      <xdr:col>11</xdr:col>
      <xdr:colOff>38100</xdr:colOff>
      <xdr:row>62</xdr:row>
      <xdr:rowOff>83586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"/>
          <a:ext cx="8743950" cy="12208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529166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529166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529166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529166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529166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5</xdr:col>
      <xdr:colOff>1412874</xdr:colOff>
      <xdr:row>55</xdr:row>
      <xdr:rowOff>114299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4425"/>
          <a:ext cx="7670165" cy="5752465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22</xdr:row>
      <xdr:rowOff>23811</xdr:rowOff>
    </xdr:from>
    <xdr:to>
      <xdr:col>16</xdr:col>
      <xdr:colOff>0</xdr:colOff>
      <xdr:row>53</xdr:row>
      <xdr:rowOff>38099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928870"/>
          <a:ext cx="7105650" cy="5328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6</xdr:col>
      <xdr:colOff>57149</xdr:colOff>
      <xdr:row>56</xdr:row>
      <xdr:rowOff>76199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6375"/>
          <a:ext cx="7847965" cy="588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1524000</xdr:colOff>
      <xdr:row>21</xdr:row>
      <xdr:rowOff>161924</xdr:rowOff>
    </xdr:from>
    <xdr:to>
      <xdr:col>16</xdr:col>
      <xdr:colOff>3175</xdr:colOff>
      <xdr:row>56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5257165"/>
          <a:ext cx="6870700" cy="594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5" t="s">
        <v>0</v>
      </c>
      <c r="C2" s="236"/>
      <c r="D2" s="236"/>
      <c r="E2" s="236"/>
      <c r="F2" s="236"/>
      <c r="G2" s="236"/>
      <c r="H2" s="236"/>
      <c r="I2" s="237"/>
    </row>
    <row r="3" ht="27.95" customHeight="1" spans="2:9">
      <c r="B3" s="238"/>
      <c r="C3" s="239"/>
      <c r="D3" s="240" t="s">
        <v>1</v>
      </c>
      <c r="E3" s="241"/>
      <c r="F3" s="242" t="s">
        <v>2</v>
      </c>
      <c r="G3" s="243"/>
      <c r="H3" s="240" t="s">
        <v>3</v>
      </c>
      <c r="I3" s="244"/>
    </row>
    <row r="4" ht="27.95" customHeight="1" spans="2:9">
      <c r="B4" s="238" t="s">
        <v>4</v>
      </c>
      <c r="C4" s="239" t="s">
        <v>5</v>
      </c>
      <c r="D4" s="239" t="s">
        <v>6</v>
      </c>
      <c r="E4" s="239" t="s">
        <v>7</v>
      </c>
      <c r="F4" s="245" t="s">
        <v>6</v>
      </c>
      <c r="G4" s="245" t="s">
        <v>7</v>
      </c>
      <c r="H4" s="239" t="s">
        <v>6</v>
      </c>
      <c r="I4" s="246" t="s">
        <v>7</v>
      </c>
    </row>
    <row r="5" ht="27.95" customHeight="1" spans="2:9">
      <c r="B5" s="247" t="s">
        <v>8</v>
      </c>
      <c r="C5" s="11">
        <v>13</v>
      </c>
      <c r="D5" s="11">
        <v>0</v>
      </c>
      <c r="E5" s="11">
        <v>1</v>
      </c>
      <c r="F5" s="248">
        <v>0</v>
      </c>
      <c r="G5" s="248">
        <v>1</v>
      </c>
      <c r="H5" s="11">
        <v>1</v>
      </c>
      <c r="I5" s="249">
        <v>2</v>
      </c>
    </row>
    <row r="6" ht="27.95" customHeight="1" spans="2:9">
      <c r="B6" s="247" t="s">
        <v>9</v>
      </c>
      <c r="C6" s="11">
        <v>20</v>
      </c>
      <c r="D6" s="11">
        <v>0</v>
      </c>
      <c r="E6" s="11">
        <v>1</v>
      </c>
      <c r="F6" s="248">
        <v>1</v>
      </c>
      <c r="G6" s="248">
        <v>2</v>
      </c>
      <c r="H6" s="11">
        <v>2</v>
      </c>
      <c r="I6" s="249">
        <v>3</v>
      </c>
    </row>
    <row r="7" ht="27.95" customHeight="1" spans="2:9">
      <c r="B7" s="247" t="s">
        <v>10</v>
      </c>
      <c r="C7" s="11">
        <v>32</v>
      </c>
      <c r="D7" s="11">
        <v>0</v>
      </c>
      <c r="E7" s="11">
        <v>1</v>
      </c>
      <c r="F7" s="248">
        <v>2</v>
      </c>
      <c r="G7" s="248">
        <v>3</v>
      </c>
      <c r="H7" s="11">
        <v>3</v>
      </c>
      <c r="I7" s="249">
        <v>4</v>
      </c>
    </row>
    <row r="8" ht="27.95" customHeight="1" spans="2:9">
      <c r="B8" s="247" t="s">
        <v>11</v>
      </c>
      <c r="C8" s="11">
        <v>50</v>
      </c>
      <c r="D8" s="11">
        <v>1</v>
      </c>
      <c r="E8" s="11">
        <v>2</v>
      </c>
      <c r="F8" s="248">
        <v>3</v>
      </c>
      <c r="G8" s="248">
        <v>4</v>
      </c>
      <c r="H8" s="11">
        <v>5</v>
      </c>
      <c r="I8" s="249">
        <v>6</v>
      </c>
    </row>
    <row r="9" ht="27.95" customHeight="1" spans="2:9">
      <c r="B9" s="247" t="s">
        <v>12</v>
      </c>
      <c r="C9" s="11">
        <v>80</v>
      </c>
      <c r="D9" s="11">
        <v>2</v>
      </c>
      <c r="E9" s="11">
        <v>3</v>
      </c>
      <c r="F9" s="248">
        <v>5</v>
      </c>
      <c r="G9" s="248">
        <v>6</v>
      </c>
      <c r="H9" s="11">
        <v>7</v>
      </c>
      <c r="I9" s="249">
        <v>8</v>
      </c>
    </row>
    <row r="10" ht="27.95" customHeight="1" spans="2:9">
      <c r="B10" s="247" t="s">
        <v>13</v>
      </c>
      <c r="C10" s="11">
        <v>125</v>
      </c>
      <c r="D10" s="11">
        <v>3</v>
      </c>
      <c r="E10" s="11">
        <v>4</v>
      </c>
      <c r="F10" s="248">
        <v>7</v>
      </c>
      <c r="G10" s="248">
        <v>8</v>
      </c>
      <c r="H10" s="11">
        <v>10</v>
      </c>
      <c r="I10" s="249">
        <v>11</v>
      </c>
    </row>
    <row r="11" ht="27.95" customHeight="1" spans="2:9">
      <c r="B11" s="247" t="s">
        <v>14</v>
      </c>
      <c r="C11" s="11">
        <v>200</v>
      </c>
      <c r="D11" s="11">
        <v>5</v>
      </c>
      <c r="E11" s="11">
        <v>6</v>
      </c>
      <c r="F11" s="248">
        <v>10</v>
      </c>
      <c r="G11" s="248">
        <v>11</v>
      </c>
      <c r="H11" s="11">
        <v>14</v>
      </c>
      <c r="I11" s="249">
        <v>15</v>
      </c>
    </row>
    <row r="12" ht="27.95" customHeight="1" spans="2:9">
      <c r="B12" s="250" t="s">
        <v>15</v>
      </c>
      <c r="C12" s="251">
        <v>315</v>
      </c>
      <c r="D12" s="251">
        <v>7</v>
      </c>
      <c r="E12" s="251">
        <v>8</v>
      </c>
      <c r="F12" s="252">
        <v>14</v>
      </c>
      <c r="G12" s="252">
        <v>15</v>
      </c>
      <c r="H12" s="251">
        <v>21</v>
      </c>
      <c r="I12" s="253">
        <v>22</v>
      </c>
    </row>
    <row r="14" spans="2:9">
      <c r="B14" s="254" t="s">
        <v>16</v>
      </c>
      <c r="C14" s="254"/>
      <c r="D14" s="2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A8" sqref="A8:B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157</v>
      </c>
      <c r="B2" s="5" t="s">
        <v>162</v>
      </c>
      <c r="C2" s="5" t="s">
        <v>214</v>
      </c>
      <c r="D2" s="5" t="s">
        <v>160</v>
      </c>
      <c r="E2" s="5" t="s">
        <v>161</v>
      </c>
      <c r="F2" s="4" t="s">
        <v>252</v>
      </c>
      <c r="G2" s="4" t="s">
        <v>193</v>
      </c>
      <c r="H2" s="6" t="s">
        <v>194</v>
      </c>
      <c r="I2" s="7" t="s">
        <v>196</v>
      </c>
    </row>
    <row r="3" s="1" customFormat="1" ht="16.5" spans="1:9">
      <c r="A3" s="4"/>
      <c r="B3" s="8"/>
      <c r="C3" s="8"/>
      <c r="D3" s="8"/>
      <c r="E3" s="8"/>
      <c r="F3" s="4" t="s">
        <v>253</v>
      </c>
      <c r="G3" s="4" t="s">
        <v>197</v>
      </c>
      <c r="H3" s="9"/>
      <c r="I3" s="10"/>
    </row>
    <row r="4" ht="11.25" customHeight="1" spans="1:9">
      <c r="A4" s="11">
        <v>1</v>
      </c>
      <c r="B4" s="11" t="s">
        <v>254</v>
      </c>
      <c r="C4" s="12" t="s">
        <v>255</v>
      </c>
      <c r="D4" s="12" t="s">
        <v>256</v>
      </c>
      <c r="E4" s="12" t="s">
        <v>100</v>
      </c>
      <c r="F4" s="12">
        <v>2.4</v>
      </c>
      <c r="G4" s="12">
        <v>3.7</v>
      </c>
      <c r="H4" s="12"/>
      <c r="I4" s="12" t="s">
        <v>201</v>
      </c>
    </row>
    <row r="5" spans="1:9">
      <c r="A5" s="11">
        <v>2</v>
      </c>
      <c r="B5" s="11" t="s">
        <v>257</v>
      </c>
      <c r="C5" s="12" t="s">
        <v>258</v>
      </c>
      <c r="D5" s="12" t="s">
        <v>179</v>
      </c>
      <c r="E5" s="12" t="s">
        <v>100</v>
      </c>
      <c r="F5" s="12">
        <v>2.5</v>
      </c>
      <c r="G5" s="12">
        <v>3.7</v>
      </c>
      <c r="H5" s="12"/>
      <c r="I5" s="12" t="s">
        <v>201</v>
      </c>
    </row>
    <row r="6" spans="1:9">
      <c r="A6" s="11">
        <v>3</v>
      </c>
      <c r="B6" s="11" t="s">
        <v>257</v>
      </c>
      <c r="C6" s="12" t="s">
        <v>258</v>
      </c>
      <c r="D6" s="12" t="s">
        <v>176</v>
      </c>
      <c r="E6" s="12" t="s">
        <v>100</v>
      </c>
      <c r="F6" s="12">
        <v>2.6</v>
      </c>
      <c r="G6" s="12">
        <v>3.7</v>
      </c>
      <c r="H6" s="12"/>
      <c r="I6" s="12" t="s">
        <v>201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3" t="s">
        <v>259</v>
      </c>
      <c r="B11" s="14"/>
      <c r="C11" s="14"/>
      <c r="D11" s="15"/>
      <c r="E11" s="16"/>
      <c r="F11" s="13" t="s">
        <v>249</v>
      </c>
      <c r="G11" s="14"/>
      <c r="H11" s="15"/>
      <c r="I11" s="17"/>
    </row>
    <row r="12" ht="39" customHeight="1" spans="1:9">
      <c r="A12" s="18" t="s">
        <v>260</v>
      </c>
      <c r="B12" s="18"/>
      <c r="C12" s="19"/>
      <c r="D12" s="19"/>
      <c r="E12" s="19"/>
      <c r="F12" s="19"/>
      <c r="G12" s="19"/>
      <c r="H12" s="19"/>
      <c r="I12" s="19"/>
    </row>
    <row r="13" spans="1:9">
      <c r="A13" t="s">
        <v>205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90" zoomScaleNormal="90" zoomScalePageLayoutView="125" topLeftCell="A28" workbookViewId="0">
      <selection activeCell="P31" sqref="P31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123" t="s">
        <v>17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18</v>
      </c>
      <c r="B2" s="125"/>
      <c r="C2" s="125"/>
      <c r="D2" s="126" t="s">
        <v>19</v>
      </c>
      <c r="E2" s="126"/>
      <c r="F2" s="125"/>
      <c r="G2" s="125"/>
      <c r="H2" s="127" t="s">
        <v>20</v>
      </c>
      <c r="I2" s="128"/>
      <c r="J2" s="129"/>
      <c r="K2" s="130"/>
    </row>
    <row r="3" ht="14.25" spans="1:11">
      <c r="A3" s="131" t="s">
        <v>21</v>
      </c>
      <c r="B3" s="132"/>
      <c r="C3" s="133"/>
      <c r="D3" s="134" t="s">
        <v>22</v>
      </c>
      <c r="E3" s="135"/>
      <c r="F3" s="135"/>
      <c r="G3" s="136"/>
      <c r="H3" s="134" t="s">
        <v>23</v>
      </c>
      <c r="I3" s="135"/>
      <c r="J3" s="135"/>
      <c r="K3" s="136"/>
    </row>
    <row r="4" ht="14.25" spans="1:11">
      <c r="A4" s="137" t="s">
        <v>24</v>
      </c>
      <c r="B4" s="138"/>
      <c r="C4" s="139"/>
      <c r="D4" s="137" t="s">
        <v>25</v>
      </c>
      <c r="E4" s="140"/>
      <c r="F4" s="141"/>
      <c r="G4" s="142"/>
      <c r="H4" s="137" t="s">
        <v>26</v>
      </c>
      <c r="I4" s="140"/>
      <c r="J4" s="138" t="s">
        <v>27</v>
      </c>
      <c r="K4" s="139" t="s">
        <v>28</v>
      </c>
    </row>
    <row r="5" ht="14.25" spans="1:11">
      <c r="A5" s="143" t="s">
        <v>29</v>
      </c>
      <c r="B5" s="138"/>
      <c r="C5" s="139"/>
      <c r="D5" s="137" t="s">
        <v>30</v>
      </c>
      <c r="E5" s="140"/>
      <c r="F5" s="141"/>
      <c r="G5" s="142"/>
      <c r="H5" s="137" t="s">
        <v>31</v>
      </c>
      <c r="I5" s="140"/>
      <c r="J5" s="138" t="s">
        <v>27</v>
      </c>
      <c r="K5" s="139" t="s">
        <v>28</v>
      </c>
    </row>
    <row r="6" ht="14.25" spans="1:11">
      <c r="A6" s="137" t="s">
        <v>32</v>
      </c>
      <c r="B6" s="144"/>
      <c r="C6" s="145"/>
      <c r="D6" s="143" t="s">
        <v>33</v>
      </c>
      <c r="E6" s="146"/>
      <c r="F6" s="141"/>
      <c r="G6" s="142"/>
      <c r="H6" s="137" t="s">
        <v>34</v>
      </c>
      <c r="I6" s="140"/>
      <c r="J6" s="138" t="s">
        <v>27</v>
      </c>
      <c r="K6" s="139" t="s">
        <v>28</v>
      </c>
    </row>
    <row r="7" ht="14.25" spans="1:11">
      <c r="A7" s="137" t="s">
        <v>35</v>
      </c>
      <c r="B7" s="147"/>
      <c r="C7" s="148"/>
      <c r="D7" s="143" t="s">
        <v>36</v>
      </c>
      <c r="E7" s="149"/>
      <c r="F7" s="141"/>
      <c r="G7" s="142"/>
      <c r="H7" s="137" t="s">
        <v>37</v>
      </c>
      <c r="I7" s="140"/>
      <c r="J7" s="138" t="s">
        <v>27</v>
      </c>
      <c r="K7" s="139" t="s">
        <v>28</v>
      </c>
    </row>
    <row r="8" ht="15" spans="1:11">
      <c r="A8" s="150"/>
      <c r="B8" s="151"/>
      <c r="C8" s="152"/>
      <c r="D8" s="153" t="s">
        <v>38</v>
      </c>
      <c r="E8" s="154"/>
      <c r="F8" s="155"/>
      <c r="G8" s="156"/>
      <c r="H8" s="153" t="s">
        <v>39</v>
      </c>
      <c r="I8" s="154"/>
      <c r="J8" s="157" t="s">
        <v>27</v>
      </c>
      <c r="K8" s="158" t="s">
        <v>28</v>
      </c>
    </row>
    <row r="9" ht="15" spans="1:11">
      <c r="A9" s="159" t="s">
        <v>40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ht="15" spans="1:11">
      <c r="A10" s="162" t="s">
        <v>41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4"/>
    </row>
    <row r="11" ht="14.25" spans="1:11">
      <c r="A11" s="165" t="s">
        <v>42</v>
      </c>
      <c r="B11" s="166" t="s">
        <v>43</v>
      </c>
      <c r="C11" s="167" t="s">
        <v>44</v>
      </c>
      <c r="D11" s="168"/>
      <c r="E11" s="169" t="s">
        <v>45</v>
      </c>
      <c r="F11" s="166" t="s">
        <v>43</v>
      </c>
      <c r="G11" s="167" t="s">
        <v>44</v>
      </c>
      <c r="H11" s="167" t="s">
        <v>46</v>
      </c>
      <c r="I11" s="169" t="s">
        <v>47</v>
      </c>
      <c r="J11" s="166" t="s">
        <v>43</v>
      </c>
      <c r="K11" s="170" t="s">
        <v>44</v>
      </c>
    </row>
    <row r="12" ht="14.25" spans="1:11">
      <c r="A12" s="143" t="s">
        <v>48</v>
      </c>
      <c r="B12" s="171" t="s">
        <v>43</v>
      </c>
      <c r="C12" s="138" t="s">
        <v>44</v>
      </c>
      <c r="D12" s="149"/>
      <c r="E12" s="146" t="s">
        <v>49</v>
      </c>
      <c r="F12" s="171" t="s">
        <v>43</v>
      </c>
      <c r="G12" s="138" t="s">
        <v>44</v>
      </c>
      <c r="H12" s="138" t="s">
        <v>46</v>
      </c>
      <c r="I12" s="146" t="s">
        <v>50</v>
      </c>
      <c r="J12" s="171" t="s">
        <v>43</v>
      </c>
      <c r="K12" s="139" t="s">
        <v>44</v>
      </c>
    </row>
    <row r="13" ht="14.25" spans="1:11">
      <c r="A13" s="143" t="s">
        <v>51</v>
      </c>
      <c r="B13" s="171" t="s">
        <v>43</v>
      </c>
      <c r="C13" s="138" t="s">
        <v>44</v>
      </c>
      <c r="D13" s="149"/>
      <c r="E13" s="146" t="s">
        <v>52</v>
      </c>
      <c r="F13" s="138" t="s">
        <v>53</v>
      </c>
      <c r="G13" s="138" t="s">
        <v>54</v>
      </c>
      <c r="H13" s="138" t="s">
        <v>46</v>
      </c>
      <c r="I13" s="146" t="s">
        <v>55</v>
      </c>
      <c r="J13" s="171" t="s">
        <v>43</v>
      </c>
      <c r="K13" s="139" t="s">
        <v>44</v>
      </c>
    </row>
    <row r="14" ht="15" spans="1:11">
      <c r="A14" s="153" t="s">
        <v>56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72"/>
    </row>
    <row r="15" ht="15" spans="1:11">
      <c r="A15" s="162" t="s">
        <v>57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</row>
    <row r="16" ht="14.25" spans="1:11">
      <c r="A16" s="173" t="s">
        <v>58</v>
      </c>
      <c r="B16" s="167" t="s">
        <v>53</v>
      </c>
      <c r="C16" s="167" t="s">
        <v>54</v>
      </c>
      <c r="D16" s="174"/>
      <c r="E16" s="175" t="s">
        <v>59</v>
      </c>
      <c r="F16" s="167" t="s">
        <v>53</v>
      </c>
      <c r="G16" s="167" t="s">
        <v>54</v>
      </c>
      <c r="H16" s="176"/>
      <c r="I16" s="175" t="s">
        <v>60</v>
      </c>
      <c r="J16" s="167" t="s">
        <v>53</v>
      </c>
      <c r="K16" s="170" t="s">
        <v>54</v>
      </c>
    </row>
    <row r="17" customHeight="1" spans="1:22">
      <c r="A17" s="177" t="s">
        <v>61</v>
      </c>
      <c r="B17" s="138" t="s">
        <v>53</v>
      </c>
      <c r="C17" s="138" t="s">
        <v>54</v>
      </c>
      <c r="D17" s="178"/>
      <c r="E17" s="179" t="s">
        <v>62</v>
      </c>
      <c r="F17" s="138" t="s">
        <v>53</v>
      </c>
      <c r="G17" s="138" t="s">
        <v>54</v>
      </c>
      <c r="H17" s="180"/>
      <c r="I17" s="179" t="s">
        <v>63</v>
      </c>
      <c r="J17" s="138" t="s">
        <v>53</v>
      </c>
      <c r="K17" s="139" t="s">
        <v>54</v>
      </c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</row>
    <row r="18" ht="18" customHeight="1" spans="1:22">
      <c r="A18" s="182" t="s">
        <v>64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4"/>
    </row>
    <row r="19" ht="18" customHeight="1" spans="1:22">
      <c r="A19" s="162" t="s">
        <v>65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customHeight="1" spans="1:22">
      <c r="A20" s="185" t="s">
        <v>66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ht="21.75" customHeight="1" spans="1:22">
      <c r="A21" s="188" t="s">
        <v>67</v>
      </c>
      <c r="B21" s="179" t="s">
        <v>68</v>
      </c>
      <c r="C21" s="179" t="s">
        <v>69</v>
      </c>
      <c r="D21" s="179" t="s">
        <v>70</v>
      </c>
      <c r="E21" s="179" t="s">
        <v>71</v>
      </c>
      <c r="F21" s="179" t="s">
        <v>72</v>
      </c>
      <c r="G21" s="179" t="s">
        <v>73</v>
      </c>
      <c r="H21" s="179" t="s">
        <v>74</v>
      </c>
      <c r="I21" s="179" t="s">
        <v>75</v>
      </c>
      <c r="J21" s="179" t="s">
        <v>76</v>
      </c>
      <c r="K21" s="189" t="s">
        <v>77</v>
      </c>
    </row>
    <row r="22" customHeight="1" spans="1:22">
      <c r="A22" s="190" t="s">
        <v>78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customHeight="1" spans="1:22">
      <c r="A23" s="190" t="s">
        <v>79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3"/>
    </row>
    <row r="24" customHeight="1" spans="1:22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3"/>
    </row>
    <row r="25" customHeight="1" spans="1:2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4"/>
    </row>
    <row r="26" customHeight="1" spans="1:22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4"/>
    </row>
    <row r="27" customHeight="1" spans="1:22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4"/>
    </row>
    <row r="28" customHeight="1" spans="1:22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4"/>
    </row>
    <row r="29" ht="18" customHeight="1" spans="1:22">
      <c r="A29" s="195" t="s">
        <v>80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ht="18.75" customHeight="1" spans="1:22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ht="18.75" customHeight="1" spans="1:22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3"/>
    </row>
    <row r="32" ht="18" customHeight="1" spans="1:22">
      <c r="A32" s="195" t="s">
        <v>81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ht="14.25" spans="1:11">
      <c r="A33" s="204" t="s">
        <v>82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ht="15" spans="1:11">
      <c r="A34" s="207" t="s">
        <v>83</v>
      </c>
      <c r="B34" s="208"/>
      <c r="C34" s="138" t="s">
        <v>27</v>
      </c>
      <c r="D34" s="138" t="s">
        <v>28</v>
      </c>
      <c r="E34" s="209" t="s">
        <v>84</v>
      </c>
      <c r="F34" s="210"/>
      <c r="G34" s="210"/>
      <c r="H34" s="210"/>
      <c r="I34" s="210"/>
      <c r="J34" s="210"/>
      <c r="K34" s="211"/>
    </row>
    <row r="35" ht="15" spans="1:11">
      <c r="A35" s="212" t="s">
        <v>85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</row>
    <row r="36" ht="14.25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ht="14.25" spans="1:1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148"/>
    </row>
    <row r="38" ht="14.25" spans="1:1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148"/>
    </row>
    <row r="39" ht="14.25" spans="1:1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148"/>
    </row>
    <row r="40" ht="14.25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148"/>
    </row>
    <row r="41" ht="14.25" spans="1:1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148"/>
    </row>
    <row r="42" ht="14.25" spans="1:1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148"/>
    </row>
    <row r="43" ht="15" spans="1:11">
      <c r="A43" s="218" t="s">
        <v>86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ht="15" spans="1:11">
      <c r="A44" s="162" t="s">
        <v>87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4"/>
    </row>
    <row r="45" ht="14.25" spans="1:11">
      <c r="A45" s="173" t="s">
        <v>88</v>
      </c>
      <c r="B45" s="167" t="s">
        <v>53</v>
      </c>
      <c r="C45" s="167" t="s">
        <v>54</v>
      </c>
      <c r="D45" s="167" t="s">
        <v>46</v>
      </c>
      <c r="E45" s="175" t="s">
        <v>89</v>
      </c>
      <c r="F45" s="167" t="s">
        <v>53</v>
      </c>
      <c r="G45" s="167" t="s">
        <v>54</v>
      </c>
      <c r="H45" s="167" t="s">
        <v>46</v>
      </c>
      <c r="I45" s="175" t="s">
        <v>90</v>
      </c>
      <c r="J45" s="167" t="s">
        <v>53</v>
      </c>
      <c r="K45" s="170" t="s">
        <v>54</v>
      </c>
    </row>
    <row r="46" ht="14.25" spans="1:11">
      <c r="A46" s="177" t="s">
        <v>45</v>
      </c>
      <c r="B46" s="138" t="s">
        <v>53</v>
      </c>
      <c r="C46" s="138" t="s">
        <v>54</v>
      </c>
      <c r="D46" s="138" t="s">
        <v>46</v>
      </c>
      <c r="E46" s="179" t="s">
        <v>52</v>
      </c>
      <c r="F46" s="138" t="s">
        <v>53</v>
      </c>
      <c r="G46" s="138" t="s">
        <v>54</v>
      </c>
      <c r="H46" s="138" t="s">
        <v>46</v>
      </c>
      <c r="I46" s="179" t="s">
        <v>63</v>
      </c>
      <c r="J46" s="138" t="s">
        <v>53</v>
      </c>
      <c r="K46" s="139" t="s">
        <v>54</v>
      </c>
    </row>
    <row r="47" ht="15" spans="1:11">
      <c r="A47" s="153" t="s">
        <v>56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72"/>
    </row>
    <row r="48" ht="15" spans="1:11">
      <c r="A48" s="212" t="s">
        <v>91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</row>
    <row r="49" ht="15" spans="1:11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ht="15" spans="1:11">
      <c r="A50" s="221" t="s">
        <v>92</v>
      </c>
      <c r="B50" s="222" t="s">
        <v>93</v>
      </c>
      <c r="C50" s="222"/>
      <c r="D50" s="223" t="s">
        <v>94</v>
      </c>
      <c r="E50" s="224"/>
      <c r="F50" s="225" t="s">
        <v>95</v>
      </c>
      <c r="G50" s="226"/>
      <c r="H50" s="227" t="s">
        <v>96</v>
      </c>
      <c r="I50" s="228"/>
      <c r="J50" s="229"/>
      <c r="K50" s="230"/>
    </row>
    <row r="51" ht="15" spans="1:11">
      <c r="A51" s="212" t="s">
        <v>97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</row>
    <row r="52" ht="15" spans="1:11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ht="15" spans="1:11">
      <c r="A53" s="221" t="s">
        <v>92</v>
      </c>
      <c r="B53" s="222" t="s">
        <v>93</v>
      </c>
      <c r="C53" s="222"/>
      <c r="D53" s="223" t="s">
        <v>94</v>
      </c>
      <c r="E53" s="234"/>
      <c r="F53" s="225" t="s">
        <v>98</v>
      </c>
      <c r="G53" s="226"/>
      <c r="H53" s="227" t="s">
        <v>96</v>
      </c>
      <c r="I53" s="228"/>
      <c r="J53" s="229"/>
      <c r="K53" s="2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80" zoomScaleNormal="80" topLeftCell="A3" workbookViewId="0">
      <selection activeCell="P15" sqref="P15"/>
    </sheetView>
  </sheetViews>
  <sheetFormatPr defaultColWidth="9" defaultRowHeight="26.1" customHeight="1"/>
  <cols>
    <col min="1" max="1" width="17.125" style="62" customWidth="1"/>
    <col min="2" max="8" width="9.375" style="62" customWidth="1"/>
    <col min="9" max="9" width="14.5" style="62" customWidth="1"/>
    <col min="10" max="10" width="1.375" style="62" customWidth="1"/>
    <col min="11" max="11" width="16.5" style="62" customWidth="1"/>
    <col min="12" max="12" width="17" style="62" customWidth="1"/>
    <col min="13" max="13" width="18.5" style="62" customWidth="1"/>
    <col min="14" max="14" width="16.625" style="62" customWidth="1"/>
    <col min="15" max="15" width="14.125" style="62" customWidth="1"/>
    <col min="16" max="16" width="16.375" style="62" customWidth="1"/>
    <col min="17" max="16384" width="9" style="62"/>
  </cols>
  <sheetData>
    <row r="1" ht="30" customHeight="1" spans="1:16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ht="29.1" customHeight="1" spans="1:16">
      <c r="A2" s="65" t="s">
        <v>24</v>
      </c>
      <c r="B2" s="66" t="s">
        <v>100</v>
      </c>
      <c r="C2" s="66"/>
      <c r="D2" s="67" t="s">
        <v>29</v>
      </c>
      <c r="E2" s="66" t="s">
        <v>101</v>
      </c>
      <c r="F2" s="66"/>
      <c r="G2" s="66"/>
      <c r="H2" s="66"/>
      <c r="I2" s="66"/>
      <c r="J2" s="68"/>
      <c r="K2" s="69" t="s">
        <v>20</v>
      </c>
      <c r="L2" s="66" t="s">
        <v>102</v>
      </c>
      <c r="M2" s="66"/>
      <c r="N2" s="66"/>
      <c r="O2" s="66"/>
      <c r="P2" s="70"/>
    </row>
    <row r="3" ht="29.1" customHeight="1" spans="1:16">
      <c r="A3" s="71" t="s">
        <v>103</v>
      </c>
      <c r="B3" s="72" t="s">
        <v>104</v>
      </c>
      <c r="C3" s="72"/>
      <c r="D3" s="72"/>
      <c r="E3" s="72"/>
      <c r="F3" s="72"/>
      <c r="G3" s="72"/>
      <c r="H3" s="72"/>
      <c r="I3" s="72"/>
      <c r="J3" s="73"/>
      <c r="K3" s="72" t="s">
        <v>105</v>
      </c>
      <c r="L3" s="72"/>
      <c r="M3" s="72"/>
      <c r="N3" s="72"/>
      <c r="O3" s="72"/>
      <c r="P3" s="74"/>
    </row>
    <row r="4" ht="29.1" customHeight="1" spans="1:16">
      <c r="A4" s="71"/>
      <c r="B4" s="75" t="s">
        <v>69</v>
      </c>
      <c r="C4" s="76" t="s">
        <v>70</v>
      </c>
      <c r="D4" s="77" t="s">
        <v>71</v>
      </c>
      <c r="E4" s="76" t="s">
        <v>72</v>
      </c>
      <c r="F4" s="76" t="s">
        <v>73</v>
      </c>
      <c r="G4" s="76" t="s">
        <v>74</v>
      </c>
      <c r="H4" s="76" t="s">
        <v>75</v>
      </c>
      <c r="I4" s="78" t="s">
        <v>106</v>
      </c>
      <c r="J4" s="73"/>
      <c r="K4" s="79" t="s">
        <v>107</v>
      </c>
      <c r="L4" s="79" t="s">
        <v>108</v>
      </c>
      <c r="M4" s="80"/>
      <c r="N4" s="80" t="s">
        <v>109</v>
      </c>
      <c r="O4" s="80"/>
      <c r="P4" s="81"/>
    </row>
    <row r="5" ht="29.1" customHeight="1" spans="1:16">
      <c r="A5" s="71"/>
      <c r="B5" s="75" t="s">
        <v>110</v>
      </c>
      <c r="C5" s="76" t="s">
        <v>111</v>
      </c>
      <c r="D5" s="77" t="s">
        <v>112</v>
      </c>
      <c r="E5" s="76" t="s">
        <v>113</v>
      </c>
      <c r="F5" s="76" t="s">
        <v>114</v>
      </c>
      <c r="G5" s="76" t="s">
        <v>115</v>
      </c>
      <c r="H5" s="76" t="s">
        <v>116</v>
      </c>
      <c r="I5" s="82"/>
      <c r="J5" s="73"/>
      <c r="K5" s="83" t="s">
        <v>71</v>
      </c>
      <c r="L5" s="83" t="s">
        <v>71</v>
      </c>
      <c r="M5" s="83"/>
      <c r="N5" s="83" t="s">
        <v>71</v>
      </c>
      <c r="O5" s="83"/>
      <c r="P5" s="84"/>
    </row>
    <row r="6" ht="29.1" customHeight="1" spans="1:16">
      <c r="A6" s="85" t="s">
        <v>117</v>
      </c>
      <c r="B6" s="86">
        <f>C6-1</f>
        <v>55</v>
      </c>
      <c r="C6" s="86">
        <f>D6-2</f>
        <v>56</v>
      </c>
      <c r="D6" s="87">
        <v>58</v>
      </c>
      <c r="E6" s="86">
        <f>D6+2</f>
        <v>60</v>
      </c>
      <c r="F6" s="86">
        <f>E6+2</f>
        <v>62</v>
      </c>
      <c r="G6" s="86">
        <f>F6+1</f>
        <v>63</v>
      </c>
      <c r="H6" s="86">
        <f>G6+1</f>
        <v>64</v>
      </c>
      <c r="I6" s="255" t="s">
        <v>118</v>
      </c>
      <c r="J6" s="73"/>
      <c r="K6" s="89" t="s">
        <v>119</v>
      </c>
      <c r="L6" s="90">
        <v>-0.3</v>
      </c>
      <c r="M6" s="89"/>
      <c r="N6" s="89" t="s">
        <v>120</v>
      </c>
      <c r="O6" s="89"/>
      <c r="P6" s="91"/>
    </row>
    <row r="7" ht="29.1" customHeight="1" spans="1:16">
      <c r="A7" s="92" t="s">
        <v>121</v>
      </c>
      <c r="B7" s="86">
        <f t="shared" ref="B7:C9" si="0">C7-4</f>
        <v>106</v>
      </c>
      <c r="C7" s="86">
        <f t="shared" si="0"/>
        <v>110</v>
      </c>
      <c r="D7" s="93">
        <v>114</v>
      </c>
      <c r="E7" s="86">
        <f>D7+4</f>
        <v>118</v>
      </c>
      <c r="F7" s="86">
        <f>E7+4</f>
        <v>122</v>
      </c>
      <c r="G7" s="86">
        <f>F7+6</f>
        <v>128</v>
      </c>
      <c r="H7" s="86">
        <f>G7+6</f>
        <v>134</v>
      </c>
      <c r="I7" s="255" t="s">
        <v>118</v>
      </c>
      <c r="J7" s="73"/>
      <c r="K7" s="94" t="s">
        <v>122</v>
      </c>
      <c r="L7" s="95">
        <v>-0.8</v>
      </c>
      <c r="M7" s="94"/>
      <c r="N7" s="94" t="s">
        <v>123</v>
      </c>
      <c r="O7" s="94"/>
      <c r="P7" s="96"/>
    </row>
    <row r="8" ht="29.1" customHeight="1" spans="1:16">
      <c r="A8" s="92" t="s">
        <v>124</v>
      </c>
      <c r="B8" s="86">
        <f t="shared" si="0"/>
        <v>102</v>
      </c>
      <c r="C8" s="86">
        <f t="shared" si="0"/>
        <v>106</v>
      </c>
      <c r="D8" s="93">
        <v>110</v>
      </c>
      <c r="E8" s="86">
        <f>D8+4</f>
        <v>114</v>
      </c>
      <c r="F8" s="86">
        <f>E8+5</f>
        <v>119</v>
      </c>
      <c r="G8" s="86">
        <f>F8+6</f>
        <v>125</v>
      </c>
      <c r="H8" s="86">
        <f>G8+7</f>
        <v>132</v>
      </c>
      <c r="I8" s="255" t="s">
        <v>118</v>
      </c>
      <c r="J8" s="73"/>
      <c r="K8" s="89" t="s">
        <v>125</v>
      </c>
      <c r="L8" s="89" t="s">
        <v>126</v>
      </c>
      <c r="M8" s="89"/>
      <c r="N8" s="89" t="s">
        <v>123</v>
      </c>
      <c r="O8" s="89"/>
      <c r="P8" s="97"/>
    </row>
    <row r="9" ht="29.1" customHeight="1" spans="1:16">
      <c r="A9" s="92" t="s">
        <v>127</v>
      </c>
      <c r="B9" s="86">
        <f t="shared" si="0"/>
        <v>97</v>
      </c>
      <c r="C9" s="86">
        <f t="shared" si="0"/>
        <v>101</v>
      </c>
      <c r="D9" s="93">
        <v>105</v>
      </c>
      <c r="E9" s="86">
        <f>D9+4</f>
        <v>109</v>
      </c>
      <c r="F9" s="86">
        <f>E9+5</f>
        <v>114</v>
      </c>
      <c r="G9" s="86">
        <f>F9+6</f>
        <v>120</v>
      </c>
      <c r="H9" s="86">
        <f>G9+7</f>
        <v>127</v>
      </c>
      <c r="I9" s="255" t="s">
        <v>118</v>
      </c>
      <c r="J9" s="73"/>
      <c r="K9" s="89" t="s">
        <v>128</v>
      </c>
      <c r="L9" s="89" t="s">
        <v>129</v>
      </c>
      <c r="M9" s="89"/>
      <c r="N9" s="89" t="s">
        <v>123</v>
      </c>
      <c r="O9" s="89"/>
      <c r="P9" s="97"/>
    </row>
    <row r="10" ht="29.1" customHeight="1" spans="1:16">
      <c r="A10" s="98" t="s">
        <v>130</v>
      </c>
      <c r="B10" s="98">
        <f t="shared" ref="B10:C10" si="1">C10-1</f>
        <v>45.5</v>
      </c>
      <c r="C10" s="98">
        <f t="shared" si="1"/>
        <v>46.5</v>
      </c>
      <c r="D10" s="87">
        <v>47.5</v>
      </c>
      <c r="E10" s="98">
        <f t="shared" ref="E10:F10" si="2">D10+1</f>
        <v>48.5</v>
      </c>
      <c r="F10" s="98">
        <f t="shared" si="2"/>
        <v>49.5</v>
      </c>
      <c r="G10" s="98">
        <f t="shared" ref="G10:H10" si="3">F10+1.2</f>
        <v>50.7</v>
      </c>
      <c r="H10" s="98">
        <f t="shared" si="3"/>
        <v>51.9</v>
      </c>
      <c r="I10" s="255" t="s">
        <v>131</v>
      </c>
      <c r="J10" s="73"/>
      <c r="K10" s="89" t="s">
        <v>129</v>
      </c>
      <c r="L10" s="89" t="s">
        <v>119</v>
      </c>
      <c r="M10" s="89"/>
      <c r="N10" s="62">
        <v>0.5</v>
      </c>
      <c r="O10" s="89"/>
      <c r="P10" s="97"/>
    </row>
    <row r="11" ht="29.1" customHeight="1" spans="1:16">
      <c r="A11" s="98" t="s">
        <v>132</v>
      </c>
      <c r="B11" s="98">
        <f>C11-0.5</f>
        <v>52.5</v>
      </c>
      <c r="C11" s="98">
        <f>D11-1</f>
        <v>53</v>
      </c>
      <c r="D11" s="87">
        <v>54</v>
      </c>
      <c r="E11" s="98">
        <f>D11+1</f>
        <v>55</v>
      </c>
      <c r="F11" s="98">
        <f>E11+1</f>
        <v>56</v>
      </c>
      <c r="G11" s="98">
        <f>F11+0.5</f>
        <v>56.5</v>
      </c>
      <c r="H11" s="98">
        <f>G11+0.5</f>
        <v>57</v>
      </c>
      <c r="I11" s="255" t="s">
        <v>131</v>
      </c>
      <c r="J11" s="73"/>
      <c r="K11" s="89" t="s">
        <v>125</v>
      </c>
      <c r="L11" s="89" t="s">
        <v>119</v>
      </c>
      <c r="N11" s="89" t="s">
        <v>120</v>
      </c>
      <c r="O11" s="89"/>
      <c r="P11" s="97"/>
    </row>
    <row r="12" ht="29.1" customHeight="1" spans="1:16">
      <c r="A12" s="92" t="s">
        <v>133</v>
      </c>
      <c r="B12" s="86">
        <f>C12-0.8</f>
        <v>20.9</v>
      </c>
      <c r="C12" s="86">
        <f>D12-0.8</f>
        <v>21.7</v>
      </c>
      <c r="D12" s="87">
        <v>22.5</v>
      </c>
      <c r="E12" s="86">
        <f>D12+0.8</f>
        <v>23.3</v>
      </c>
      <c r="F12" s="86">
        <f>E12+0.8</f>
        <v>24.1</v>
      </c>
      <c r="G12" s="86">
        <f>F12+1.3</f>
        <v>25.4</v>
      </c>
      <c r="H12" s="86">
        <f>G12+1.3</f>
        <v>26.7</v>
      </c>
      <c r="I12" s="255" t="s">
        <v>134</v>
      </c>
      <c r="J12" s="73"/>
      <c r="K12" s="89" t="s">
        <v>119</v>
      </c>
      <c r="L12" s="90">
        <v>-0.3</v>
      </c>
      <c r="M12" s="89"/>
      <c r="N12" s="89" t="s">
        <v>135</v>
      </c>
      <c r="O12" s="89"/>
      <c r="P12" s="97"/>
    </row>
    <row r="13" ht="29.1" customHeight="1" spans="1:16">
      <c r="A13" s="92" t="s">
        <v>136</v>
      </c>
      <c r="B13" s="86">
        <f>C13-0.7</f>
        <v>15.1</v>
      </c>
      <c r="C13" s="86">
        <f>D13-0.7</f>
        <v>15.8</v>
      </c>
      <c r="D13" s="87">
        <v>16.5</v>
      </c>
      <c r="E13" s="86">
        <f>D13+0.7</f>
        <v>17.2</v>
      </c>
      <c r="F13" s="86">
        <f>E13+0.7</f>
        <v>17.9</v>
      </c>
      <c r="G13" s="86">
        <f>F13+0.9</f>
        <v>18.8</v>
      </c>
      <c r="H13" s="86">
        <f>G13+0.9</f>
        <v>19.7</v>
      </c>
      <c r="I13" s="255" t="s">
        <v>134</v>
      </c>
      <c r="J13" s="73"/>
      <c r="K13" s="89" t="s">
        <v>137</v>
      </c>
      <c r="L13" s="90">
        <v>-0.2</v>
      </c>
      <c r="M13" s="89"/>
      <c r="N13" s="89" t="s">
        <v>120</v>
      </c>
      <c r="O13" s="89"/>
      <c r="P13" s="97"/>
    </row>
    <row r="14" ht="29.1" customHeight="1" spans="1:16">
      <c r="A14" s="92" t="s">
        <v>138</v>
      </c>
      <c r="B14" s="86">
        <f t="shared" ref="B14:C19" si="4">C14-0.5</f>
        <v>9.5</v>
      </c>
      <c r="C14" s="86">
        <f t="shared" si="4"/>
        <v>10</v>
      </c>
      <c r="D14" s="87">
        <v>10.5</v>
      </c>
      <c r="E14" s="86">
        <f t="shared" ref="E14:F19" si="5">D14+0.5</f>
        <v>11</v>
      </c>
      <c r="F14" s="86">
        <f t="shared" si="5"/>
        <v>11.5</v>
      </c>
      <c r="G14" s="86">
        <f>F14+0.7</f>
        <v>12.2</v>
      </c>
      <c r="H14" s="86">
        <f>G14+0.7</f>
        <v>12.9</v>
      </c>
      <c r="I14" s="255" t="s">
        <v>134</v>
      </c>
      <c r="J14" s="73"/>
      <c r="K14" s="89" t="s">
        <v>125</v>
      </c>
      <c r="L14" s="89" t="s">
        <v>119</v>
      </c>
      <c r="M14" s="89"/>
      <c r="N14" s="89" t="s">
        <v>139</v>
      </c>
      <c r="O14" s="89"/>
      <c r="P14" s="97"/>
    </row>
    <row r="15" ht="29.1" customHeight="1" spans="1:16">
      <c r="A15" s="92" t="s">
        <v>140</v>
      </c>
      <c r="B15" s="86">
        <f t="shared" si="4"/>
        <v>12</v>
      </c>
      <c r="C15" s="86">
        <f t="shared" si="4"/>
        <v>12.5</v>
      </c>
      <c r="D15" s="87">
        <v>13</v>
      </c>
      <c r="E15" s="86">
        <f t="shared" si="5"/>
        <v>13.5</v>
      </c>
      <c r="F15" s="86">
        <f t="shared" si="5"/>
        <v>14</v>
      </c>
      <c r="G15" s="86">
        <f>F15+0.7</f>
        <v>14.7</v>
      </c>
      <c r="H15" s="86">
        <f>G15+0.7</f>
        <v>15.4</v>
      </c>
      <c r="I15" s="88" t="s">
        <v>141</v>
      </c>
      <c r="J15" s="73"/>
      <c r="K15" s="89" t="s">
        <v>119</v>
      </c>
      <c r="L15" s="89" t="s">
        <v>119</v>
      </c>
      <c r="M15" s="89"/>
      <c r="N15" s="89"/>
      <c r="O15" s="89"/>
      <c r="P15" s="97"/>
    </row>
    <row r="16" ht="29.1" customHeight="1" spans="1:16">
      <c r="A16" s="92" t="s">
        <v>142</v>
      </c>
      <c r="B16" s="86">
        <f>C16</f>
        <v>0</v>
      </c>
      <c r="C16" s="86">
        <f>D16</f>
        <v>0</v>
      </c>
      <c r="D16" s="87"/>
      <c r="E16" s="86">
        <f>D16</f>
        <v>0</v>
      </c>
      <c r="F16" s="86">
        <f>E16</f>
        <v>0</v>
      </c>
      <c r="G16" s="86">
        <f>F16</f>
        <v>0</v>
      </c>
      <c r="H16" s="86">
        <f>G16</f>
        <v>0</v>
      </c>
      <c r="I16" s="88" t="s">
        <v>141</v>
      </c>
      <c r="J16" s="73"/>
      <c r="K16" s="89" t="s">
        <v>119</v>
      </c>
      <c r="L16" s="90">
        <v>-0.2</v>
      </c>
      <c r="M16" s="89"/>
      <c r="N16" s="89"/>
      <c r="O16" s="89"/>
      <c r="P16" s="97"/>
    </row>
    <row r="17" ht="29.1" customHeight="1" spans="1:16">
      <c r="A17" s="92" t="s">
        <v>143</v>
      </c>
      <c r="B17" s="86">
        <f>C17-1</f>
        <v>46</v>
      </c>
      <c r="C17" s="86">
        <f>D17-1</f>
        <v>47</v>
      </c>
      <c r="D17" s="87">
        <v>48</v>
      </c>
      <c r="E17" s="86">
        <f>D17+1</f>
        <v>49</v>
      </c>
      <c r="F17" s="86">
        <f>E17+1</f>
        <v>50</v>
      </c>
      <c r="G17" s="86">
        <f>F17+1.5</f>
        <v>51.5</v>
      </c>
      <c r="H17" s="86">
        <f>G17+1.5</f>
        <v>53</v>
      </c>
      <c r="I17" s="99"/>
      <c r="J17" s="73"/>
      <c r="K17" s="94" t="s">
        <v>119</v>
      </c>
      <c r="L17" s="94" t="s">
        <v>119</v>
      </c>
      <c r="M17" s="94"/>
      <c r="N17" s="100" t="s">
        <v>144</v>
      </c>
      <c r="O17" s="94"/>
      <c r="P17" s="96"/>
    </row>
    <row r="18" ht="29.1" customHeight="1" spans="1:16">
      <c r="A18" s="92" t="s">
        <v>145</v>
      </c>
      <c r="B18" s="86">
        <f t="shared" si="4"/>
        <v>33</v>
      </c>
      <c r="C18" s="86">
        <f t="shared" si="4"/>
        <v>33.5</v>
      </c>
      <c r="D18" s="101">
        <v>34</v>
      </c>
      <c r="E18" s="86">
        <f t="shared" si="5"/>
        <v>34.5</v>
      </c>
      <c r="F18" s="86">
        <f t="shared" si="5"/>
        <v>35</v>
      </c>
      <c r="G18" s="86">
        <f>F18+0.5</f>
        <v>35.5</v>
      </c>
      <c r="H18" s="86">
        <f>G18</f>
        <v>35.5</v>
      </c>
      <c r="I18" s="102" t="s">
        <v>141</v>
      </c>
      <c r="J18" s="73"/>
      <c r="K18" s="94" t="s">
        <v>119</v>
      </c>
      <c r="L18" s="94" t="s">
        <v>119</v>
      </c>
      <c r="M18" s="94"/>
      <c r="N18" s="94"/>
      <c r="O18" s="94"/>
      <c r="P18" s="96"/>
    </row>
    <row r="19" ht="29.1" customHeight="1" spans="1:16">
      <c r="A19" s="92" t="s">
        <v>146</v>
      </c>
      <c r="B19" s="86">
        <f t="shared" si="4"/>
        <v>23.5</v>
      </c>
      <c r="C19" s="86">
        <f t="shared" si="4"/>
        <v>24</v>
      </c>
      <c r="D19" s="87">
        <v>24.5</v>
      </c>
      <c r="E19" s="86">
        <f t="shared" si="5"/>
        <v>25</v>
      </c>
      <c r="F19" s="86">
        <f t="shared" si="5"/>
        <v>25.5</v>
      </c>
      <c r="G19" s="103">
        <f>F19+0.75</f>
        <v>26.25</v>
      </c>
      <c r="H19" s="103">
        <f>G19</f>
        <v>26.25</v>
      </c>
      <c r="I19" s="104" t="s">
        <v>141</v>
      </c>
      <c r="J19" s="73"/>
      <c r="K19" s="94" t="s">
        <v>119</v>
      </c>
      <c r="L19" s="94" t="s">
        <v>119</v>
      </c>
      <c r="M19" s="94"/>
      <c r="N19" s="94"/>
      <c r="O19" s="94"/>
      <c r="P19" s="96"/>
    </row>
    <row r="20" ht="29.1" customHeight="1" spans="1:16">
      <c r="A20" s="92" t="s">
        <v>147</v>
      </c>
      <c r="B20" s="86">
        <f>C20</f>
        <v>15</v>
      </c>
      <c r="C20" s="86">
        <f>D20-1</f>
        <v>15</v>
      </c>
      <c r="D20" s="87">
        <v>16</v>
      </c>
      <c r="E20" s="86">
        <f>D20</f>
        <v>16</v>
      </c>
      <c r="F20" s="86">
        <f>D20+1.5</f>
        <v>17.5</v>
      </c>
      <c r="G20" s="86">
        <f>D20+1.5</f>
        <v>17.5</v>
      </c>
      <c r="H20" s="86">
        <f>F20</f>
        <v>17.5</v>
      </c>
      <c r="I20" s="105" t="s">
        <v>141</v>
      </c>
      <c r="J20" s="73"/>
      <c r="K20" s="94" t="s">
        <v>119</v>
      </c>
      <c r="L20" s="94" t="s">
        <v>119</v>
      </c>
      <c r="M20" s="94"/>
      <c r="N20" s="94" t="s">
        <v>135</v>
      </c>
      <c r="O20" s="94"/>
      <c r="P20" s="96"/>
    </row>
    <row r="21" ht="29.1" customHeight="1" spans="1:16">
      <c r="A21" s="106"/>
      <c r="B21" s="107"/>
      <c r="C21" s="108"/>
      <c r="D21" s="109"/>
      <c r="E21" s="110"/>
      <c r="F21" s="110"/>
      <c r="G21" s="111"/>
      <c r="H21" s="111"/>
      <c r="I21" s="112"/>
      <c r="J21" s="113"/>
      <c r="K21" s="114"/>
      <c r="L21" s="115"/>
      <c r="M21" s="116"/>
      <c r="N21" s="115" t="s">
        <v>148</v>
      </c>
      <c r="O21" s="115"/>
      <c r="P21" s="117"/>
    </row>
    <row r="22" ht="15" spans="1:16">
      <c r="A22" s="118" t="s">
        <v>84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</row>
    <row r="23" ht="14.25" spans="1:16">
      <c r="A23" s="62" t="s">
        <v>149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</row>
    <row r="24" ht="14.25" spans="1:16">
      <c r="A24" s="119" t="s">
        <v>150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8" t="s">
        <v>151</v>
      </c>
      <c r="L24" s="120">
        <v>46080</v>
      </c>
      <c r="M24" s="118" t="s">
        <v>152</v>
      </c>
      <c r="N24" s="118"/>
      <c r="O24" s="118" t="s">
        <v>153</v>
      </c>
      <c r="P24" s="121" t="s">
        <v>154</v>
      </c>
    </row>
    <row r="25" ht="18.95" customHeight="1" spans="1:16">
      <c r="A25" s="62" t="s">
        <v>155</v>
      </c>
    </row>
  </sheetData>
  <mergeCells count="9">
    <mergeCell ref="A1:P1"/>
    <mergeCell ref="B2:C2"/>
    <mergeCell ref="E2:I2"/>
    <mergeCell ref="L2:P2"/>
    <mergeCell ref="B3:I3"/>
    <mergeCell ref="K3:P3"/>
    <mergeCell ref="A3:A5"/>
    <mergeCell ref="I4:I5"/>
    <mergeCell ref="J2:J2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O6" sqref="O6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1" customWidth="1"/>
    <col min="5" max="5" width="28" style="41" customWidth="1"/>
    <col min="6" max="6" width="20.125" style="41" customWidth="1"/>
    <col min="7" max="7" width="9" style="41"/>
    <col min="8" max="8" width="9" style="42"/>
    <col min="9" max="16384" width="9" style="41"/>
  </cols>
  <sheetData>
    <row r="1" ht="29.25" spans="1:16">
      <c r="A1" s="43" t="s">
        <v>156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157</v>
      </c>
      <c r="B2" s="44" t="s">
        <v>158</v>
      </c>
      <c r="C2" s="44" t="s">
        <v>159</v>
      </c>
      <c r="D2" s="44" t="s">
        <v>160</v>
      </c>
      <c r="E2" s="44" t="s">
        <v>161</v>
      </c>
      <c r="F2" s="44" t="s">
        <v>162</v>
      </c>
      <c r="G2" s="44" t="s">
        <v>163</v>
      </c>
      <c r="H2" s="45" t="s">
        <v>164</v>
      </c>
      <c r="I2" s="44" t="s">
        <v>165</v>
      </c>
      <c r="J2" s="44" t="s">
        <v>166</v>
      </c>
      <c r="K2" s="44" t="s">
        <v>167</v>
      </c>
      <c r="L2" s="44" t="s">
        <v>168</v>
      </c>
      <c r="M2" s="44" t="s">
        <v>169</v>
      </c>
      <c r="N2" s="44" t="s">
        <v>170</v>
      </c>
      <c r="O2" s="44" t="s">
        <v>171</v>
      </c>
      <c r="P2" s="46" t="s">
        <v>172</v>
      </c>
    </row>
    <row r="3" ht="16.5" spans="1:16">
      <c r="A3" s="44"/>
      <c r="B3" s="44"/>
      <c r="C3" s="44"/>
      <c r="D3" s="44"/>
      <c r="E3" s="44"/>
      <c r="F3" s="44"/>
      <c r="G3" s="44"/>
      <c r="H3" s="45"/>
      <c r="I3" s="44" t="s">
        <v>173</v>
      </c>
      <c r="J3" s="44" t="s">
        <v>173</v>
      </c>
      <c r="K3" s="44" t="s">
        <v>173</v>
      </c>
      <c r="L3" s="44" t="s">
        <v>173</v>
      </c>
      <c r="M3" s="44" t="s">
        <v>173</v>
      </c>
      <c r="N3" s="44" t="s">
        <v>173</v>
      </c>
      <c r="O3" s="44"/>
      <c r="P3" s="47"/>
    </row>
    <row r="4" ht="14.25" spans="1:16">
      <c r="A4" s="48">
        <v>1</v>
      </c>
      <c r="B4" s="49" t="s">
        <v>174</v>
      </c>
      <c r="C4" s="49" t="s">
        <v>175</v>
      </c>
      <c r="D4" s="49" t="s">
        <v>176</v>
      </c>
      <c r="E4" s="49" t="s">
        <v>100</v>
      </c>
      <c r="F4" s="61" t="s">
        <v>177</v>
      </c>
      <c r="G4" s="48" t="s">
        <v>27</v>
      </c>
      <c r="H4" s="48" t="s">
        <v>27</v>
      </c>
      <c r="I4" s="48"/>
      <c r="J4" s="48"/>
      <c r="K4" s="48"/>
      <c r="L4" s="48"/>
      <c r="M4" s="48">
        <v>44</v>
      </c>
      <c r="N4" s="48"/>
      <c r="O4" s="48">
        <v>44</v>
      </c>
      <c r="P4" s="51"/>
    </row>
    <row r="5" ht="14.25" spans="1:16">
      <c r="A5" s="48">
        <v>2</v>
      </c>
      <c r="B5" s="49" t="s">
        <v>178</v>
      </c>
      <c r="C5" s="49" t="s">
        <v>175</v>
      </c>
      <c r="D5" s="49" t="s">
        <v>179</v>
      </c>
      <c r="E5" s="49" t="s">
        <v>100</v>
      </c>
      <c r="F5" s="61" t="s">
        <v>177</v>
      </c>
      <c r="G5" s="48" t="s">
        <v>27</v>
      </c>
      <c r="H5" s="48" t="s">
        <v>27</v>
      </c>
      <c r="I5" s="48"/>
      <c r="J5" s="48"/>
      <c r="K5" s="48"/>
      <c r="L5" s="48"/>
      <c r="M5" s="48">
        <v>39</v>
      </c>
      <c r="N5" s="48"/>
      <c r="O5" s="48">
        <v>39</v>
      </c>
      <c r="P5" s="51"/>
    </row>
    <row r="6" ht="14.25" spans="1:16">
      <c r="A6" s="48"/>
      <c r="B6" s="49"/>
      <c r="C6" s="49"/>
      <c r="D6" s="49"/>
      <c r="E6" s="49"/>
      <c r="F6" s="61"/>
      <c r="G6" s="48"/>
      <c r="H6" s="48"/>
      <c r="I6" s="48"/>
      <c r="J6" s="48"/>
      <c r="K6" s="48"/>
      <c r="L6" s="48"/>
      <c r="M6" s="48"/>
      <c r="N6" s="48"/>
      <c r="O6" s="48"/>
      <c r="P6" s="51"/>
    </row>
    <row r="7" ht="14.25" spans="1:16">
      <c r="A7" s="48"/>
      <c r="B7" s="49"/>
      <c r="C7" s="49"/>
      <c r="D7" s="49"/>
      <c r="E7" s="49"/>
      <c r="F7" s="61"/>
      <c r="G7" s="48"/>
      <c r="H7" s="48"/>
      <c r="I7" s="48"/>
      <c r="J7" s="48"/>
      <c r="K7" s="48"/>
      <c r="L7" s="48"/>
      <c r="M7" s="48"/>
      <c r="N7" s="48"/>
      <c r="O7" s="48"/>
      <c r="P7" s="51"/>
    </row>
    <row r="8" ht="14.25" spans="1:16">
      <c r="A8" s="48"/>
      <c r="B8" s="49"/>
      <c r="C8" s="49"/>
      <c r="D8" s="49"/>
      <c r="E8" s="49"/>
      <c r="F8" s="61"/>
      <c r="G8" s="48"/>
      <c r="H8" s="48"/>
      <c r="I8" s="48"/>
      <c r="J8" s="48"/>
      <c r="K8" s="48"/>
      <c r="L8" s="48"/>
      <c r="M8" s="48"/>
      <c r="N8" s="48"/>
      <c r="O8" s="48"/>
      <c r="P8" s="51"/>
    </row>
    <row r="9" ht="14.25" spans="1:16">
      <c r="A9" s="48"/>
      <c r="B9" s="49"/>
      <c r="C9" s="49"/>
      <c r="D9" s="49"/>
      <c r="E9" s="49"/>
      <c r="F9" s="61"/>
      <c r="G9" s="48"/>
      <c r="H9" s="48"/>
      <c r="I9" s="51"/>
      <c r="J9" s="51"/>
      <c r="K9" s="51"/>
      <c r="L9" s="48"/>
      <c r="M9" s="48"/>
      <c r="N9" s="48"/>
      <c r="O9" s="48"/>
      <c r="P9" s="51"/>
    </row>
    <row r="10" ht="14.25" spans="1:16">
      <c r="A10" s="48"/>
      <c r="B10" s="49"/>
      <c r="C10" s="49"/>
      <c r="D10" s="49"/>
      <c r="E10" s="49"/>
      <c r="F10" s="61"/>
      <c r="G10" s="48"/>
      <c r="H10" s="48"/>
      <c r="I10" s="51"/>
      <c r="J10" s="51"/>
      <c r="K10" s="51"/>
      <c r="L10" s="48"/>
      <c r="M10" s="48"/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180</v>
      </c>
      <c r="B20" s="53"/>
      <c r="C20" s="53"/>
      <c r="D20" s="54"/>
      <c r="E20" s="55"/>
      <c r="F20" s="56"/>
      <c r="G20" s="56"/>
      <c r="H20" s="56"/>
      <c r="I20" s="57"/>
      <c r="J20" s="52" t="s">
        <v>181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182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183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22" workbookViewId="0">
      <selection activeCell="O6" sqref="O6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2" customWidth="1"/>
    <col min="5" max="5" width="28" style="41" customWidth="1"/>
    <col min="6" max="6" width="20.125" style="42" customWidth="1"/>
    <col min="7" max="7" width="9" style="41"/>
    <col min="8" max="8" width="9" style="42"/>
    <col min="9" max="16384" width="9" style="41"/>
  </cols>
  <sheetData>
    <row r="1" ht="29.25" spans="1:16">
      <c r="A1" s="43" t="s">
        <v>156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157</v>
      </c>
      <c r="B2" s="44" t="s">
        <v>158</v>
      </c>
      <c r="C2" s="44" t="s">
        <v>159</v>
      </c>
      <c r="D2" s="45" t="s">
        <v>160</v>
      </c>
      <c r="E2" s="44" t="s">
        <v>161</v>
      </c>
      <c r="F2" s="45" t="s">
        <v>162</v>
      </c>
      <c r="G2" s="44" t="s">
        <v>163</v>
      </c>
      <c r="H2" s="45" t="s">
        <v>164</v>
      </c>
      <c r="I2" s="44" t="s">
        <v>165</v>
      </c>
      <c r="J2" s="44" t="s">
        <v>166</v>
      </c>
      <c r="K2" s="44" t="s">
        <v>167</v>
      </c>
      <c r="L2" s="44" t="s">
        <v>168</v>
      </c>
      <c r="M2" s="44" t="s">
        <v>169</v>
      </c>
      <c r="N2" s="44" t="s">
        <v>170</v>
      </c>
      <c r="O2" s="44" t="s">
        <v>171</v>
      </c>
      <c r="P2" s="46" t="s">
        <v>172</v>
      </c>
    </row>
    <row r="3" ht="16.5" spans="1:16">
      <c r="A3" s="44"/>
      <c r="B3" s="44"/>
      <c r="C3" s="44"/>
      <c r="D3" s="45"/>
      <c r="E3" s="44"/>
      <c r="F3" s="45"/>
      <c r="G3" s="44"/>
      <c r="H3" s="45"/>
      <c r="I3" s="44" t="s">
        <v>173</v>
      </c>
      <c r="J3" s="44" t="s">
        <v>173</v>
      </c>
      <c r="K3" s="44" t="s">
        <v>173</v>
      </c>
      <c r="L3" s="44" t="s">
        <v>173</v>
      </c>
      <c r="M3" s="44" t="s">
        <v>173</v>
      </c>
      <c r="N3" s="44" t="s">
        <v>173</v>
      </c>
      <c r="O3" s="44"/>
      <c r="P3" s="47"/>
    </row>
    <row r="4" ht="28.5" spans="1:16">
      <c r="A4" s="48">
        <v>1</v>
      </c>
      <c r="B4" s="49" t="s">
        <v>184</v>
      </c>
      <c r="C4" s="49" t="s">
        <v>185</v>
      </c>
      <c r="D4" s="48" t="s">
        <v>186</v>
      </c>
      <c r="E4" s="49" t="s">
        <v>100</v>
      </c>
      <c r="F4" s="50" t="s">
        <v>187</v>
      </c>
      <c r="G4" s="48" t="s">
        <v>27</v>
      </c>
      <c r="H4" s="48" t="s">
        <v>27</v>
      </c>
      <c r="I4" s="48"/>
      <c r="J4" s="48">
        <v>2</v>
      </c>
      <c r="K4" s="48"/>
      <c r="L4" s="48"/>
      <c r="M4" s="48">
        <v>9</v>
      </c>
      <c r="N4" s="48">
        <v>2</v>
      </c>
      <c r="O4" s="48">
        <f>SUM(I4:N4)</f>
        <v>13</v>
      </c>
      <c r="P4" s="51"/>
    </row>
    <row r="5" ht="28.5" spans="1:16">
      <c r="A5" s="48">
        <v>2</v>
      </c>
      <c r="B5" s="49" t="s">
        <v>188</v>
      </c>
      <c r="C5" s="49" t="s">
        <v>185</v>
      </c>
      <c r="D5" s="48" t="s">
        <v>189</v>
      </c>
      <c r="E5" s="49" t="s">
        <v>100</v>
      </c>
      <c r="F5" s="50" t="s">
        <v>187</v>
      </c>
      <c r="G5" s="48" t="s">
        <v>27</v>
      </c>
      <c r="H5" s="48" t="s">
        <v>27</v>
      </c>
      <c r="I5" s="48"/>
      <c r="J5" s="48">
        <v>3</v>
      </c>
      <c r="K5" s="48"/>
      <c r="L5" s="48"/>
      <c r="M5" s="48">
        <v>9</v>
      </c>
      <c r="N5" s="48">
        <v>2</v>
      </c>
      <c r="O5" s="48">
        <v>14</v>
      </c>
      <c r="P5" s="51"/>
    </row>
    <row r="6" ht="14.25" spans="1:16">
      <c r="A6" s="48"/>
      <c r="B6" s="49"/>
      <c r="C6" s="49"/>
      <c r="D6" s="48"/>
      <c r="E6" s="49"/>
      <c r="F6" s="50"/>
      <c r="G6" s="48"/>
      <c r="H6" s="48"/>
      <c r="I6" s="48"/>
      <c r="J6" s="48"/>
      <c r="K6" s="48"/>
      <c r="L6" s="48"/>
      <c r="M6" s="48"/>
      <c r="N6" s="48"/>
      <c r="O6" s="48"/>
      <c r="P6" s="51"/>
    </row>
    <row r="7" ht="14.25" spans="1:16">
      <c r="A7" s="48"/>
      <c r="B7" s="49"/>
      <c r="C7" s="49"/>
      <c r="D7" s="48"/>
      <c r="E7" s="49"/>
      <c r="F7" s="50"/>
      <c r="G7" s="48"/>
      <c r="H7" s="48"/>
      <c r="I7" s="48"/>
      <c r="J7" s="48"/>
      <c r="K7" s="48"/>
      <c r="L7" s="48"/>
      <c r="M7" s="48"/>
      <c r="N7" s="48"/>
      <c r="O7" s="48"/>
      <c r="P7" s="51"/>
    </row>
    <row r="8" ht="14.25" spans="1:16">
      <c r="A8" s="48"/>
      <c r="B8" s="49"/>
      <c r="C8" s="49"/>
      <c r="D8" s="48"/>
      <c r="E8" s="49"/>
      <c r="F8" s="50"/>
      <c r="G8" s="48"/>
      <c r="H8" s="48"/>
      <c r="I8" s="48"/>
      <c r="J8" s="48"/>
      <c r="K8" s="48"/>
      <c r="L8" s="48"/>
      <c r="M8" s="48"/>
      <c r="N8" s="48"/>
      <c r="O8" s="48"/>
      <c r="P8" s="51"/>
    </row>
    <row r="9" ht="14.25" spans="1:16">
      <c r="A9" s="48"/>
      <c r="B9" s="49"/>
      <c r="C9" s="49"/>
      <c r="D9" s="48"/>
      <c r="E9" s="49"/>
      <c r="F9" s="50"/>
      <c r="G9" s="48"/>
      <c r="H9" s="48"/>
      <c r="I9" s="51"/>
      <c r="J9" s="51"/>
      <c r="K9" s="51"/>
      <c r="L9" s="48"/>
      <c r="M9" s="48"/>
      <c r="N9" s="48"/>
      <c r="O9" s="48"/>
      <c r="P9" s="51"/>
    </row>
    <row r="10" ht="14.25" spans="1:16">
      <c r="A10" s="48"/>
      <c r="B10" s="49"/>
      <c r="C10" s="49"/>
      <c r="D10" s="48"/>
      <c r="E10" s="49"/>
      <c r="F10" s="50"/>
      <c r="G10" s="48"/>
      <c r="H10" s="48"/>
      <c r="I10" s="51"/>
      <c r="J10" s="51"/>
      <c r="K10" s="51"/>
      <c r="L10" s="48"/>
      <c r="M10" s="48"/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190</v>
      </c>
      <c r="B20" s="53"/>
      <c r="C20" s="53"/>
      <c r="D20" s="54"/>
      <c r="E20" s="55"/>
      <c r="F20" s="56"/>
      <c r="G20" s="56"/>
      <c r="H20" s="56"/>
      <c r="I20" s="57"/>
      <c r="J20" s="52" t="s">
        <v>181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182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183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D8" sqref="D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191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157</v>
      </c>
      <c r="B2" s="5" t="s">
        <v>162</v>
      </c>
      <c r="C2" s="5" t="s">
        <v>158</v>
      </c>
      <c r="D2" s="5" t="s">
        <v>159</v>
      </c>
      <c r="E2" s="5" t="s">
        <v>160</v>
      </c>
      <c r="F2" s="5" t="s">
        <v>161</v>
      </c>
      <c r="G2" s="4" t="s">
        <v>192</v>
      </c>
      <c r="H2" s="4"/>
      <c r="I2" s="4" t="s">
        <v>193</v>
      </c>
      <c r="J2" s="4"/>
      <c r="K2" s="6" t="s">
        <v>194</v>
      </c>
      <c r="L2" s="37" t="s">
        <v>195</v>
      </c>
      <c r="M2" s="7" t="s">
        <v>196</v>
      </c>
    </row>
    <row r="3" s="1" customFormat="1" ht="16.5" spans="1:13">
      <c r="A3" s="4"/>
      <c r="B3" s="8"/>
      <c r="C3" s="8"/>
      <c r="D3" s="8"/>
      <c r="E3" s="8"/>
      <c r="F3" s="8"/>
      <c r="G3" s="4" t="s">
        <v>197</v>
      </c>
      <c r="H3" s="4" t="s">
        <v>198</v>
      </c>
      <c r="I3" s="4" t="s">
        <v>197</v>
      </c>
      <c r="J3" s="4" t="s">
        <v>198</v>
      </c>
      <c r="K3" s="9"/>
      <c r="L3" s="38"/>
      <c r="M3" s="10"/>
    </row>
    <row r="4" spans="1:13">
      <c r="A4" s="11">
        <v>1</v>
      </c>
      <c r="B4" s="11" t="s">
        <v>199</v>
      </c>
      <c r="C4" s="12" t="s">
        <v>178</v>
      </c>
      <c r="D4" s="12" t="s">
        <v>175</v>
      </c>
      <c r="E4" s="12" t="s">
        <v>179</v>
      </c>
      <c r="F4" s="12" t="s">
        <v>100</v>
      </c>
      <c r="G4" s="12">
        <v>-1</v>
      </c>
      <c r="H4" s="12">
        <v>-1.2</v>
      </c>
      <c r="I4" s="12">
        <v>-1.8</v>
      </c>
      <c r="J4" s="12">
        <v>-2.3</v>
      </c>
      <c r="K4" s="12"/>
      <c r="L4" s="12" t="s">
        <v>200</v>
      </c>
      <c r="M4" s="12" t="s">
        <v>201</v>
      </c>
    </row>
    <row r="5" spans="1:13">
      <c r="A5" s="11">
        <v>2</v>
      </c>
      <c r="B5" s="11" t="s">
        <v>199</v>
      </c>
      <c r="C5" s="12" t="s">
        <v>174</v>
      </c>
      <c r="D5" s="12" t="s">
        <v>175</v>
      </c>
      <c r="E5" s="12" t="s">
        <v>176</v>
      </c>
      <c r="F5" s="12" t="s">
        <v>100</v>
      </c>
      <c r="G5" s="12">
        <v>-1</v>
      </c>
      <c r="H5" s="12">
        <v>-1.2</v>
      </c>
      <c r="I5" s="12">
        <v>-2.2</v>
      </c>
      <c r="J5" s="12">
        <v>-3</v>
      </c>
      <c r="K5" s="12"/>
      <c r="L5" s="12" t="s">
        <v>200</v>
      </c>
      <c r="M5" s="12" t="s">
        <v>201</v>
      </c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202</v>
      </c>
      <c r="B12" s="14"/>
      <c r="C12" s="14"/>
      <c r="D12" s="14"/>
      <c r="E12" s="15"/>
      <c r="F12" s="16"/>
      <c r="G12" s="20"/>
      <c r="H12" s="13" t="s">
        <v>203</v>
      </c>
      <c r="I12" s="14"/>
      <c r="J12" s="14"/>
      <c r="K12" s="15"/>
      <c r="L12" s="39"/>
      <c r="M12" s="17"/>
    </row>
    <row r="13" ht="112.5" customHeight="1" spans="1:13">
      <c r="A13" s="40" t="s">
        <v>204</v>
      </c>
      <c r="B13" s="4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205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207</v>
      </c>
      <c r="B2" s="5" t="s">
        <v>162</v>
      </c>
      <c r="C2" s="5" t="s">
        <v>158</v>
      </c>
      <c r="D2" s="5" t="s">
        <v>159</v>
      </c>
      <c r="E2" s="5" t="s">
        <v>160</v>
      </c>
      <c r="F2" s="5" t="s">
        <v>161</v>
      </c>
      <c r="G2" s="26" t="s">
        <v>208</v>
      </c>
      <c r="H2" s="27"/>
      <c r="I2" s="28"/>
      <c r="J2" s="26" t="s">
        <v>209</v>
      </c>
      <c r="K2" s="27"/>
      <c r="L2" s="28"/>
      <c r="M2" s="26" t="s">
        <v>210</v>
      </c>
      <c r="N2" s="27"/>
      <c r="O2" s="28"/>
      <c r="P2" s="26" t="s">
        <v>211</v>
      </c>
      <c r="Q2" s="27"/>
      <c r="R2" s="28"/>
      <c r="S2" s="27" t="s">
        <v>212</v>
      </c>
      <c r="T2" s="27"/>
      <c r="U2" s="28"/>
      <c r="V2" s="22" t="s">
        <v>213</v>
      </c>
      <c r="W2" s="22" t="s">
        <v>172</v>
      </c>
    </row>
    <row r="3" s="1" customFormat="1" ht="16.5" spans="1:23">
      <c r="A3" s="8"/>
      <c r="B3" s="29"/>
      <c r="C3" s="29"/>
      <c r="D3" s="29"/>
      <c r="E3" s="29"/>
      <c r="F3" s="29"/>
      <c r="G3" s="4" t="s">
        <v>214</v>
      </c>
      <c r="H3" s="4" t="s">
        <v>29</v>
      </c>
      <c r="I3" s="4" t="s">
        <v>162</v>
      </c>
      <c r="J3" s="4" t="s">
        <v>214</v>
      </c>
      <c r="K3" s="4" t="s">
        <v>29</v>
      </c>
      <c r="L3" s="4" t="s">
        <v>162</v>
      </c>
      <c r="M3" s="4" t="s">
        <v>214</v>
      </c>
      <c r="N3" s="4" t="s">
        <v>29</v>
      </c>
      <c r="O3" s="4" t="s">
        <v>162</v>
      </c>
      <c r="P3" s="4" t="s">
        <v>214</v>
      </c>
      <c r="Q3" s="4" t="s">
        <v>29</v>
      </c>
      <c r="R3" s="4" t="s">
        <v>162</v>
      </c>
      <c r="S3" s="4" t="s">
        <v>214</v>
      </c>
      <c r="T3" s="4" t="s">
        <v>29</v>
      </c>
      <c r="U3" s="4" t="s">
        <v>162</v>
      </c>
      <c r="V3" s="30"/>
      <c r="W3" s="30"/>
    </row>
    <row r="4" spans="1:23">
      <c r="A4" s="31" t="s">
        <v>215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216</v>
      </c>
      <c r="H5" s="27"/>
      <c r="I5" s="28"/>
      <c r="J5" s="26" t="s">
        <v>217</v>
      </c>
      <c r="K5" s="27"/>
      <c r="L5" s="28"/>
      <c r="M5" s="26" t="s">
        <v>218</v>
      </c>
      <c r="N5" s="27"/>
      <c r="O5" s="28"/>
      <c r="P5" s="26" t="s">
        <v>219</v>
      </c>
      <c r="Q5" s="27"/>
      <c r="R5" s="28"/>
      <c r="S5" s="27" t="s">
        <v>220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214</v>
      </c>
      <c r="H6" s="4" t="s">
        <v>29</v>
      </c>
      <c r="I6" s="4" t="s">
        <v>162</v>
      </c>
      <c r="J6" s="4" t="s">
        <v>214</v>
      </c>
      <c r="K6" s="4" t="s">
        <v>29</v>
      </c>
      <c r="L6" s="4" t="s">
        <v>162</v>
      </c>
      <c r="M6" s="4" t="s">
        <v>214</v>
      </c>
      <c r="N6" s="4" t="s">
        <v>29</v>
      </c>
      <c r="O6" s="4" t="s">
        <v>162</v>
      </c>
      <c r="P6" s="4" t="s">
        <v>214</v>
      </c>
      <c r="Q6" s="4" t="s">
        <v>29</v>
      </c>
      <c r="R6" s="4" t="s">
        <v>162</v>
      </c>
      <c r="S6" s="4" t="s">
        <v>214</v>
      </c>
      <c r="T6" s="4" t="s">
        <v>29</v>
      </c>
      <c r="U6" s="4" t="s">
        <v>162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221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222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223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224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225</v>
      </c>
      <c r="B17" s="14"/>
      <c r="C17" s="14"/>
      <c r="D17" s="14"/>
      <c r="E17" s="15"/>
      <c r="F17" s="16"/>
      <c r="G17" s="20"/>
      <c r="H17" s="25"/>
      <c r="I17" s="25"/>
      <c r="J17" s="13" t="s">
        <v>226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227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205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0" sqref="G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229</v>
      </c>
      <c r="B2" s="22" t="s">
        <v>158</v>
      </c>
      <c r="C2" s="22" t="s">
        <v>159</v>
      </c>
      <c r="D2" s="22" t="s">
        <v>160</v>
      </c>
      <c r="E2" s="22" t="s">
        <v>161</v>
      </c>
      <c r="F2" s="22" t="s">
        <v>162</v>
      </c>
      <c r="G2" s="21" t="s">
        <v>230</v>
      </c>
      <c r="H2" s="21" t="s">
        <v>231</v>
      </c>
      <c r="I2" s="21" t="s">
        <v>232</v>
      </c>
      <c r="J2" s="21" t="s">
        <v>231</v>
      </c>
      <c r="K2" s="21" t="s">
        <v>233</v>
      </c>
      <c r="L2" s="21" t="s">
        <v>231</v>
      </c>
      <c r="M2" s="22" t="s">
        <v>213</v>
      </c>
      <c r="N2" s="22" t="s">
        <v>172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229</v>
      </c>
      <c r="B4" s="24" t="s">
        <v>234</v>
      </c>
      <c r="C4" s="24" t="s">
        <v>214</v>
      </c>
      <c r="D4" s="24" t="s">
        <v>160</v>
      </c>
      <c r="E4" s="22" t="s">
        <v>161</v>
      </c>
      <c r="F4" s="22" t="s">
        <v>162</v>
      </c>
      <c r="G4" s="21" t="s">
        <v>230</v>
      </c>
      <c r="H4" s="21" t="s">
        <v>231</v>
      </c>
      <c r="I4" s="21" t="s">
        <v>232</v>
      </c>
      <c r="J4" s="21" t="s">
        <v>231</v>
      </c>
      <c r="K4" s="21" t="s">
        <v>233</v>
      </c>
      <c r="L4" s="21" t="s">
        <v>231</v>
      </c>
      <c r="M4" s="22" t="s">
        <v>213</v>
      </c>
      <c r="N4" s="22" t="s">
        <v>172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225</v>
      </c>
      <c r="B11" s="14"/>
      <c r="C11" s="14"/>
      <c r="D11" s="15"/>
      <c r="E11" s="16"/>
      <c r="F11" s="25"/>
      <c r="G11" s="20"/>
      <c r="H11" s="25"/>
      <c r="I11" s="13" t="s">
        <v>226</v>
      </c>
      <c r="J11" s="14"/>
      <c r="K11" s="14"/>
      <c r="L11" s="14"/>
      <c r="M11" s="14"/>
      <c r="N11" s="17"/>
    </row>
    <row r="12" ht="68.25" customHeight="1" spans="1:14">
      <c r="A12" s="18" t="s">
        <v>235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205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3" sqref="F3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207</v>
      </c>
      <c r="B2" s="5" t="s">
        <v>162</v>
      </c>
      <c r="C2" s="5" t="s">
        <v>158</v>
      </c>
      <c r="D2" s="5" t="s">
        <v>159</v>
      </c>
      <c r="E2" s="5" t="s">
        <v>160</v>
      </c>
      <c r="F2" s="5" t="s">
        <v>161</v>
      </c>
      <c r="G2" s="4" t="s">
        <v>237</v>
      </c>
      <c r="H2" s="4" t="s">
        <v>238</v>
      </c>
      <c r="I2" s="4" t="s">
        <v>239</v>
      </c>
      <c r="J2" s="4" t="s">
        <v>240</v>
      </c>
      <c r="K2" s="5" t="s">
        <v>213</v>
      </c>
      <c r="L2" s="5" t="s">
        <v>172</v>
      </c>
    </row>
    <row r="3" spans="1:12">
      <c r="A3" s="11" t="s">
        <v>241</v>
      </c>
      <c r="B3" s="11" t="s">
        <v>199</v>
      </c>
      <c r="C3" s="12" t="s">
        <v>178</v>
      </c>
      <c r="D3" s="12" t="s">
        <v>175</v>
      </c>
      <c r="E3" s="12" t="s">
        <v>179</v>
      </c>
      <c r="F3" s="12" t="s">
        <v>100</v>
      </c>
      <c r="G3" s="12" t="s">
        <v>242</v>
      </c>
      <c r="H3" s="12" t="s">
        <v>243</v>
      </c>
      <c r="I3" s="12"/>
      <c r="J3" s="12"/>
      <c r="K3" s="12" t="s">
        <v>200</v>
      </c>
      <c r="L3" s="12" t="s">
        <v>201</v>
      </c>
    </row>
    <row r="4" spans="1:12">
      <c r="A4" s="11" t="s">
        <v>241</v>
      </c>
      <c r="B4" s="11" t="s">
        <v>199</v>
      </c>
      <c r="C4" s="12" t="s">
        <v>174</v>
      </c>
      <c r="D4" s="12" t="s">
        <v>175</v>
      </c>
      <c r="E4" s="12" t="s">
        <v>176</v>
      </c>
      <c r="F4" s="12" t="s">
        <v>100</v>
      </c>
      <c r="G4" s="12" t="s">
        <v>242</v>
      </c>
      <c r="H4" s="12" t="s">
        <v>243</v>
      </c>
      <c r="I4" s="12"/>
      <c r="J4" s="12"/>
      <c r="K4" s="12" t="s">
        <v>200</v>
      </c>
      <c r="L4" s="12" t="s">
        <v>201</v>
      </c>
    </row>
    <row r="5" spans="1:12">
      <c r="A5" s="11" t="s">
        <v>241</v>
      </c>
      <c r="B5" s="11" t="s">
        <v>244</v>
      </c>
      <c r="C5" s="12" t="s">
        <v>178</v>
      </c>
      <c r="D5" s="12" t="s">
        <v>175</v>
      </c>
      <c r="E5" s="12" t="s">
        <v>179</v>
      </c>
      <c r="F5" s="12" t="s">
        <v>100</v>
      </c>
      <c r="G5" s="12" t="s">
        <v>245</v>
      </c>
      <c r="H5" s="12" t="s">
        <v>246</v>
      </c>
      <c r="I5" s="12"/>
      <c r="J5" s="12"/>
      <c r="K5" s="12" t="s">
        <v>200</v>
      </c>
      <c r="L5" s="12" t="s">
        <v>201</v>
      </c>
    </row>
    <row r="6" spans="1:12">
      <c r="A6" s="11" t="s">
        <v>241</v>
      </c>
      <c r="B6" s="11" t="s">
        <v>244</v>
      </c>
      <c r="C6" s="12" t="s">
        <v>174</v>
      </c>
      <c r="D6" s="12" t="s">
        <v>175</v>
      </c>
      <c r="E6" s="12" t="s">
        <v>176</v>
      </c>
      <c r="F6" s="12" t="s">
        <v>100</v>
      </c>
      <c r="G6" s="12" t="s">
        <v>245</v>
      </c>
      <c r="H6" s="12" t="s">
        <v>246</v>
      </c>
      <c r="I6" s="12"/>
      <c r="J6" s="12"/>
      <c r="K6" s="12" t="s">
        <v>200</v>
      </c>
      <c r="L6" s="12" t="s">
        <v>201</v>
      </c>
    </row>
    <row r="7" spans="1:12">
      <c r="A7" s="11" t="s">
        <v>241</v>
      </c>
      <c r="B7" s="11" t="s">
        <v>244</v>
      </c>
      <c r="C7" s="12" t="s">
        <v>178</v>
      </c>
      <c r="D7" s="12" t="s">
        <v>175</v>
      </c>
      <c r="E7" s="12" t="s">
        <v>179</v>
      </c>
      <c r="F7" s="12" t="s">
        <v>100</v>
      </c>
      <c r="G7" s="12" t="s">
        <v>247</v>
      </c>
      <c r="H7" s="12" t="s">
        <v>246</v>
      </c>
      <c r="I7" s="12"/>
      <c r="J7" s="12"/>
      <c r="K7" s="12" t="s">
        <v>200</v>
      </c>
      <c r="L7" s="12" t="s">
        <v>201</v>
      </c>
    </row>
    <row r="8" spans="1:12">
      <c r="A8" s="11" t="s">
        <v>241</v>
      </c>
      <c r="B8" s="11" t="s">
        <v>244</v>
      </c>
      <c r="C8" s="12" t="s">
        <v>174</v>
      </c>
      <c r="D8" s="12" t="s">
        <v>175</v>
      </c>
      <c r="E8" s="12" t="s">
        <v>176</v>
      </c>
      <c r="F8" s="12" t="s">
        <v>100</v>
      </c>
      <c r="G8" s="12" t="s">
        <v>247</v>
      </c>
      <c r="H8" s="12" t="s">
        <v>246</v>
      </c>
      <c r="I8" s="12"/>
      <c r="J8" s="12"/>
      <c r="K8" s="12" t="s">
        <v>200</v>
      </c>
      <c r="L8" s="12" t="s">
        <v>201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248</v>
      </c>
      <c r="B11" s="14"/>
      <c r="C11" s="14"/>
      <c r="D11" s="14"/>
      <c r="E11" s="15"/>
      <c r="F11" s="16"/>
      <c r="G11" s="20"/>
      <c r="H11" s="13" t="s">
        <v>249</v>
      </c>
      <c r="I11" s="14"/>
      <c r="J11" s="14"/>
      <c r="K11" s="14"/>
      <c r="L11" s="17"/>
    </row>
    <row r="12" ht="79.5" customHeight="1" spans="1:12">
      <c r="A12" s="18" t="s">
        <v>250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205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AQL2.5验货</vt:lpstr>
      <vt:lpstr>首期</vt:lpstr>
      <vt:lpstr>首期尺寸表</vt:lpstr>
      <vt:lpstr>面料验布1 </vt:lpstr>
      <vt:lpstr>面料验布2</vt:lpstr>
      <vt:lpstr>2.面料缩率</vt:lpstr>
      <vt:lpstr>3.面料互染</vt:lpstr>
      <vt:lpstr>4.面料静水压</vt:lpstr>
      <vt:lpstr>5.特殊工艺测试 (2)</vt:lpstr>
      <vt:lpstr>6.织带类缩率测试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2026-02-28T06:28:30Z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16CE0B6008604ED6ADD7BCBB8B7F332E_12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