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7" activeTab="10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）" sheetId="5" r:id="rId7"/>
    <sheet name="验货尺寸表 (尾期海外)" sheetId="17" r:id="rId8"/>
    <sheet name="尾期（美妙）" sheetId="18" r:id="rId9"/>
    <sheet name="验货尺寸表 (尾期美妙) " sheetId="19" r:id="rId10"/>
    <sheet name="尾期（大货1） " sheetId="20" r:id="rId11"/>
    <sheet name="验货尺寸表 (尾期1) " sheetId="21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<sst xmlns="http://schemas.openxmlformats.org/spreadsheetml/2006/main" count="1517" uniqueCount="438">
  <si>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</si>
  <si>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</si>
  <si>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</si>
  <si>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</si>
  <si>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</si>
  <si>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</si>
  <si>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</si>
  <si>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</si>
  <si>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</si>
  <si>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</si>
  <si>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</si>
  <si>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</si>
  <si>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</si>
  <si>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</si>
  <si>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</si>
  <si>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</si>
  <si>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</si>
  <si>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</si>
  <si>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</si>
  <si>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</si>
  <si>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</si>
  <si>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</si>
  <si>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</si>
  <si>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</si>
  <si>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</si>
  <si>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</si>
  <si>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</si>
  <si>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</si>
  <si>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</si>
  <si>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</si>
  <si>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</si>
  <si>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</si>
  <si>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</si>
  <si>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</si>
  <si>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</si>
  <si>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</si>
  <si>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</si>
  <si>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</si>
  <si>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</si>
  <si>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</si>
  <si>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</si>
  <si>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</si>
  <si>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</si>
  <si>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</si>
  <si>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</si>
  <si>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</si>
  <si>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</si>
  <si>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</si>
  <si>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</si>
  <si>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</si>
  <si>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</si>
  <si>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</si>
  <si>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</si>
  <si>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</si>
  <si>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</si>
  <si>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</si>
  <si>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</si>
  <si>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</si>
  <si>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</si>
  <si>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</si>
  <si>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</si>
  <si>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</si>
  <si>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TAJJAO81239</t>
  </si>
  <si>
    <t>合同交期</t>
  </si>
  <si>
    <t>2025/11-30至4月</t>
  </si>
  <si>
    <t>产前确认样</t>
  </si>
  <si>
    <t>有</t>
  </si>
  <si>
    <t>无</t>
  </si>
  <si>
    <t>品名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</si>
  <si>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</si>
  <si>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</si>
  <si>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</si>
  <si>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</si>
  <si>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</si>
  <si>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</si>
  <si>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</si>
  <si>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</si>
  <si>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</si>
  <si>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</si>
  <si>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</si>
  <si>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</si>
  <si>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</si>
  <si>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</si>
  <si>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</si>
  <si>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</si>
  <si>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</si>
  <si>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</si>
  <si>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</si>
  <si>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</si>
  <si>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</si>
  <si>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</si>
  <si>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</si>
  <si>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</si>
  <si>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</si>
  <si>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</si>
  <si>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</si>
  <si>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</si>
  <si>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</si>
  <si>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</si>
  <si>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</si>
  <si>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</si>
  <si>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</si>
  <si>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</si>
  <si>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</si>
  <si>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</si>
  <si>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</si>
  <si>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</si>
  <si>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</si>
  <si>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</si>
  <si>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</si>
  <si>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</si>
  <si>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</si>
  <si>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</si>
  <si>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</si>
  <si>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</si>
  <si>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</si>
  <si>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</si>
  <si>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微光绿</t>
  </si>
  <si>
    <t>松山绿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</si>
  <si>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</si>
  <si>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</si>
  <si>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</si>
  <si>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</si>
  <si>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</si>
  <si>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</si>
  <si>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</si>
  <si>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</si>
  <si>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1、前领+肩冚线不分中，大小不均匀</t>
  </si>
  <si>
    <t>2、上袖不圆顺，容皱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</si>
  <si>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</si>
  <si>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</si>
  <si>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</si>
  <si>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</si>
  <si>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</si>
  <si>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</si>
  <si>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</si>
  <si>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</si>
  <si>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</si>
  <si>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</si>
  <si>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</si>
  <si>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</si>
  <si>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</si>
  <si>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</si>
  <si>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</si>
  <si>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</si>
  <si>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</si>
  <si>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</si>
  <si>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</si>
  <si>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</si>
  <si>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</si>
  <si>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2XL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</si>
  <si>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</si>
  <si>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</si>
  <si>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</si>
  <si>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</si>
  <si>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</si>
  <si>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</si>
  <si>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</si>
  <si>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</si>
  <si>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</si>
  <si>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后中长（后中量，不含领）</t>
  </si>
  <si>
    <t>±1</t>
  </si>
  <si>
    <t>+0.5</t>
  </si>
  <si>
    <t>+0</t>
  </si>
  <si>
    <t>-0.7</t>
  </si>
  <si>
    <t>胸围（后中领下28CM处）</t>
  </si>
  <si>
    <t>-0.5</t>
  </si>
  <si>
    <t>-1</t>
  </si>
  <si>
    <t>-0.6</t>
  </si>
  <si>
    <t>摆围（下摆两点平直量）</t>
  </si>
  <si>
    <t>110</t>
  </si>
  <si>
    <t>肩宽</t>
  </si>
  <si>
    <t>47</t>
  </si>
  <si>
    <t>±0.5</t>
  </si>
  <si>
    <t>-0.2</t>
  </si>
  <si>
    <t>袖长</t>
  </si>
  <si>
    <t>23.5</t>
  </si>
  <si>
    <t>+0.2</t>
  </si>
  <si>
    <t>+0.3</t>
  </si>
  <si>
    <t>袖肥/2</t>
  </si>
  <si>
    <t>±0.3</t>
  </si>
  <si>
    <t>短袖口/2</t>
  </si>
  <si>
    <t>+0.4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</si>
  <si>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</si>
  <si>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</si>
  <si>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</si>
  <si>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</si>
  <si>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</si>
  <si>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</si>
  <si>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</si>
  <si>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</si>
  <si>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男式短袖T恤</t>
  </si>
  <si>
    <t>CGDD25111000060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</si>
  <si>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</si>
  <si>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</si>
  <si>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</si>
  <si>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</si>
  <si>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</si>
  <si>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</si>
  <si>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</si>
  <si>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</si>
  <si>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</si>
  <si>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</si>
  <si>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</si>
  <si>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</si>
  <si>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</si>
  <si>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</si>
  <si>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</si>
  <si>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</si>
  <si>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</si>
  <si>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</si>
  <si>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</si>
  <si>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</si>
  <si>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</si>
  <si>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</si>
  <si>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</si>
  <si>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</si>
  <si>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</si>
  <si>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</si>
  <si>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</si>
  <si>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</si>
  <si>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</si>
  <si>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</si>
  <si>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</si>
  <si>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</si>
  <si>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</si>
  <si>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</si>
  <si>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</si>
  <si>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</si>
  <si>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</si>
  <si>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</si>
  <si>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</si>
  <si>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</si>
  <si>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</si>
  <si>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</si>
  <si>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</si>
  <si>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</si>
  <si>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</si>
  <si>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</si>
  <si>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</si>
  <si>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</si>
  <si>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</si>
  <si>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</si>
  <si>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</si>
  <si>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</si>
  <si>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</si>
  <si>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</si>
  <si>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</si>
  <si>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</si>
  <si>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</si>
  <si>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</si>
  <si>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</si>
  <si>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</si>
  <si>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</si>
  <si>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</si>
  <si>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</si>
  <si>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</si>
  <si>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</si>
  <si>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</si>
  <si>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</si>
  <si>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</si>
  <si>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</si>
  <si>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</si>
  <si>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</si>
  <si>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</si>
  <si>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</si>
  <si>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</si>
  <si>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1.肩部冚线不分中。</t>
  </si>
  <si>
    <t>2.脚唛边线宽窄不一致</t>
  </si>
  <si>
    <t>3.线头没有清理干净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</si>
  <si>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</si>
  <si>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</si>
  <si>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</si>
  <si>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</si>
  <si>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</si>
  <si>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</si>
  <si>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</si>
  <si>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走货449件，抽查50件，发现3件不良品，已按照以上提出的问题点改正，可以出货</t>
  </si>
  <si>
    <t>服装QC部门</t>
  </si>
  <si>
    <t>检验人</t>
  </si>
  <si>
    <t>+1</t>
  </si>
  <si>
    <t>-0.3</t>
  </si>
  <si>
    <t>-0.4</t>
  </si>
  <si>
    <t>采购凭证编号：CGDD25111000058</t>
  </si>
  <si>
    <t>②检验明细：齐色齐码80件</t>
  </si>
  <si>
    <t>1.肩部冚线不分中，大小不均匀。</t>
  </si>
  <si>
    <t>2.脚边冚线不平齐</t>
  </si>
  <si>
    <t>走货800件，抽查80件，发现3件不良品，已按照以上提出的问题点改正，可以出货</t>
  </si>
  <si>
    <t>-0.5 -0.5 -0.6</t>
  </si>
  <si>
    <t>+0 -0.3 -0.5</t>
  </si>
  <si>
    <t>-1 -0.8 -0.5</t>
  </si>
  <si>
    <t>-1 -1 -0.5</t>
  </si>
  <si>
    <t>+0 -0.5 -0.5</t>
  </si>
  <si>
    <t>+0 +0-0.5</t>
  </si>
  <si>
    <t>-1 -1 -1</t>
  </si>
  <si>
    <t>-1 -0.5 +0</t>
  </si>
  <si>
    <t>-1 -0.5 -1</t>
  </si>
  <si>
    <t>-0.5 -1 -1</t>
  </si>
  <si>
    <t>-1 +0 -1</t>
  </si>
  <si>
    <t>+0 -1 +0</t>
  </si>
  <si>
    <t>-1 +0 +0</t>
  </si>
  <si>
    <t>-1 -1 +0</t>
  </si>
  <si>
    <t>+0 +0 +0</t>
  </si>
  <si>
    <t>-0.4 -0.3 +0</t>
  </si>
  <si>
    <t>-0.3 -0.5 -0.3</t>
  </si>
  <si>
    <t>-0.3 -0.3 -0.3</t>
  </si>
  <si>
    <t>-0.5 -0.6 +0</t>
  </si>
  <si>
    <t>+0 +0 -0.5</t>
  </si>
  <si>
    <t>-0.3 +0 +0</t>
  </si>
  <si>
    <t>+0.5 +0.5 +0</t>
  </si>
  <si>
    <t>+0.3 +0.5 +0</t>
  </si>
  <si>
    <t>-0.3 +0.2 -0.2</t>
  </si>
  <si>
    <t>-0.5 -0.5 +0</t>
  </si>
  <si>
    <t>+0 +0.2 -0.2</t>
  </si>
  <si>
    <t>+0 -0.4 -0.5</t>
  </si>
  <si>
    <t>-0.2 -0.7 -0.5</t>
  </si>
  <si>
    <t>+0 -0.5 +0</t>
  </si>
  <si>
    <t>+0.3 +0.2 +0</t>
  </si>
  <si>
    <t>+0.3 +0.3 +0</t>
  </si>
  <si>
    <t>+0 +0.3 +0.3</t>
  </si>
  <si>
    <t>+0 -0.2 -0.2 +0</t>
  </si>
  <si>
    <t>+0 +0.3 +0</t>
  </si>
  <si>
    <t>-0.5 -0.5 -0.3</t>
  </si>
  <si>
    <t>+0 -0.3 -0.3</t>
  </si>
  <si>
    <t>+0 -0.2 +0</t>
  </si>
  <si>
    <t>-0.5 +0.5 +0.2</t>
  </si>
  <si>
    <t>+0.4 +0.3 +0.3</t>
  </si>
  <si>
    <t>+0.5 +0.2 +0.3</t>
  </si>
  <si>
    <t>+0 +0 +0.5</t>
  </si>
  <si>
    <t>+0.3 +0.3 +0.5</t>
  </si>
  <si>
    <t>+0.5 +0.3 +0</t>
  </si>
  <si>
    <t>采购凭证编号：CGDD25111000060</t>
  </si>
  <si>
    <t>②检验明细：齐色齐码200件</t>
  </si>
  <si>
    <t>1.肩部冚线不分中，大小不均匀。两肩起波浪</t>
  </si>
  <si>
    <t>走货11830件，抽查200件，发现5件不良品，已按照以上提出的问题点改正，可以出货</t>
  </si>
  <si>
    <t>-0.5 +0 -0.5</t>
  </si>
  <si>
    <t>+0 +0 -1</t>
  </si>
  <si>
    <t>+0.5 +0.5 -1</t>
  </si>
  <si>
    <t>-1 +0.5 +0</t>
  </si>
  <si>
    <t>+1 -1 -1</t>
  </si>
  <si>
    <t>+1 +1 +1</t>
  </si>
  <si>
    <t>-1 +0 +1.5</t>
  </si>
  <si>
    <t>-1 +1 +1</t>
  </si>
  <si>
    <t>+0 +1 +2</t>
  </si>
  <si>
    <t>+1 +1.5 +1</t>
  </si>
  <si>
    <t>-0.3 -0.5 +0</t>
  </si>
  <si>
    <t>+0 -0.3 +0</t>
  </si>
  <si>
    <t>+0.5 +0.7 +0.5</t>
  </si>
  <si>
    <t>+0.5 +0 +0</t>
  </si>
  <si>
    <t>-0.5 -0.7 -0.2</t>
  </si>
  <si>
    <t>-0.5 +0 +0</t>
  </si>
  <si>
    <t>+0.5 +0.2 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</si>
  <si>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</si>
  <si>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</si>
  <si>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</si>
  <si>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</si>
  <si>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</si>
  <si>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</si>
  <si>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</si>
  <si>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</si>
  <si>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</si>
  <si>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</si>
  <si>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</si>
  <si>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</si>
  <si>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</si>
  <si>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</si>
  <si>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</si>
  <si>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</si>
  <si>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2509Y0379</t>
  </si>
  <si>
    <t>冰玉竹抗皱平纹</t>
  </si>
  <si>
    <t>TAJJAO81239/82240</t>
  </si>
  <si>
    <t>三迈纺织</t>
  </si>
  <si>
    <t>YES</t>
  </si>
  <si>
    <t>2509Y0380</t>
  </si>
  <si>
    <t>2509Y0179</t>
  </si>
  <si>
    <t>电光紫</t>
  </si>
  <si>
    <t>2509Y0235</t>
  </si>
  <si>
    <t>2509Y0183</t>
  </si>
  <si>
    <t>制表时间：2025/11-5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</si>
  <si>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</si>
  <si>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</si>
  <si>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</si>
  <si>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</si>
  <si>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</si>
  <si>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</si>
  <si>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</si>
  <si>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</si>
  <si>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</si>
  <si>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</si>
  <si>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</si>
  <si>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</si>
  <si>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</si>
  <si>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</si>
  <si>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</si>
  <si>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</si>
  <si>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</si>
  <si>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</si>
  <si>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</si>
  <si>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</si>
  <si>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</si>
  <si>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</si>
  <si>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</si>
  <si>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</si>
  <si>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</si>
  <si>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</si>
  <si>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</si>
  <si>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</si>
  <si>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</si>
  <si>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</si>
  <si>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</si>
  <si>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</si>
  <si>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</si>
  <si>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</si>
  <si>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</si>
  <si>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</si>
  <si>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</si>
  <si>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</si>
  <si>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</si>
  <si>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</si>
  <si>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</si>
  <si>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</si>
  <si>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</si>
  <si>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</si>
  <si>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</si>
  <si>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</si>
  <si>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前幅+左袖印花</t>
  </si>
  <si>
    <t>印花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</si>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</sst>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10" borderId="77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6" fillId="0" borderId="7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2" borderId="81" applyNumberFormat="0" applyAlignment="0" applyProtection="0">
      <alignment vertical="center"/>
    </xf>
    <xf numFmtId="0" fontId="59" fillId="12" borderId="80" applyNumberFormat="0" applyAlignment="0" applyProtection="0">
      <alignment vertical="center"/>
    </xf>
    <xf numFmtId="0" fontId="60" fillId="13" borderId="82" applyNumberFormat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29" fillId="0" borderId="20" xfId="55" applyFont="1" applyFill="1" applyBorder="1" applyAlignment="1">
      <alignment horizontal="left" vertical="center" wrapText="1"/>
    </xf>
    <xf numFmtId="178" fontId="30" fillId="0" borderId="2" xfId="55" applyNumberFormat="1" applyFont="1" applyFill="1" applyBorder="1" applyAlignment="1">
      <alignment horizontal="center" wrapText="1"/>
    </xf>
    <xf numFmtId="0" fontId="31" fillId="0" borderId="2" xfId="0" applyFont="1" applyFill="1" applyBorder="1" applyAlignment="1">
      <alignment horizontal="center" vertical="center" wrapText="1"/>
    </xf>
    <xf numFmtId="0" fontId="29" fillId="0" borderId="16" xfId="55" applyFont="1" applyFill="1" applyBorder="1" applyAlignment="1">
      <alignment horizontal="left" vertical="center" wrapText="1"/>
    </xf>
    <xf numFmtId="178" fontId="30" fillId="0" borderId="2" xfId="55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49" fontId="31" fillId="4" borderId="2" xfId="60" applyNumberFormat="1" applyFont="1" applyFill="1" applyBorder="1" applyAlignment="1">
      <alignment horizontal="center" vertical="center"/>
    </xf>
    <xf numFmtId="0" fontId="30" fillId="0" borderId="16" xfId="55" applyFont="1" applyFill="1" applyBorder="1" applyAlignment="1">
      <alignment horizontal="left" vertical="center"/>
    </xf>
    <xf numFmtId="49" fontId="31" fillId="0" borderId="2" xfId="60" applyNumberFormat="1" applyFont="1" applyBorder="1" applyAlignment="1">
      <alignment horizontal="center" vertical="center"/>
    </xf>
    <xf numFmtId="0" fontId="30" fillId="0" borderId="16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30" fillId="0" borderId="16" xfId="0" applyFont="1" applyFill="1" applyBorder="1" applyAlignment="1">
      <alignment horizontal="left" vertical="center"/>
    </xf>
    <xf numFmtId="0" fontId="32" fillId="0" borderId="16" xfId="55" applyFont="1" applyFill="1" applyBorder="1" applyAlignment="1">
      <alignment horizontal="left"/>
    </xf>
    <xf numFmtId="0" fontId="32" fillId="0" borderId="2" xfId="0" applyFont="1" applyFill="1" applyBorder="1" applyAlignment="1">
      <alignment horizontal="center" vertical="center"/>
    </xf>
    <xf numFmtId="0" fontId="33" fillId="0" borderId="21" xfId="0" applyNumberFormat="1" applyFont="1" applyFill="1" applyBorder="1" applyAlignment="1">
      <alignment shrinkToFit="1"/>
    </xf>
    <xf numFmtId="0" fontId="28" fillId="0" borderId="22" xfId="0" applyNumberFormat="1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24" fillId="0" borderId="24" xfId="54" applyNumberFormat="1" applyFont="1" applyFill="1" applyBorder="1" applyAlignment="1">
      <alignment horizontal="center" vertical="center"/>
    </xf>
    <xf numFmtId="49" fontId="24" fillId="0" borderId="25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6" fillId="0" borderId="26" xfId="52" applyFont="1" applyBorder="1" applyAlignment="1">
      <alignment horizontal="center" vertical="top"/>
    </xf>
    <xf numFmtId="0" fontId="14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 wrapText="1"/>
    </xf>
    <xf numFmtId="0" fontId="14" fillId="0" borderId="28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center" vertical="center"/>
    </xf>
    <xf numFmtId="0" fontId="14" fillId="0" borderId="30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30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1" xfId="52" applyFont="1" applyFill="1" applyBorder="1" applyAlignment="1">
      <alignment vertical="center"/>
    </xf>
    <xf numFmtId="0" fontId="22" fillId="0" borderId="24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7" xfId="52" applyFont="1" applyFill="1" applyBorder="1" applyAlignment="1">
      <alignment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16" fillId="0" borderId="38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16" fillId="0" borderId="37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1" xfId="52" applyFont="1" applyFill="1" applyBorder="1" applyAlignment="1">
      <alignment horizontal="left" vertical="center"/>
    </xf>
    <xf numFmtId="0" fontId="19" fillId="0" borderId="24" xfId="52" applyFill="1" applyBorder="1" applyAlignment="1">
      <alignment horizontal="center" vertical="center"/>
    </xf>
    <xf numFmtId="0" fontId="19" fillId="0" borderId="25" xfId="52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center" vertical="center"/>
    </xf>
    <xf numFmtId="0" fontId="14" fillId="0" borderId="40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7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right" vertical="center"/>
    </xf>
    <xf numFmtId="0" fontId="25" fillId="0" borderId="36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right" vertical="center"/>
    </xf>
    <xf numFmtId="0" fontId="25" fillId="0" borderId="42" xfId="52" applyFont="1" applyFill="1" applyBorder="1" applyAlignment="1">
      <alignment horizontal="center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58" fontId="25" fillId="0" borderId="24" xfId="52" applyNumberFormat="1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49" fontId="37" fillId="0" borderId="2" xfId="51" applyNumberFormat="1" applyFont="1" applyFill="1" applyBorder="1" applyAlignment="1">
      <alignment horizontal="center" vertical="center"/>
    </xf>
    <xf numFmtId="0" fontId="38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8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left" vertical="center" wrapText="1"/>
    </xf>
    <xf numFmtId="0" fontId="29" fillId="0" borderId="2" xfId="55" applyFont="1" applyFill="1" applyBorder="1" applyAlignment="1">
      <alignment horizontal="left" vertical="center" wrapText="1"/>
    </xf>
    <xf numFmtId="0" fontId="30" fillId="0" borderId="2" xfId="55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/>
    </xf>
    <xf numFmtId="0" fontId="18" fillId="0" borderId="22" xfId="53" applyFont="1" applyFill="1" applyBorder="1" applyAlignment="1">
      <alignment horizontal="center"/>
    </xf>
    <xf numFmtId="49" fontId="18" fillId="0" borderId="22" xfId="53" applyNumberFormat="1" applyFont="1" applyFill="1" applyBorder="1" applyAlignment="1">
      <alignment horizontal="center"/>
    </xf>
    <xf numFmtId="49" fontId="24" fillId="0" borderId="22" xfId="54" applyNumberFormat="1" applyFont="1" applyFill="1" applyBorder="1" applyAlignment="1">
      <alignment horizontal="center" vertical="center"/>
    </xf>
    <xf numFmtId="49" fontId="24" fillId="0" borderId="43" xfId="54" applyNumberFormat="1" applyFont="1" applyFill="1" applyBorder="1" applyAlignment="1">
      <alignment horizontal="center" vertical="center"/>
    </xf>
    <xf numFmtId="0" fontId="35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2" fillId="0" borderId="44" xfId="52" applyFont="1" applyBorder="1" applyAlignment="1">
      <alignment horizontal="left" vertical="center"/>
    </xf>
    <xf numFmtId="0" fontId="22" fillId="0" borderId="45" xfId="52" applyFont="1" applyBorder="1" applyAlignment="1">
      <alignment horizontal="center" vertical="center"/>
    </xf>
    <xf numFmtId="0" fontId="12" fillId="0" borderId="45" xfId="52" applyFont="1" applyBorder="1" applyAlignment="1">
      <alignment horizontal="center" vertical="center"/>
    </xf>
    <xf numFmtId="0" fontId="16" fillId="0" borderId="45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2" fillId="0" borderId="29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30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7" xfId="52" applyFont="1" applyBorder="1" applyAlignment="1">
      <alignment horizontal="center" vertical="center"/>
    </xf>
    <xf numFmtId="0" fontId="22" fillId="0" borderId="48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9" fillId="0" borderId="31" xfId="52" applyFont="1" applyBorder="1" applyAlignment="1">
      <alignment vertical="center"/>
    </xf>
    <xf numFmtId="0" fontId="40" fillId="0" borderId="49" xfId="52" applyFont="1" applyBorder="1" applyAlignment="1">
      <alignment horizontal="center" vertical="center"/>
    </xf>
    <xf numFmtId="0" fontId="22" fillId="0" borderId="42" xfId="52" applyFont="1" applyBorder="1" applyAlignment="1">
      <alignment horizontal="center" vertical="center"/>
    </xf>
    <xf numFmtId="0" fontId="16" fillId="0" borderId="31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14" fontId="22" fillId="0" borderId="24" xfId="52" applyNumberFormat="1" applyFont="1" applyBorder="1" applyAlignment="1">
      <alignment horizontal="center" vertical="center"/>
    </xf>
    <xf numFmtId="14" fontId="22" fillId="0" borderId="25" xfId="52" applyNumberFormat="1" applyFont="1" applyBorder="1" applyAlignment="1">
      <alignment horizontal="center" vertical="center"/>
    </xf>
    <xf numFmtId="0" fontId="22" fillId="0" borderId="24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6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16" fillId="0" borderId="28" xfId="52" applyFont="1" applyBorder="1" applyAlignment="1">
      <alignment vertical="center"/>
    </xf>
    <xf numFmtId="0" fontId="22" fillId="0" borderId="29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 wrapText="1"/>
    </xf>
    <xf numFmtId="0" fontId="25" fillId="0" borderId="33" xfId="52" applyFont="1" applyBorder="1" applyAlignment="1">
      <alignment horizontal="left" vertical="center" wrapText="1"/>
    </xf>
    <xf numFmtId="0" fontId="25" fillId="0" borderId="50" xfId="52" applyFont="1" applyBorder="1" applyAlignment="1">
      <alignment horizontal="left" vertical="center" wrapText="1"/>
    </xf>
    <xf numFmtId="0" fontId="14" fillId="0" borderId="28" xfId="52" applyFont="1" applyBorder="1" applyAlignment="1">
      <alignment horizontal="left" vertical="center"/>
    </xf>
    <xf numFmtId="0" fontId="14" fillId="0" borderId="29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6" xfId="52" applyFont="1" applyBorder="1" applyAlignment="1">
      <alignment horizontal="left" vertical="center"/>
    </xf>
    <xf numFmtId="0" fontId="25" fillId="0" borderId="41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1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51" xfId="52" applyFont="1" applyFill="1" applyBorder="1" applyAlignment="1">
      <alignment horizontal="left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42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2" fillId="0" borderId="53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12" fillId="0" borderId="54" xfId="52" applyFont="1" applyBorder="1" applyAlignment="1">
      <alignment vertical="center"/>
    </xf>
    <xf numFmtId="58" fontId="19" fillId="0" borderId="54" xfId="52" applyNumberFormat="1" applyFont="1" applyBorder="1" applyAlignment="1">
      <alignment vertical="center"/>
    </xf>
    <xf numFmtId="0" fontId="12" fillId="0" borderId="54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4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left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60" xfId="52" applyFont="1" applyFill="1" applyBorder="1" applyAlignment="1">
      <alignment horizontal="center" vertical="center"/>
    </xf>
    <xf numFmtId="0" fontId="12" fillId="0" borderId="31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1" xfId="52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0" fontId="24" fillId="0" borderId="63" xfId="53" applyFont="1" applyFill="1" applyBorder="1" applyAlignment="1" applyProtection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179" fontId="28" fillId="0" borderId="3" xfId="0" applyNumberFormat="1" applyFont="1" applyFill="1" applyBorder="1" applyAlignment="1">
      <alignment horizontal="center" vertical="center"/>
    </xf>
    <xf numFmtId="0" fontId="22" fillId="5" borderId="65" xfId="0" applyFont="1" applyFill="1" applyBorder="1" applyAlignment="1">
      <alignment horizontal="center" vertical="center"/>
    </xf>
    <xf numFmtId="0" fontId="37" fillId="5" borderId="66" xfId="0" applyFont="1" applyFill="1" applyBorder="1" applyAlignment="1">
      <alignment horizontal="center" vertical="center"/>
    </xf>
    <xf numFmtId="179" fontId="28" fillId="0" borderId="18" xfId="0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32" fillId="0" borderId="2" xfId="55" applyFont="1" applyFill="1" applyBorder="1" applyAlignment="1">
      <alignment horizontal="left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1" fillId="0" borderId="26" xfId="52" applyFont="1" applyBorder="1" applyAlignment="1">
      <alignment horizontal="center" vertical="top"/>
    </xf>
    <xf numFmtId="0" fontId="16" fillId="0" borderId="67" xfId="52" applyFont="1" applyBorder="1" applyAlignment="1">
      <alignment horizontal="left" vertical="center"/>
    </xf>
    <xf numFmtId="0" fontId="16" fillId="0" borderId="26" xfId="52" applyFont="1" applyBorder="1" applyAlignment="1">
      <alignment horizontal="left" vertical="center"/>
    </xf>
    <xf numFmtId="0" fontId="16" fillId="0" borderId="39" xfId="52" applyFont="1" applyBorder="1" applyAlignment="1">
      <alignment horizontal="left" vertical="center"/>
    </xf>
    <xf numFmtId="0" fontId="16" fillId="0" borderId="68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12" fillId="0" borderId="54" xfId="52" applyFont="1" applyBorder="1" applyAlignment="1">
      <alignment horizontal="left" vertical="center"/>
    </xf>
    <xf numFmtId="0" fontId="12" fillId="0" borderId="57" xfId="52" applyFont="1" applyBorder="1" applyAlignment="1">
      <alignment horizontal="left" vertical="center"/>
    </xf>
    <xf numFmtId="0" fontId="16" fillId="0" borderId="58" xfId="52" applyFont="1" applyBorder="1" applyAlignment="1">
      <alignment vertical="center"/>
    </xf>
    <xf numFmtId="0" fontId="19" fillId="0" borderId="59" xfId="52" applyFont="1" applyBorder="1" applyAlignment="1">
      <alignment horizontal="left" vertical="center"/>
    </xf>
    <xf numFmtId="0" fontId="22" fillId="0" borderId="59" xfId="52" applyFont="1" applyBorder="1" applyAlignment="1">
      <alignment horizontal="left" vertical="center"/>
    </xf>
    <xf numFmtId="0" fontId="19" fillId="0" borderId="59" xfId="52" applyFont="1" applyBorder="1" applyAlignment="1">
      <alignment vertical="center"/>
    </xf>
    <xf numFmtId="0" fontId="16" fillId="0" borderId="59" xfId="52" applyFont="1" applyBorder="1" applyAlignment="1">
      <alignment vertical="center"/>
    </xf>
    <xf numFmtId="0" fontId="22" fillId="0" borderId="60" xfId="52" applyFont="1" applyBorder="1" applyAlignment="1">
      <alignment horizontal="left" vertical="center"/>
    </xf>
    <xf numFmtId="0" fontId="16" fillId="0" borderId="58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16" fillId="0" borderId="59" xfId="52" applyFont="1" applyBorder="1" applyAlignment="1">
      <alignment horizontal="center" vertical="center"/>
    </xf>
    <xf numFmtId="0" fontId="19" fillId="0" borderId="59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51" xfId="52" applyFont="1" applyBorder="1" applyAlignment="1">
      <alignment horizontal="left" vertical="center" wrapText="1"/>
    </xf>
    <xf numFmtId="0" fontId="16" fillId="0" borderId="52" xfId="52" applyFont="1" applyBorder="1" applyAlignment="1">
      <alignment horizontal="left" vertical="center" wrapText="1"/>
    </xf>
    <xf numFmtId="0" fontId="16" fillId="0" borderId="42" xfId="52" applyFont="1" applyBorder="1" applyAlignment="1">
      <alignment horizontal="left" vertical="center" wrapText="1"/>
    </xf>
    <xf numFmtId="0" fontId="16" fillId="0" borderId="58" xfId="52" applyFont="1" applyBorder="1" applyAlignment="1">
      <alignment horizontal="left" vertical="center"/>
    </xf>
    <xf numFmtId="0" fontId="16" fillId="0" borderId="59" xfId="52" applyFont="1" applyBorder="1" applyAlignment="1">
      <alignment horizontal="left" vertical="center"/>
    </xf>
    <xf numFmtId="0" fontId="16" fillId="0" borderId="60" xfId="52" applyFont="1" applyBorder="1" applyAlignment="1">
      <alignment horizontal="left" vertical="center"/>
    </xf>
    <xf numFmtId="0" fontId="42" fillId="0" borderId="69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2" fillId="0" borderId="56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9" fontId="22" fillId="0" borderId="40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42" xfId="52" applyNumberFormat="1" applyFont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60" xfId="52" applyFont="1" applyFill="1" applyBorder="1" applyAlignment="1">
      <alignment horizontal="left" vertical="center"/>
    </xf>
    <xf numFmtId="0" fontId="14" fillId="0" borderId="49" xfId="52" applyFont="1" applyFill="1" applyBorder="1" applyAlignment="1">
      <alignment horizontal="left" vertical="center"/>
    </xf>
    <xf numFmtId="0" fontId="14" fillId="0" borderId="52" xfId="52" applyFont="1" applyFill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12" fillId="0" borderId="44" xfId="52" applyFont="1" applyBorder="1" applyAlignment="1">
      <alignment vertical="center"/>
    </xf>
    <xf numFmtId="0" fontId="44" fillId="0" borderId="54" xfId="52" applyFont="1" applyBorder="1" applyAlignment="1">
      <alignment horizontal="center" vertical="center"/>
    </xf>
    <xf numFmtId="0" fontId="12" fillId="0" borderId="45" xfId="52" applyFont="1" applyBorder="1" applyAlignment="1">
      <alignment vertical="center"/>
    </xf>
    <xf numFmtId="0" fontId="22" fillId="0" borderId="73" xfId="52" applyFont="1" applyBorder="1" applyAlignment="1">
      <alignment vertical="center"/>
    </xf>
    <xf numFmtId="0" fontId="12" fillId="0" borderId="73" xfId="52" applyFont="1" applyBorder="1" applyAlignment="1">
      <alignment vertical="center"/>
    </xf>
    <xf numFmtId="58" fontId="19" fillId="0" borderId="45" xfId="52" applyNumberFormat="1" applyFont="1" applyBorder="1" applyAlignment="1">
      <alignment vertical="center"/>
    </xf>
    <xf numFmtId="0" fontId="12" fillId="0" borderId="39" xfId="52" applyFont="1" applyBorder="1" applyAlignment="1">
      <alignment horizontal="center" vertical="center"/>
    </xf>
    <xf numFmtId="0" fontId="12" fillId="0" borderId="74" xfId="52" applyFont="1" applyBorder="1" applyAlignment="1">
      <alignment horizontal="center" vertical="center"/>
    </xf>
    <xf numFmtId="0" fontId="22" fillId="0" borderId="73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0" borderId="76" xfId="0" applyFont="1" applyBorder="1" applyAlignment="1">
      <alignment horizontal="center" vertical="center"/>
    </xf>
    <xf numFmtId="0" fontId="46" fillId="6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6" borderId="22" xfId="0" applyFill="1" applyBorder="1"/>
    <xf numFmtId="0" fontId="0" fillId="0" borderId="4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checked="Checked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4923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9182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47625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6160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705350" y="918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62675" y="918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62850" y="9191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2987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71950" y="2549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29200" y="24733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29200" y="27209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62425" y="29972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19675" y="29686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915275" y="23495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915275" y="25971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00875" y="30162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915275" y="2787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72477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844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854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20828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6160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6160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52925" y="16160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485390" y="54457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91350" y="2559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10400" y="2787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92467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057275" y="27876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88795" y="53479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6828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066800" y="30257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066800" y="2578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81475" y="2740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6160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20351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259080</xdr:colOff>
      <xdr:row>2</xdr:row>
      <xdr:rowOff>34290</xdr:rowOff>
    </xdr:from>
    <xdr:to>
      <xdr:col>8</xdr:col>
      <xdr:colOff>1065530</xdr:colOff>
      <xdr:row>4</xdr:row>
      <xdr:rowOff>40005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84030" y="615315"/>
          <a:ext cx="80645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182880</xdr:colOff>
      <xdr:row>4</xdr:row>
      <xdr:rowOff>200025</xdr:rowOff>
    </xdr:from>
    <xdr:to>
      <xdr:col>8</xdr:col>
      <xdr:colOff>935990</xdr:colOff>
      <xdr:row>6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07830" y="1257300"/>
          <a:ext cx="753110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76.xml"/><Relationship Id="rId8" Type="http://schemas.openxmlformats.org/officeDocument/2006/relationships/ctrlProp" Target="../ctrlProps/ctrlProp275.xml"/><Relationship Id="rId7" Type="http://schemas.openxmlformats.org/officeDocument/2006/relationships/ctrlProp" Target="../ctrlProps/ctrlProp274.xml"/><Relationship Id="rId6" Type="http://schemas.openxmlformats.org/officeDocument/2006/relationships/ctrlProp" Target="../ctrlProps/ctrlProp273.xml"/><Relationship Id="rId5" Type="http://schemas.openxmlformats.org/officeDocument/2006/relationships/ctrlProp" Target="../ctrlProps/ctrlProp272.xml"/><Relationship Id="rId41" Type="http://schemas.openxmlformats.org/officeDocument/2006/relationships/ctrlProp" Target="../ctrlProps/ctrlProp308.xml"/><Relationship Id="rId40" Type="http://schemas.openxmlformats.org/officeDocument/2006/relationships/ctrlProp" Target="../ctrlProps/ctrlProp307.xml"/><Relationship Id="rId4" Type="http://schemas.openxmlformats.org/officeDocument/2006/relationships/ctrlProp" Target="../ctrlProps/ctrlProp271.xml"/><Relationship Id="rId39" Type="http://schemas.openxmlformats.org/officeDocument/2006/relationships/ctrlProp" Target="../ctrlProps/ctrlProp306.xml"/><Relationship Id="rId38" Type="http://schemas.openxmlformats.org/officeDocument/2006/relationships/ctrlProp" Target="../ctrlProps/ctrlProp305.xml"/><Relationship Id="rId37" Type="http://schemas.openxmlformats.org/officeDocument/2006/relationships/ctrlProp" Target="../ctrlProps/ctrlProp304.xml"/><Relationship Id="rId36" Type="http://schemas.openxmlformats.org/officeDocument/2006/relationships/ctrlProp" Target="../ctrlProps/ctrlProp303.xml"/><Relationship Id="rId35" Type="http://schemas.openxmlformats.org/officeDocument/2006/relationships/ctrlProp" Target="../ctrlProps/ctrlProp302.xml"/><Relationship Id="rId34" Type="http://schemas.openxmlformats.org/officeDocument/2006/relationships/ctrlProp" Target="../ctrlProps/ctrlProp301.xml"/><Relationship Id="rId33" Type="http://schemas.openxmlformats.org/officeDocument/2006/relationships/ctrlProp" Target="../ctrlProps/ctrlProp300.xml"/><Relationship Id="rId32" Type="http://schemas.openxmlformats.org/officeDocument/2006/relationships/ctrlProp" Target="../ctrlProps/ctrlProp299.xml"/><Relationship Id="rId31" Type="http://schemas.openxmlformats.org/officeDocument/2006/relationships/ctrlProp" Target="../ctrlProps/ctrlProp298.xml"/><Relationship Id="rId30" Type="http://schemas.openxmlformats.org/officeDocument/2006/relationships/ctrlProp" Target="../ctrlProps/ctrlProp297.xml"/><Relationship Id="rId3" Type="http://schemas.openxmlformats.org/officeDocument/2006/relationships/ctrlProp" Target="../ctrlProps/ctrlProp270.xml"/><Relationship Id="rId29" Type="http://schemas.openxmlformats.org/officeDocument/2006/relationships/ctrlProp" Target="../ctrlProps/ctrlProp296.xml"/><Relationship Id="rId28" Type="http://schemas.openxmlformats.org/officeDocument/2006/relationships/ctrlProp" Target="../ctrlProps/ctrlProp295.xml"/><Relationship Id="rId27" Type="http://schemas.openxmlformats.org/officeDocument/2006/relationships/ctrlProp" Target="../ctrlProps/ctrlProp294.xml"/><Relationship Id="rId26" Type="http://schemas.openxmlformats.org/officeDocument/2006/relationships/ctrlProp" Target="../ctrlProps/ctrlProp293.xml"/><Relationship Id="rId25" Type="http://schemas.openxmlformats.org/officeDocument/2006/relationships/ctrlProp" Target="../ctrlProps/ctrlProp292.xml"/><Relationship Id="rId24" Type="http://schemas.openxmlformats.org/officeDocument/2006/relationships/ctrlProp" Target="../ctrlProps/ctrlProp291.xml"/><Relationship Id="rId23" Type="http://schemas.openxmlformats.org/officeDocument/2006/relationships/ctrlProp" Target="../ctrlProps/ctrlProp290.xml"/><Relationship Id="rId22" Type="http://schemas.openxmlformats.org/officeDocument/2006/relationships/ctrlProp" Target="../ctrlProps/ctrlProp289.xml"/><Relationship Id="rId21" Type="http://schemas.openxmlformats.org/officeDocument/2006/relationships/ctrlProp" Target="../ctrlProps/ctrlProp288.xml"/><Relationship Id="rId20" Type="http://schemas.openxmlformats.org/officeDocument/2006/relationships/ctrlProp" Target="../ctrlProps/ctrlProp28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6.xml"/><Relationship Id="rId18" Type="http://schemas.openxmlformats.org/officeDocument/2006/relationships/ctrlProp" Target="../ctrlProps/ctrlProp285.xml"/><Relationship Id="rId17" Type="http://schemas.openxmlformats.org/officeDocument/2006/relationships/ctrlProp" Target="../ctrlProps/ctrlProp284.xml"/><Relationship Id="rId16" Type="http://schemas.openxmlformats.org/officeDocument/2006/relationships/ctrlProp" Target="../ctrlProps/ctrlProp283.xml"/><Relationship Id="rId15" Type="http://schemas.openxmlformats.org/officeDocument/2006/relationships/ctrlProp" Target="../ctrlProps/ctrlProp282.xml"/><Relationship Id="rId14" Type="http://schemas.openxmlformats.org/officeDocument/2006/relationships/ctrlProp" Target="../ctrlProps/ctrlProp281.xml"/><Relationship Id="rId13" Type="http://schemas.openxmlformats.org/officeDocument/2006/relationships/ctrlProp" Target="../ctrlProps/ctrlProp280.xml"/><Relationship Id="rId12" Type="http://schemas.openxmlformats.org/officeDocument/2006/relationships/ctrlProp" Target="../ctrlProps/ctrlProp279.xml"/><Relationship Id="rId11" Type="http://schemas.openxmlformats.org/officeDocument/2006/relationships/ctrlProp" Target="../ctrlProps/ctrlProp278.xml"/><Relationship Id="rId10" Type="http://schemas.openxmlformats.org/officeDocument/2006/relationships/ctrlProp" Target="../ctrlProps/ctrlProp277.xml"/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7.xml"/><Relationship Id="rId8" Type="http://schemas.openxmlformats.org/officeDocument/2006/relationships/ctrlProp" Target="../ctrlProps/ctrlProp236.xml"/><Relationship Id="rId7" Type="http://schemas.openxmlformats.org/officeDocument/2006/relationships/ctrlProp" Target="../ctrlProps/ctrlProp235.xml"/><Relationship Id="rId6" Type="http://schemas.openxmlformats.org/officeDocument/2006/relationships/ctrlProp" Target="../ctrlProps/ctrlProp234.xml"/><Relationship Id="rId5" Type="http://schemas.openxmlformats.org/officeDocument/2006/relationships/ctrlProp" Target="../ctrlProps/ctrlProp233.xml"/><Relationship Id="rId41" Type="http://schemas.openxmlformats.org/officeDocument/2006/relationships/ctrlProp" Target="../ctrlProps/ctrlProp269.xml"/><Relationship Id="rId40" Type="http://schemas.openxmlformats.org/officeDocument/2006/relationships/ctrlProp" Target="../ctrlProps/ctrlProp268.xml"/><Relationship Id="rId4" Type="http://schemas.openxmlformats.org/officeDocument/2006/relationships/ctrlProp" Target="../ctrlProps/ctrlProp232.xml"/><Relationship Id="rId39" Type="http://schemas.openxmlformats.org/officeDocument/2006/relationships/ctrlProp" Target="../ctrlProps/ctrlProp267.xml"/><Relationship Id="rId38" Type="http://schemas.openxmlformats.org/officeDocument/2006/relationships/ctrlProp" Target="../ctrlProps/ctrlProp266.xml"/><Relationship Id="rId37" Type="http://schemas.openxmlformats.org/officeDocument/2006/relationships/ctrlProp" Target="../ctrlProps/ctrlProp265.xml"/><Relationship Id="rId36" Type="http://schemas.openxmlformats.org/officeDocument/2006/relationships/ctrlProp" Target="../ctrlProps/ctrlProp264.xml"/><Relationship Id="rId35" Type="http://schemas.openxmlformats.org/officeDocument/2006/relationships/ctrlProp" Target="../ctrlProps/ctrlProp263.xml"/><Relationship Id="rId34" Type="http://schemas.openxmlformats.org/officeDocument/2006/relationships/ctrlProp" Target="../ctrlProps/ctrlProp262.xml"/><Relationship Id="rId33" Type="http://schemas.openxmlformats.org/officeDocument/2006/relationships/ctrlProp" Target="../ctrlProps/ctrlProp261.xml"/><Relationship Id="rId32" Type="http://schemas.openxmlformats.org/officeDocument/2006/relationships/ctrlProp" Target="../ctrlProps/ctrlProp260.xml"/><Relationship Id="rId31" Type="http://schemas.openxmlformats.org/officeDocument/2006/relationships/ctrlProp" Target="../ctrlProps/ctrlProp259.xml"/><Relationship Id="rId30" Type="http://schemas.openxmlformats.org/officeDocument/2006/relationships/ctrlProp" Target="../ctrlProps/ctrlProp258.xml"/><Relationship Id="rId3" Type="http://schemas.openxmlformats.org/officeDocument/2006/relationships/ctrlProp" Target="../ctrlProps/ctrlProp231.xml"/><Relationship Id="rId29" Type="http://schemas.openxmlformats.org/officeDocument/2006/relationships/ctrlProp" Target="../ctrlProps/ctrlProp257.xml"/><Relationship Id="rId28" Type="http://schemas.openxmlformats.org/officeDocument/2006/relationships/ctrlProp" Target="../ctrlProps/ctrlProp256.xml"/><Relationship Id="rId27" Type="http://schemas.openxmlformats.org/officeDocument/2006/relationships/ctrlProp" Target="../ctrlProps/ctrlProp255.xml"/><Relationship Id="rId26" Type="http://schemas.openxmlformats.org/officeDocument/2006/relationships/ctrlProp" Target="../ctrlProps/ctrlProp254.xml"/><Relationship Id="rId25" Type="http://schemas.openxmlformats.org/officeDocument/2006/relationships/ctrlProp" Target="../ctrlProps/ctrlProp253.xml"/><Relationship Id="rId24" Type="http://schemas.openxmlformats.org/officeDocument/2006/relationships/ctrlProp" Target="../ctrlProps/ctrlProp252.xml"/><Relationship Id="rId23" Type="http://schemas.openxmlformats.org/officeDocument/2006/relationships/ctrlProp" Target="../ctrlProps/ctrlProp251.xml"/><Relationship Id="rId22" Type="http://schemas.openxmlformats.org/officeDocument/2006/relationships/ctrlProp" Target="../ctrlProps/ctrlProp250.xml"/><Relationship Id="rId21" Type="http://schemas.openxmlformats.org/officeDocument/2006/relationships/ctrlProp" Target="../ctrlProps/ctrlProp249.xml"/><Relationship Id="rId20" Type="http://schemas.openxmlformats.org/officeDocument/2006/relationships/ctrlProp" Target="../ctrlProps/ctrlProp24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47.xml"/><Relationship Id="rId18" Type="http://schemas.openxmlformats.org/officeDocument/2006/relationships/ctrlProp" Target="../ctrlProps/ctrlProp246.xml"/><Relationship Id="rId17" Type="http://schemas.openxmlformats.org/officeDocument/2006/relationships/ctrlProp" Target="../ctrlProps/ctrlProp245.xml"/><Relationship Id="rId16" Type="http://schemas.openxmlformats.org/officeDocument/2006/relationships/ctrlProp" Target="../ctrlProps/ctrlProp244.xml"/><Relationship Id="rId15" Type="http://schemas.openxmlformats.org/officeDocument/2006/relationships/ctrlProp" Target="../ctrlProps/ctrlProp243.xml"/><Relationship Id="rId14" Type="http://schemas.openxmlformats.org/officeDocument/2006/relationships/ctrlProp" Target="../ctrlProps/ctrlProp242.xml"/><Relationship Id="rId13" Type="http://schemas.openxmlformats.org/officeDocument/2006/relationships/ctrlProp" Target="../ctrlProps/ctrlProp241.xml"/><Relationship Id="rId12" Type="http://schemas.openxmlformats.org/officeDocument/2006/relationships/ctrlProp" Target="../ctrlProps/ctrlProp240.xml"/><Relationship Id="rId11" Type="http://schemas.openxmlformats.org/officeDocument/2006/relationships/ctrlProp" Target="../ctrlProps/ctrlProp239.xml"/><Relationship Id="rId10" Type="http://schemas.openxmlformats.org/officeDocument/2006/relationships/ctrlProp" Target="../ctrlProps/ctrlProp23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1" customWidth="1"/>
    <col min="3" max="3" width="10.125" customWidth="1"/>
  </cols>
  <sheetData>
    <row r="1" ht="21" customHeight="1" spans="1:2">
      <c r="A1" s="452"/>
      <c r="B1" s="453" t="s">
        <v>0</v>
      </c>
    </row>
    <row r="2" spans="1:2">
      <c r="A2" s="12">
        <v>1</v>
      </c>
      <c r="B2" s="454" t="s">
        <v>1</v>
      </c>
    </row>
    <row r="3" spans="1:2">
      <c r="A3" s="12">
        <v>2</v>
      </c>
      <c r="B3" s="454" t="s">
        <v>2</v>
      </c>
    </row>
    <row r="4" spans="1:2">
      <c r="A4" s="12">
        <v>3</v>
      </c>
      <c r="B4" s="454" t="s">
        <v>3</v>
      </c>
    </row>
    <row r="5" spans="1:2">
      <c r="A5" s="12">
        <v>4</v>
      </c>
      <c r="B5" s="454" t="s">
        <v>4</v>
      </c>
    </row>
    <row r="6" spans="1:2">
      <c r="A6" s="12">
        <v>5</v>
      </c>
      <c r="B6" s="454" t="s">
        <v>5</v>
      </c>
    </row>
    <row r="7" spans="1:2">
      <c r="A7" s="12">
        <v>6</v>
      </c>
      <c r="B7" s="454" t="s">
        <v>6</v>
      </c>
    </row>
    <row r="8" s="450" customFormat="1" ht="15" customHeight="1" spans="1:2">
      <c r="A8" s="455">
        <v>7</v>
      </c>
      <c r="B8" s="456" t="s">
        <v>7</v>
      </c>
    </row>
    <row r="9" ht="18.95" customHeight="1" spans="1:2">
      <c r="A9" s="452"/>
      <c r="B9" s="457" t="s">
        <v>8</v>
      </c>
    </row>
    <row r="10" ht="15.95" customHeight="1" spans="1:2">
      <c r="A10" s="12">
        <v>1</v>
      </c>
      <c r="B10" s="458" t="s">
        <v>9</v>
      </c>
    </row>
    <row r="11" spans="1:2">
      <c r="A11" s="12">
        <v>2</v>
      </c>
      <c r="B11" s="454" t="s">
        <v>10</v>
      </c>
    </row>
    <row r="12" spans="1:2">
      <c r="A12" s="12">
        <v>3</v>
      </c>
      <c r="B12" s="456" t="s">
        <v>11</v>
      </c>
    </row>
    <row r="13" spans="1:2">
      <c r="A13" s="12">
        <v>4</v>
      </c>
      <c r="B13" s="454" t="s">
        <v>12</v>
      </c>
    </row>
    <row r="14" spans="1:2">
      <c r="A14" s="12">
        <v>5</v>
      </c>
      <c r="B14" s="454" t="s">
        <v>13</v>
      </c>
    </row>
    <row r="15" spans="1:2">
      <c r="A15" s="12">
        <v>6</v>
      </c>
      <c r="B15" s="454" t="s">
        <v>14</v>
      </c>
    </row>
    <row r="16" spans="1:2">
      <c r="A16" s="12">
        <v>7</v>
      </c>
      <c r="B16" s="454" t="s">
        <v>15</v>
      </c>
    </row>
    <row r="17" spans="1:2">
      <c r="A17" s="12">
        <v>8</v>
      </c>
      <c r="B17" s="454" t="s">
        <v>16</v>
      </c>
    </row>
    <row r="18" spans="1:2">
      <c r="A18" s="12">
        <v>9</v>
      </c>
      <c r="B18" s="454" t="s">
        <v>17</v>
      </c>
    </row>
    <row r="19" spans="1:2">
      <c r="A19" s="12"/>
      <c r="B19" s="454"/>
    </row>
    <row r="20" ht="20.25" spans="1:2">
      <c r="A20" s="452"/>
      <c r="B20" s="453" t="s">
        <v>18</v>
      </c>
    </row>
    <row r="21" spans="1:2">
      <c r="A21" s="12">
        <v>1</v>
      </c>
      <c r="B21" s="459" t="s">
        <v>19</v>
      </c>
    </row>
    <row r="22" spans="1:2">
      <c r="A22" s="12">
        <v>2</v>
      </c>
      <c r="B22" s="454" t="s">
        <v>20</v>
      </c>
    </row>
    <row r="23" spans="1:2">
      <c r="A23" s="12">
        <v>3</v>
      </c>
      <c r="B23" s="454" t="s">
        <v>21</v>
      </c>
    </row>
    <row r="24" spans="1:2">
      <c r="A24" s="12">
        <v>4</v>
      </c>
      <c r="B24" s="454" t="s">
        <v>22</v>
      </c>
    </row>
    <row r="25" spans="1:2">
      <c r="A25" s="12">
        <v>5</v>
      </c>
      <c r="B25" s="454" t="s">
        <v>23</v>
      </c>
    </row>
    <row r="26" spans="1:2">
      <c r="A26" s="12">
        <v>6</v>
      </c>
      <c r="B26" s="454" t="s">
        <v>24</v>
      </c>
    </row>
    <row r="27" spans="1:2">
      <c r="A27" s="12">
        <v>7</v>
      </c>
      <c r="B27" s="454" t="s">
        <v>25</v>
      </c>
    </row>
    <row r="28" spans="1:2">
      <c r="A28" s="12"/>
      <c r="B28" s="454"/>
    </row>
    <row r="29" ht="20.25" spans="1:2">
      <c r="A29" s="452"/>
      <c r="B29" s="453" t="s">
        <v>26</v>
      </c>
    </row>
    <row r="30" spans="1:2">
      <c r="A30" s="12">
        <v>1</v>
      </c>
      <c r="B30" s="459" t="s">
        <v>27</v>
      </c>
    </row>
    <row r="31" spans="1:2">
      <c r="A31" s="12">
        <v>2</v>
      </c>
      <c r="B31" s="454" t="s">
        <v>28</v>
      </c>
    </row>
    <row r="32" spans="1:2">
      <c r="A32" s="12">
        <v>3</v>
      </c>
      <c r="B32" s="454" t="s">
        <v>29</v>
      </c>
    </row>
    <row r="33" ht="28.5" spans="1:2">
      <c r="A33" s="12">
        <v>4</v>
      </c>
      <c r="B33" s="454" t="s">
        <v>30</v>
      </c>
    </row>
    <row r="34" spans="1:2">
      <c r="A34" s="12">
        <v>5</v>
      </c>
      <c r="B34" s="454" t="s">
        <v>31</v>
      </c>
    </row>
    <row r="35" spans="1:2">
      <c r="A35" s="12">
        <v>6</v>
      </c>
      <c r="B35" s="454" t="s">
        <v>32</v>
      </c>
    </row>
    <row r="36" spans="1:2">
      <c r="A36" s="12">
        <v>7</v>
      </c>
      <c r="B36" s="454" t="s">
        <v>33</v>
      </c>
    </row>
    <row r="37" spans="1:2">
      <c r="A37" s="12"/>
      <c r="B37" s="454"/>
    </row>
    <row r="39" spans="1:2">
      <c r="A39" s="460" t="s">
        <v>34</v>
      </c>
      <c r="B39" s="4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Q15" sqref="Q15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224" t="s">
        <v>149</v>
      </c>
      <c r="J4" s="105"/>
      <c r="K4" s="108" t="s">
        <v>110</v>
      </c>
      <c r="L4" s="109" t="s">
        <v>111</v>
      </c>
      <c r="M4" s="110" t="s">
        <v>112</v>
      </c>
      <c r="N4" s="109" t="s">
        <v>113</v>
      </c>
      <c r="O4" s="109" t="s">
        <v>114</v>
      </c>
      <c r="P4" s="111" t="s">
        <v>115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224"/>
      <c r="J5" s="112"/>
      <c r="K5" s="113" t="s">
        <v>118</v>
      </c>
      <c r="L5" s="113" t="s">
        <v>118</v>
      </c>
      <c r="M5" s="114" t="s">
        <v>119</v>
      </c>
      <c r="N5" s="114" t="s">
        <v>119</v>
      </c>
      <c r="O5" s="113" t="s">
        <v>118</v>
      </c>
      <c r="P5" s="115" t="s">
        <v>119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6" t="s">
        <v>160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225" t="s">
        <v>161</v>
      </c>
      <c r="J6" s="112"/>
      <c r="K6" s="113" t="s">
        <v>288</v>
      </c>
      <c r="L6" s="113" t="s">
        <v>289</v>
      </c>
      <c r="M6" s="113" t="s">
        <v>290</v>
      </c>
      <c r="N6" s="113" t="s">
        <v>291</v>
      </c>
      <c r="O6" s="113" t="s">
        <v>292</v>
      </c>
      <c r="P6" s="115" t="s">
        <v>293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19" t="s">
        <v>165</v>
      </c>
      <c r="B7" s="120">
        <f>C7-4</f>
        <v>104</v>
      </c>
      <c r="C7" s="120">
        <f>D7-4</f>
        <v>108</v>
      </c>
      <c r="D7" s="121">
        <v>112</v>
      </c>
      <c r="E7" s="120">
        <f>D7+4</f>
        <v>116</v>
      </c>
      <c r="F7" s="120">
        <f>E7+4</f>
        <v>120</v>
      </c>
      <c r="G7" s="120">
        <f>F7+6</f>
        <v>126</v>
      </c>
      <c r="H7" s="120">
        <f>G7+6</f>
        <v>132</v>
      </c>
      <c r="I7" s="225" t="s">
        <v>161</v>
      </c>
      <c r="J7" s="112"/>
      <c r="K7" s="113" t="s">
        <v>294</v>
      </c>
      <c r="L7" s="113" t="s">
        <v>295</v>
      </c>
      <c r="M7" s="113" t="s">
        <v>296</v>
      </c>
      <c r="N7" s="113" t="s">
        <v>294</v>
      </c>
      <c r="O7" s="113" t="s">
        <v>297</v>
      </c>
      <c r="P7" s="115" t="s">
        <v>298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19" t="s">
        <v>169</v>
      </c>
      <c r="B8" s="120">
        <f>C8-4</f>
        <v>102</v>
      </c>
      <c r="C8" s="120">
        <f>D8-4</f>
        <v>106</v>
      </c>
      <c r="D8" s="122" t="s">
        <v>170</v>
      </c>
      <c r="E8" s="120">
        <f>D8+4</f>
        <v>114</v>
      </c>
      <c r="F8" s="120">
        <f>E8+5</f>
        <v>119</v>
      </c>
      <c r="G8" s="120">
        <f>F8+6</f>
        <v>125</v>
      </c>
      <c r="H8" s="120">
        <f>G8+7</f>
        <v>132</v>
      </c>
      <c r="I8" s="225" t="s">
        <v>161</v>
      </c>
      <c r="J8" s="112"/>
      <c r="K8" s="113" t="s">
        <v>299</v>
      </c>
      <c r="L8" s="113" t="s">
        <v>300</v>
      </c>
      <c r="M8" s="113" t="s">
        <v>298</v>
      </c>
      <c r="N8" s="113" t="s">
        <v>301</v>
      </c>
      <c r="O8" s="113" t="s">
        <v>302</v>
      </c>
      <c r="P8" s="115" t="s">
        <v>301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3" t="s">
        <v>171</v>
      </c>
      <c r="B9" s="120">
        <f>C9-1.2</f>
        <v>44.6</v>
      </c>
      <c r="C9" s="120">
        <f>D9-1.2</f>
        <v>45.8</v>
      </c>
      <c r="D9" s="122" t="s">
        <v>172</v>
      </c>
      <c r="E9" s="120">
        <f>D9+1.2</f>
        <v>48.2</v>
      </c>
      <c r="F9" s="120">
        <f>E9+1.2</f>
        <v>49.4</v>
      </c>
      <c r="G9" s="120">
        <f>F9+1.4</f>
        <v>50.8</v>
      </c>
      <c r="H9" s="120">
        <f>G9+1.4</f>
        <v>52.2</v>
      </c>
      <c r="I9" s="225" t="s">
        <v>173</v>
      </c>
      <c r="J9" s="112"/>
      <c r="K9" s="113" t="s">
        <v>303</v>
      </c>
      <c r="L9" s="113" t="s">
        <v>304</v>
      </c>
      <c r="M9" s="113" t="s">
        <v>305</v>
      </c>
      <c r="N9" s="113" t="s">
        <v>306</v>
      </c>
      <c r="O9" s="113" t="s">
        <v>307</v>
      </c>
      <c r="P9" s="115" t="s">
        <v>308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3" t="s">
        <v>175</v>
      </c>
      <c r="B10" s="120">
        <f>C10-0.5</f>
        <v>22.5</v>
      </c>
      <c r="C10" s="120">
        <f>D10-0.5</f>
        <v>23</v>
      </c>
      <c r="D10" s="124" t="s">
        <v>176</v>
      </c>
      <c r="E10" s="120">
        <f t="shared" ref="E10:H10" si="0">D10+0.5</f>
        <v>24</v>
      </c>
      <c r="F10" s="120">
        <f t="shared" si="0"/>
        <v>24.5</v>
      </c>
      <c r="G10" s="120">
        <f t="shared" si="0"/>
        <v>25</v>
      </c>
      <c r="H10" s="120">
        <f t="shared" si="0"/>
        <v>25.5</v>
      </c>
      <c r="I10" s="225" t="s">
        <v>173</v>
      </c>
      <c r="J10" s="112"/>
      <c r="K10" s="113" t="s">
        <v>309</v>
      </c>
      <c r="L10" s="113" t="s">
        <v>310</v>
      </c>
      <c r="M10" s="113" t="s">
        <v>311</v>
      </c>
      <c r="N10" s="113" t="s">
        <v>312</v>
      </c>
      <c r="O10" s="113" t="s">
        <v>310</v>
      </c>
      <c r="P10" s="115" t="s">
        <v>313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5" t="s">
        <v>179</v>
      </c>
      <c r="B11" s="126">
        <f>C11-0.8</f>
        <v>21.4</v>
      </c>
      <c r="C11" s="126">
        <f>D11-0.8</f>
        <v>22.2</v>
      </c>
      <c r="D11" s="127">
        <v>23</v>
      </c>
      <c r="E11" s="126">
        <f>D11+0.8</f>
        <v>23.8</v>
      </c>
      <c r="F11" s="126">
        <f>E11+0.8</f>
        <v>24.6</v>
      </c>
      <c r="G11" s="126">
        <f>F11+1.3</f>
        <v>25.9</v>
      </c>
      <c r="H11" s="126">
        <f>G11+1.3</f>
        <v>27.2</v>
      </c>
      <c r="I11" s="225" t="s">
        <v>180</v>
      </c>
      <c r="J11" s="112"/>
      <c r="K11" s="113" t="s">
        <v>314</v>
      </c>
      <c r="L11" s="113" t="s">
        <v>315</v>
      </c>
      <c r="M11" s="113" t="s">
        <v>296</v>
      </c>
      <c r="N11" s="113" t="s">
        <v>316</v>
      </c>
      <c r="O11" s="113" t="s">
        <v>294</v>
      </c>
      <c r="P11" s="115" t="s">
        <v>291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28" t="s">
        <v>181</v>
      </c>
      <c r="B12" s="126">
        <f>C12-0.6</f>
        <v>17.8</v>
      </c>
      <c r="C12" s="126">
        <f>D12-0.6</f>
        <v>18.4</v>
      </c>
      <c r="D12" s="127">
        <v>19</v>
      </c>
      <c r="E12" s="126">
        <f>D12+0.6</f>
        <v>19.6</v>
      </c>
      <c r="F12" s="126">
        <f>E12+0.6</f>
        <v>20.2</v>
      </c>
      <c r="G12" s="126">
        <f>F12+0.95</f>
        <v>21.15</v>
      </c>
      <c r="H12" s="126">
        <f>G12+0.95</f>
        <v>22.1</v>
      </c>
      <c r="I12" s="225" t="s">
        <v>173</v>
      </c>
      <c r="J12" s="112"/>
      <c r="K12" s="113" t="s">
        <v>317</v>
      </c>
      <c r="L12" s="113" t="s">
        <v>318</v>
      </c>
      <c r="M12" s="113" t="s">
        <v>319</v>
      </c>
      <c r="N12" s="113" t="s">
        <v>320</v>
      </c>
      <c r="O12" s="113" t="s">
        <v>310</v>
      </c>
      <c r="P12" s="115" t="s">
        <v>321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3" t="s">
        <v>183</v>
      </c>
      <c r="B13" s="120">
        <f>C13-0.4</f>
        <v>19.2</v>
      </c>
      <c r="C13" s="120">
        <f>D13-0.4</f>
        <v>19.6</v>
      </c>
      <c r="D13" s="121">
        <v>20</v>
      </c>
      <c r="E13" s="120">
        <f>D13+0.4</f>
        <v>20.4</v>
      </c>
      <c r="F13" s="120">
        <f>E13+0.4</f>
        <v>20.8</v>
      </c>
      <c r="G13" s="120">
        <f>F13+0.6</f>
        <v>21.4</v>
      </c>
      <c r="H13" s="120">
        <f>G13+0.6</f>
        <v>22</v>
      </c>
      <c r="I13" s="225">
        <v>0</v>
      </c>
      <c r="J13" s="112"/>
      <c r="K13" s="113" t="s">
        <v>302</v>
      </c>
      <c r="L13" s="113" t="s">
        <v>322</v>
      </c>
      <c r="M13" s="113" t="s">
        <v>323</v>
      </c>
      <c r="N13" s="113" t="s">
        <v>324</v>
      </c>
      <c r="O13" s="113" t="s">
        <v>325</v>
      </c>
      <c r="P13" s="115" t="s">
        <v>302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3" t="s">
        <v>184</v>
      </c>
      <c r="B14" s="120">
        <f>C14-0.2</f>
        <v>10.6</v>
      </c>
      <c r="C14" s="120">
        <f>D14-0.2</f>
        <v>10.8</v>
      </c>
      <c r="D14" s="121">
        <v>11</v>
      </c>
      <c r="E14" s="120">
        <f>D14+0.2</f>
        <v>11.2</v>
      </c>
      <c r="F14" s="120">
        <f>E14+0.2</f>
        <v>11.4</v>
      </c>
      <c r="G14" s="120">
        <f>F14+0.25</f>
        <v>11.65</v>
      </c>
      <c r="H14" s="120">
        <f>G14+0.25</f>
        <v>11.9</v>
      </c>
      <c r="I14" s="226"/>
      <c r="J14" s="112"/>
      <c r="K14" s="113" t="s">
        <v>326</v>
      </c>
      <c r="L14" s="113" t="s">
        <v>327</v>
      </c>
      <c r="M14" s="113" t="s">
        <v>328</v>
      </c>
      <c r="N14" s="113" t="s">
        <v>329</v>
      </c>
      <c r="O14" s="113" t="s">
        <v>308</v>
      </c>
      <c r="P14" s="115" t="s">
        <v>330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3" t="s">
        <v>185</v>
      </c>
      <c r="B15" s="120">
        <f>C15</f>
        <v>1.7</v>
      </c>
      <c r="C15" s="120">
        <f>D15</f>
        <v>1.7</v>
      </c>
      <c r="D15" s="121">
        <v>1.7</v>
      </c>
      <c r="E15" s="120">
        <f t="shared" ref="E15:H15" si="1">D15</f>
        <v>1.7</v>
      </c>
      <c r="F15" s="120">
        <f t="shared" si="1"/>
        <v>1.7</v>
      </c>
      <c r="G15" s="120">
        <f t="shared" si="1"/>
        <v>1.7</v>
      </c>
      <c r="H15" s="120">
        <f t="shared" si="1"/>
        <v>1.7</v>
      </c>
      <c r="I15" s="226"/>
      <c r="J15" s="112"/>
      <c r="K15" s="113" t="s">
        <v>302</v>
      </c>
      <c r="L15" s="113" t="s">
        <v>302</v>
      </c>
      <c r="M15" s="113" t="s">
        <v>302</v>
      </c>
      <c r="N15" s="113" t="s">
        <v>302</v>
      </c>
      <c r="O15" s="113" t="s">
        <v>302</v>
      </c>
      <c r="P15" s="115" t="s">
        <v>302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9"/>
      <c r="B16" s="120"/>
      <c r="C16" s="120"/>
      <c r="D16" s="130"/>
      <c r="E16" s="120"/>
      <c r="F16" s="120"/>
      <c r="G16" s="120"/>
      <c r="H16" s="120"/>
      <c r="I16" s="226"/>
      <c r="J16" s="112"/>
      <c r="K16" s="113"/>
      <c r="L16" s="113"/>
      <c r="M16" s="113"/>
      <c r="N16" s="113"/>
      <c r="O16" s="113"/>
      <c r="P16" s="115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29"/>
      <c r="B17" s="120"/>
      <c r="C17" s="120"/>
      <c r="D17" s="130"/>
      <c r="E17" s="120"/>
      <c r="F17" s="120"/>
      <c r="G17" s="120"/>
      <c r="H17" s="120"/>
      <c r="I17" s="227"/>
      <c r="J17" s="112"/>
      <c r="K17" s="113"/>
      <c r="L17" s="113"/>
      <c r="M17" s="113"/>
      <c r="N17" s="113"/>
      <c r="O17" s="113"/>
      <c r="P17" s="115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29"/>
      <c r="B18" s="120"/>
      <c r="C18" s="120"/>
      <c r="D18" s="130"/>
      <c r="E18" s="120"/>
      <c r="F18" s="120"/>
      <c r="G18" s="120"/>
      <c r="H18" s="120"/>
      <c r="I18" s="228"/>
      <c r="J18" s="112"/>
      <c r="K18" s="113"/>
      <c r="L18" s="113"/>
      <c r="M18" s="113"/>
      <c r="N18" s="113"/>
      <c r="O18" s="113"/>
      <c r="P18" s="115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1"/>
      <c r="B19" s="132"/>
      <c r="C19" s="132"/>
      <c r="D19" s="132"/>
      <c r="E19" s="133"/>
      <c r="F19" s="132"/>
      <c r="G19" s="132"/>
      <c r="H19" s="132"/>
      <c r="I19" s="132"/>
      <c r="J19" s="134"/>
      <c r="K19" s="135"/>
      <c r="L19" s="135"/>
      <c r="M19" s="136"/>
      <c r="N19" s="135"/>
      <c r="O19" s="135"/>
      <c r="P19" s="137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38" t="s">
        <v>186</v>
      </c>
      <c r="B20" s="138"/>
      <c r="C20" s="138"/>
      <c r="D20" s="139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0" t="s">
        <v>187</v>
      </c>
      <c r="L21" s="141">
        <v>45994</v>
      </c>
      <c r="M21" s="140" t="s">
        <v>188</v>
      </c>
      <c r="N21" s="142" t="s">
        <v>139</v>
      </c>
      <c r="O21" s="142" t="s">
        <v>189</v>
      </c>
      <c r="P21" s="85" t="s">
        <v>142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8" sqref="M8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3">
      <c r="A1" s="146" t="s">
        <v>227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21" customHeight="1" spans="1:13">
      <c r="A2" s="147" t="s">
        <v>53</v>
      </c>
      <c r="B2" s="148" t="s">
        <v>228</v>
      </c>
      <c r="C2" s="148"/>
      <c r="D2" s="149" t="s">
        <v>61</v>
      </c>
      <c r="E2" s="150" t="str">
        <f>首期!B4</f>
        <v>TAJJAO81239</v>
      </c>
      <c r="F2" s="151" t="s">
        <v>229</v>
      </c>
      <c r="G2" s="152" t="s">
        <v>230</v>
      </c>
      <c r="H2" s="153"/>
      <c r="I2" s="154" t="s">
        <v>57</v>
      </c>
      <c r="J2" s="155" t="s">
        <v>56</v>
      </c>
      <c r="K2" s="156"/>
    </row>
    <row r="3" ht="18" customHeight="1" spans="1:13">
      <c r="A3" s="157" t="s">
        <v>75</v>
      </c>
      <c r="B3" s="158">
        <v>11830</v>
      </c>
      <c r="C3" s="158"/>
      <c r="D3" s="159" t="s">
        <v>231</v>
      </c>
      <c r="E3" s="160">
        <v>46101</v>
      </c>
      <c r="F3" s="161"/>
      <c r="G3" s="161"/>
      <c r="H3" s="162" t="s">
        <v>232</v>
      </c>
      <c r="I3" s="162"/>
      <c r="J3" s="162"/>
      <c r="K3" s="163"/>
    </row>
    <row r="4" ht="18" customHeight="1" spans="1:13">
      <c r="A4" s="164" t="s">
        <v>72</v>
      </c>
      <c r="B4" s="158">
        <v>4</v>
      </c>
      <c r="C4" s="158">
        <v>6</v>
      </c>
      <c r="D4" s="165" t="s">
        <v>233</v>
      </c>
      <c r="E4" s="161" t="s">
        <v>234</v>
      </c>
      <c r="F4" s="161"/>
      <c r="G4" s="161"/>
      <c r="H4" s="165" t="s">
        <v>235</v>
      </c>
      <c r="I4" s="165"/>
      <c r="J4" s="166" t="s">
        <v>66</v>
      </c>
      <c r="K4" s="167" t="s">
        <v>67</v>
      </c>
    </row>
    <row r="5" ht="18" customHeight="1" spans="1:13">
      <c r="A5" s="164" t="s">
        <v>236</v>
      </c>
      <c r="B5" s="158">
        <v>1</v>
      </c>
      <c r="C5" s="158"/>
      <c r="D5" s="159" t="s">
        <v>237</v>
      </c>
      <c r="E5" s="159"/>
      <c r="G5" s="159"/>
      <c r="H5" s="165" t="s">
        <v>238</v>
      </c>
      <c r="I5" s="165"/>
      <c r="J5" s="166" t="s">
        <v>66</v>
      </c>
      <c r="K5" s="167" t="s">
        <v>67</v>
      </c>
    </row>
    <row r="6" ht="18" customHeight="1" spans="1:13">
      <c r="A6" s="168" t="s">
        <v>239</v>
      </c>
      <c r="B6" s="169">
        <v>200</v>
      </c>
      <c r="C6" s="169"/>
      <c r="D6" s="170" t="s">
        <v>240</v>
      </c>
      <c r="E6" s="171">
        <v>11830</v>
      </c>
      <c r="F6" s="171"/>
      <c r="G6" s="170"/>
      <c r="H6" s="172" t="s">
        <v>241</v>
      </c>
      <c r="I6" s="172"/>
      <c r="J6" s="171" t="s">
        <v>66</v>
      </c>
      <c r="K6" s="173" t="s">
        <v>67</v>
      </c>
      <c r="M6" s="174"/>
    </row>
    <row r="7" ht="11" customHeight="1" spans="1:13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3">
      <c r="A8" s="178" t="s">
        <v>242</v>
      </c>
      <c r="B8" s="151" t="s">
        <v>243</v>
      </c>
      <c r="C8" s="151" t="s">
        <v>244</v>
      </c>
      <c r="D8" s="151" t="s">
        <v>245</v>
      </c>
      <c r="E8" s="151" t="s">
        <v>246</v>
      </c>
      <c r="F8" s="151" t="s">
        <v>247</v>
      </c>
      <c r="G8" s="179" t="s">
        <v>331</v>
      </c>
      <c r="H8" s="180"/>
      <c r="I8" s="180"/>
      <c r="J8" s="180"/>
      <c r="K8" s="181"/>
    </row>
    <row r="9" ht="18" customHeight="1" spans="1:13">
      <c r="A9" s="164" t="s">
        <v>249</v>
      </c>
      <c r="B9" s="165"/>
      <c r="C9" s="166" t="s">
        <v>66</v>
      </c>
      <c r="D9" s="166" t="s">
        <v>67</v>
      </c>
      <c r="E9" s="159" t="s">
        <v>250</v>
      </c>
      <c r="F9" s="182" t="s">
        <v>251</v>
      </c>
      <c r="G9" s="183"/>
      <c r="H9" s="184"/>
      <c r="I9" s="184"/>
      <c r="J9" s="184"/>
      <c r="K9" s="185"/>
    </row>
    <row r="10" ht="18" customHeight="1" spans="1:13">
      <c r="A10" s="164" t="s">
        <v>252</v>
      </c>
      <c r="B10" s="165"/>
      <c r="C10" s="166" t="s">
        <v>66</v>
      </c>
      <c r="D10" s="166" t="s">
        <v>67</v>
      </c>
      <c r="E10" s="159" t="s">
        <v>253</v>
      </c>
      <c r="F10" s="182" t="s">
        <v>254</v>
      </c>
      <c r="G10" s="183" t="s">
        <v>255</v>
      </c>
      <c r="H10" s="184"/>
      <c r="I10" s="184"/>
      <c r="J10" s="184"/>
      <c r="K10" s="185"/>
    </row>
    <row r="11" ht="18" customHeight="1" spans="1:13">
      <c r="A11" s="186" t="s">
        <v>193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</row>
    <row r="12" ht="18" customHeight="1" spans="1:13">
      <c r="A12" s="157" t="s">
        <v>89</v>
      </c>
      <c r="B12" s="166" t="s">
        <v>85</v>
      </c>
      <c r="C12" s="166" t="s">
        <v>86</v>
      </c>
      <c r="D12" s="182"/>
      <c r="E12" s="159" t="s">
        <v>87</v>
      </c>
      <c r="F12" s="166" t="s">
        <v>85</v>
      </c>
      <c r="G12" s="166" t="s">
        <v>86</v>
      </c>
      <c r="H12" s="166"/>
      <c r="I12" s="159" t="s">
        <v>256</v>
      </c>
      <c r="J12" s="166" t="s">
        <v>85</v>
      </c>
      <c r="K12" s="167" t="s">
        <v>86</v>
      </c>
    </row>
    <row r="13" ht="18" customHeight="1" spans="1:13">
      <c r="A13" s="157" t="s">
        <v>92</v>
      </c>
      <c r="B13" s="166" t="s">
        <v>85</v>
      </c>
      <c r="C13" s="166" t="s">
        <v>86</v>
      </c>
      <c r="D13" s="182"/>
      <c r="E13" s="159" t="s">
        <v>97</v>
      </c>
      <c r="F13" s="166" t="s">
        <v>85</v>
      </c>
      <c r="G13" s="166" t="s">
        <v>86</v>
      </c>
      <c r="H13" s="166"/>
      <c r="I13" s="159" t="s">
        <v>257</v>
      </c>
      <c r="J13" s="166" t="s">
        <v>85</v>
      </c>
      <c r="K13" s="167" t="s">
        <v>86</v>
      </c>
    </row>
    <row r="14" ht="18" customHeight="1" spans="1:13">
      <c r="A14" s="168" t="s">
        <v>258</v>
      </c>
      <c r="B14" s="171" t="s">
        <v>85</v>
      </c>
      <c r="C14" s="171" t="s">
        <v>86</v>
      </c>
      <c r="D14" s="189"/>
      <c r="E14" s="170" t="s">
        <v>259</v>
      </c>
      <c r="F14" s="171" t="s">
        <v>85</v>
      </c>
      <c r="G14" s="171" t="s">
        <v>86</v>
      </c>
      <c r="H14" s="171"/>
      <c r="I14" s="170" t="s">
        <v>260</v>
      </c>
      <c r="J14" s="171" t="s">
        <v>85</v>
      </c>
      <c r="K14" s="173" t="s">
        <v>86</v>
      </c>
    </row>
    <row r="15" ht="9" customHeight="1" spans="1:13">
      <c r="A15" s="175"/>
      <c r="B15" s="190"/>
      <c r="C15" s="190"/>
      <c r="D15" s="176"/>
      <c r="E15" s="175"/>
      <c r="F15" s="190"/>
      <c r="G15" s="190"/>
      <c r="H15" s="190"/>
      <c r="I15" s="175"/>
      <c r="J15" s="190"/>
      <c r="K15" s="190"/>
    </row>
    <row r="16" s="143" customFormat="1" ht="18" customHeight="1" spans="1:13">
      <c r="A16" s="147" t="s">
        <v>261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91"/>
    </row>
    <row r="17" ht="18" customHeight="1" spans="1:11">
      <c r="A17" s="164" t="s">
        <v>262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92"/>
    </row>
    <row r="18" ht="18" customHeight="1" spans="1:11">
      <c r="A18" s="164" t="s">
        <v>332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92"/>
    </row>
    <row r="19" ht="22" customHeight="1" spans="1:11">
      <c r="A19" s="193"/>
      <c r="B19" s="166"/>
      <c r="C19" s="166"/>
      <c r="D19" s="166"/>
      <c r="E19" s="166"/>
      <c r="F19" s="166"/>
      <c r="G19" s="166"/>
      <c r="H19" s="166"/>
      <c r="I19" s="166"/>
      <c r="J19" s="166"/>
      <c r="K19" s="167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6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6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6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9"/>
    </row>
    <row r="24" ht="18" customHeight="1" spans="1:11">
      <c r="A24" s="164" t="s">
        <v>124</v>
      </c>
      <c r="B24" s="165"/>
      <c r="C24" s="166" t="s">
        <v>66</v>
      </c>
      <c r="D24" s="166" t="s">
        <v>67</v>
      </c>
      <c r="E24" s="162"/>
      <c r="F24" s="162"/>
      <c r="G24" s="162"/>
      <c r="H24" s="162"/>
      <c r="I24" s="162"/>
      <c r="J24" s="162"/>
      <c r="K24" s="163"/>
    </row>
    <row r="25" ht="18" customHeight="1" spans="1:11">
      <c r="A25" s="200" t="s">
        <v>264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2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ht="20" customHeight="1" spans="1:11">
      <c r="A27" s="204" t="s">
        <v>265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05" t="s">
        <v>266</v>
      </c>
    </row>
    <row r="28" ht="23" customHeight="1" spans="1:11">
      <c r="A28" s="194" t="s">
        <v>333</v>
      </c>
      <c r="B28" s="195"/>
      <c r="C28" s="195"/>
      <c r="D28" s="195"/>
      <c r="E28" s="195"/>
      <c r="F28" s="195"/>
      <c r="G28" s="195"/>
      <c r="H28" s="195"/>
      <c r="I28" s="195"/>
      <c r="J28" s="206"/>
      <c r="K28" s="207">
        <v>1</v>
      </c>
    </row>
    <row r="29" ht="23" customHeight="1" spans="1:11">
      <c r="A29" s="194" t="s">
        <v>286</v>
      </c>
      <c r="B29" s="195"/>
      <c r="C29" s="195"/>
      <c r="D29" s="195"/>
      <c r="E29" s="195"/>
      <c r="F29" s="195"/>
      <c r="G29" s="195"/>
      <c r="H29" s="195"/>
      <c r="I29" s="195"/>
      <c r="J29" s="206"/>
      <c r="K29" s="185">
        <v>1</v>
      </c>
    </row>
    <row r="30" ht="23" customHeight="1" spans="1:11">
      <c r="A30" s="194" t="s">
        <v>269</v>
      </c>
      <c r="B30" s="195"/>
      <c r="C30" s="195"/>
      <c r="D30" s="195"/>
      <c r="E30" s="195"/>
      <c r="F30" s="195"/>
      <c r="G30" s="195"/>
      <c r="H30" s="195"/>
      <c r="I30" s="195"/>
      <c r="J30" s="206"/>
      <c r="K30" s="185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06"/>
      <c r="K31" s="185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06"/>
      <c r="K32" s="20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06"/>
      <c r="K33" s="20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06"/>
      <c r="K34" s="185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06"/>
      <c r="K35" s="210"/>
    </row>
    <row r="36" ht="23" customHeight="1" spans="1:11">
      <c r="A36" s="211" t="s">
        <v>270</v>
      </c>
      <c r="B36" s="212"/>
      <c r="C36" s="212"/>
      <c r="D36" s="212"/>
      <c r="E36" s="212"/>
      <c r="F36" s="212"/>
      <c r="G36" s="212"/>
      <c r="H36" s="212"/>
      <c r="I36" s="212"/>
      <c r="J36" s="213"/>
      <c r="K36" s="214">
        <f>SUM(K28:K35)</f>
        <v>3</v>
      </c>
    </row>
    <row r="37" ht="18.75" customHeight="1" spans="1:11">
      <c r="A37" s="215" t="s">
        <v>271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="144" customFormat="1" ht="18.75" customHeight="1" spans="1:11">
      <c r="A38" s="164" t="s">
        <v>272</v>
      </c>
      <c r="B38" s="165"/>
      <c r="C38" s="165"/>
      <c r="D38" s="162" t="s">
        <v>273</v>
      </c>
      <c r="E38" s="162"/>
      <c r="F38" s="218" t="s">
        <v>274</v>
      </c>
      <c r="G38" s="219"/>
      <c r="H38" s="165" t="s">
        <v>275</v>
      </c>
      <c r="I38" s="165"/>
      <c r="J38" s="165" t="s">
        <v>276</v>
      </c>
      <c r="K38" s="192"/>
    </row>
    <row r="39" ht="18.75" customHeight="1" spans="1:11">
      <c r="A39" s="164" t="s">
        <v>125</v>
      </c>
      <c r="B39" s="165" t="s">
        <v>334</v>
      </c>
      <c r="C39" s="165"/>
      <c r="D39" s="165"/>
      <c r="E39" s="165"/>
      <c r="F39" s="165"/>
      <c r="G39" s="165"/>
      <c r="H39" s="165"/>
      <c r="I39" s="165"/>
      <c r="J39" s="165"/>
      <c r="K39" s="192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92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92"/>
    </row>
    <row r="42" ht="32.1" customHeight="1" spans="1:11">
      <c r="A42" s="168" t="s">
        <v>136</v>
      </c>
      <c r="B42" s="220" t="s">
        <v>278</v>
      </c>
      <c r="C42" s="220"/>
      <c r="D42" s="170" t="s">
        <v>279</v>
      </c>
      <c r="E42" s="189" t="s">
        <v>139</v>
      </c>
      <c r="F42" s="170" t="s">
        <v>140</v>
      </c>
      <c r="G42" s="221">
        <v>46053</v>
      </c>
      <c r="H42" s="222" t="s">
        <v>141</v>
      </c>
      <c r="I42" s="222"/>
      <c r="J42" s="220" t="s">
        <v>142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I2" sqref="I$1:I$1048576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2.75" style="83" customWidth="1"/>
    <col min="10" max="12" width="15.625" style="83" customWidth="1"/>
    <col min="13" max="15" width="15.625" style="85" customWidth="1"/>
    <col min="16" max="253" width="9" style="83"/>
    <col min="254" max="16384" width="9" style="86"/>
  </cols>
  <sheetData>
    <row r="1" s="83" customFormat="1" ht="29" customHeight="1" spans="1:256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91"/>
      <c r="N1" s="91"/>
      <c r="O1" s="91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8"/>
      <c r="J2" s="99" t="s">
        <v>57</v>
      </c>
      <c r="K2" s="100" t="s">
        <v>56</v>
      </c>
      <c r="L2" s="100"/>
      <c r="M2" s="100"/>
      <c r="N2" s="100"/>
      <c r="O2" s="10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5"/>
      <c r="J3" s="106"/>
      <c r="K3" s="106"/>
      <c r="L3" s="106"/>
      <c r="M3" s="106"/>
      <c r="N3" s="106"/>
      <c r="O3" s="107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ht="16.5" spans="1:256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05"/>
      <c r="J4" s="108" t="s">
        <v>110</v>
      </c>
      <c r="K4" s="109" t="s">
        <v>111</v>
      </c>
      <c r="L4" s="110" t="s">
        <v>112</v>
      </c>
      <c r="M4" s="109" t="s">
        <v>113</v>
      </c>
      <c r="N4" s="109" t="s">
        <v>114</v>
      </c>
      <c r="O4" s="111" t="s">
        <v>115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2"/>
      <c r="J5" s="113" t="s">
        <v>118</v>
      </c>
      <c r="K5" s="113" t="s">
        <v>120</v>
      </c>
      <c r="L5" s="114" t="s">
        <v>119</v>
      </c>
      <c r="M5" s="114" t="s">
        <v>117</v>
      </c>
      <c r="N5" s="113" t="s">
        <v>118</v>
      </c>
      <c r="O5" s="115" t="s">
        <v>119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1" customHeight="1" spans="1:256">
      <c r="A6" s="116" t="s">
        <v>160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112"/>
      <c r="J6" s="113" t="s">
        <v>299</v>
      </c>
      <c r="K6" s="113" t="s">
        <v>335</v>
      </c>
      <c r="L6" s="113" t="s">
        <v>336</v>
      </c>
      <c r="M6" s="113" t="s">
        <v>337</v>
      </c>
      <c r="N6" s="113" t="s">
        <v>302</v>
      </c>
      <c r="O6" s="115" t="s">
        <v>291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1" customHeight="1" spans="1:256">
      <c r="A7" s="119" t="s">
        <v>165</v>
      </c>
      <c r="B7" s="120">
        <f>C7-4</f>
        <v>104</v>
      </c>
      <c r="C7" s="120">
        <f>D7-4</f>
        <v>108</v>
      </c>
      <c r="D7" s="121">
        <v>112</v>
      </c>
      <c r="E7" s="120">
        <f>D7+4</f>
        <v>116</v>
      </c>
      <c r="F7" s="120">
        <f>E7+4</f>
        <v>120</v>
      </c>
      <c r="G7" s="120">
        <f>F7+6</f>
        <v>126</v>
      </c>
      <c r="H7" s="120">
        <f>G7+6</f>
        <v>132</v>
      </c>
      <c r="I7" s="112"/>
      <c r="J7" s="113" t="s">
        <v>301</v>
      </c>
      <c r="K7" s="113" t="s">
        <v>300</v>
      </c>
      <c r="L7" s="113" t="s">
        <v>300</v>
      </c>
      <c r="M7" s="113" t="s">
        <v>338</v>
      </c>
      <c r="N7" s="113" t="s">
        <v>300</v>
      </c>
      <c r="O7" s="115" t="s">
        <v>339</v>
      </c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1" customHeight="1" spans="1:256">
      <c r="A8" s="119" t="s">
        <v>169</v>
      </c>
      <c r="B8" s="120">
        <f>C8-4</f>
        <v>102</v>
      </c>
      <c r="C8" s="120">
        <f>D8-4</f>
        <v>106</v>
      </c>
      <c r="D8" s="122" t="s">
        <v>170</v>
      </c>
      <c r="E8" s="120">
        <f>D8+4</f>
        <v>114</v>
      </c>
      <c r="F8" s="120">
        <f>E8+5</f>
        <v>119</v>
      </c>
      <c r="G8" s="120">
        <f>F8+6</f>
        <v>125</v>
      </c>
      <c r="H8" s="120">
        <f>G8+7</f>
        <v>132</v>
      </c>
      <c r="I8" s="112"/>
      <c r="J8" s="113" t="s">
        <v>340</v>
      </c>
      <c r="K8" s="113" t="s">
        <v>341</v>
      </c>
      <c r="L8" s="113" t="s">
        <v>342</v>
      </c>
      <c r="M8" s="113" t="s">
        <v>343</v>
      </c>
      <c r="N8" s="113" t="s">
        <v>344</v>
      </c>
      <c r="O8" s="115" t="s">
        <v>340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1" customHeight="1" spans="1:256">
      <c r="A9" s="123" t="s">
        <v>171</v>
      </c>
      <c r="B9" s="120">
        <f>C9-1.2</f>
        <v>44.6</v>
      </c>
      <c r="C9" s="120">
        <f>D9-1.2</f>
        <v>45.8</v>
      </c>
      <c r="D9" s="122" t="s">
        <v>172</v>
      </c>
      <c r="E9" s="120">
        <f>D9+1.2</f>
        <v>48.2</v>
      </c>
      <c r="F9" s="120">
        <f>E9+1.2</f>
        <v>49.4</v>
      </c>
      <c r="G9" s="120">
        <f>F9+1.4</f>
        <v>50.8</v>
      </c>
      <c r="H9" s="120">
        <f>G9+1.4</f>
        <v>52.2</v>
      </c>
      <c r="I9" s="112"/>
      <c r="J9" s="113" t="s">
        <v>345</v>
      </c>
      <c r="K9" s="113" t="s">
        <v>304</v>
      </c>
      <c r="L9" s="113" t="s">
        <v>346</v>
      </c>
      <c r="M9" s="113" t="s">
        <v>308</v>
      </c>
      <c r="N9" s="113" t="s">
        <v>307</v>
      </c>
      <c r="O9" s="115" t="s">
        <v>308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1" customHeight="1" spans="1:256">
      <c r="A10" s="123" t="s">
        <v>175</v>
      </c>
      <c r="B10" s="120">
        <f>C10-0.5</f>
        <v>22.5</v>
      </c>
      <c r="C10" s="120">
        <f>D10-0.5</f>
        <v>23</v>
      </c>
      <c r="D10" s="124" t="s">
        <v>176</v>
      </c>
      <c r="E10" s="120">
        <f t="shared" ref="E10:H10" si="0">D10+0.5</f>
        <v>24</v>
      </c>
      <c r="F10" s="120">
        <f t="shared" si="0"/>
        <v>24.5</v>
      </c>
      <c r="G10" s="120">
        <f t="shared" si="0"/>
        <v>25</v>
      </c>
      <c r="H10" s="120">
        <f t="shared" si="0"/>
        <v>25.5</v>
      </c>
      <c r="I10" s="112"/>
      <c r="J10" s="113" t="s">
        <v>309</v>
      </c>
      <c r="K10" s="113" t="s">
        <v>347</v>
      </c>
      <c r="L10" s="113" t="s">
        <v>348</v>
      </c>
      <c r="M10" s="113" t="s">
        <v>309</v>
      </c>
      <c r="N10" s="113" t="s">
        <v>310</v>
      </c>
      <c r="O10" s="115" t="s">
        <v>313</v>
      </c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1" customHeight="1" spans="1:256">
      <c r="A11" s="125" t="s">
        <v>179</v>
      </c>
      <c r="B11" s="126">
        <f>C11-0.8</f>
        <v>21.4</v>
      </c>
      <c r="C11" s="126">
        <f>D11-0.8</f>
        <v>22.2</v>
      </c>
      <c r="D11" s="127">
        <v>23</v>
      </c>
      <c r="E11" s="126">
        <f>D11+0.8</f>
        <v>23.8</v>
      </c>
      <c r="F11" s="126">
        <f>E11+0.8</f>
        <v>24.6</v>
      </c>
      <c r="G11" s="126">
        <f>F11+1.3</f>
        <v>25.9</v>
      </c>
      <c r="H11" s="126">
        <f>G11+1.3</f>
        <v>27.2</v>
      </c>
      <c r="I11" s="112"/>
      <c r="J11" s="113" t="s">
        <v>349</v>
      </c>
      <c r="K11" s="113" t="s">
        <v>350</v>
      </c>
      <c r="L11" s="113" t="s">
        <v>295</v>
      </c>
      <c r="M11" s="113" t="s">
        <v>316</v>
      </c>
      <c r="N11" s="113" t="s">
        <v>294</v>
      </c>
      <c r="O11" s="115" t="s">
        <v>291</v>
      </c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1" customHeight="1" spans="1:256">
      <c r="A12" s="128" t="s">
        <v>181</v>
      </c>
      <c r="B12" s="126">
        <f>C12-0.6</f>
        <v>17.8</v>
      </c>
      <c r="C12" s="126">
        <f>D12-0.6</f>
        <v>18.4</v>
      </c>
      <c r="D12" s="127">
        <v>19</v>
      </c>
      <c r="E12" s="126">
        <f>D12+0.6</f>
        <v>19.6</v>
      </c>
      <c r="F12" s="126">
        <f>E12+0.6</f>
        <v>20.2</v>
      </c>
      <c r="G12" s="126">
        <f>F12+0.95</f>
        <v>21.15</v>
      </c>
      <c r="H12" s="126">
        <f>G12+0.95</f>
        <v>22.1</v>
      </c>
      <c r="I12" s="112"/>
      <c r="J12" s="113" t="s">
        <v>302</v>
      </c>
      <c r="K12" s="113" t="s">
        <v>351</v>
      </c>
      <c r="L12" s="113" t="s">
        <v>319</v>
      </c>
      <c r="M12" s="113" t="s">
        <v>320</v>
      </c>
      <c r="N12" s="113" t="s">
        <v>310</v>
      </c>
      <c r="O12" s="115" t="s">
        <v>321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1" customHeight="1" spans="1:256">
      <c r="A13" s="123" t="s">
        <v>183</v>
      </c>
      <c r="B13" s="120">
        <f>C13-0.4</f>
        <v>19.2</v>
      </c>
      <c r="C13" s="120">
        <f>D13-0.4</f>
        <v>19.6</v>
      </c>
      <c r="D13" s="121">
        <v>20</v>
      </c>
      <c r="E13" s="120">
        <f>D13+0.4</f>
        <v>20.4</v>
      </c>
      <c r="F13" s="120">
        <f>E13+0.4</f>
        <v>20.8</v>
      </c>
      <c r="G13" s="120">
        <f>F13+0.6</f>
        <v>21.4</v>
      </c>
      <c r="H13" s="120">
        <f>G13+0.6</f>
        <v>22</v>
      </c>
      <c r="I13" s="112"/>
      <c r="J13" s="113" t="s">
        <v>302</v>
      </c>
      <c r="K13" s="113" t="s">
        <v>322</v>
      </c>
      <c r="L13" s="113" t="s">
        <v>323</v>
      </c>
      <c r="M13" s="113" t="s">
        <v>324</v>
      </c>
      <c r="N13" s="113" t="s">
        <v>325</v>
      </c>
      <c r="O13" s="115" t="s">
        <v>302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1" customHeight="1" spans="1:256">
      <c r="A14" s="123" t="s">
        <v>184</v>
      </c>
      <c r="B14" s="120">
        <f>C14-0.2</f>
        <v>10.6</v>
      </c>
      <c r="C14" s="120">
        <f>D14-0.2</f>
        <v>10.8</v>
      </c>
      <c r="D14" s="121">
        <v>11</v>
      </c>
      <c r="E14" s="120">
        <f>D14+0.2</f>
        <v>11.2</v>
      </c>
      <c r="F14" s="120">
        <f>E14+0.2</f>
        <v>11.4</v>
      </c>
      <c r="G14" s="120">
        <f>F14+0.25</f>
        <v>11.65</v>
      </c>
      <c r="H14" s="120">
        <f>G14+0.25</f>
        <v>11.9</v>
      </c>
      <c r="I14" s="112"/>
      <c r="J14" s="113" t="s">
        <v>326</v>
      </c>
      <c r="K14" s="113" t="s">
        <v>327</v>
      </c>
      <c r="L14" s="113" t="s">
        <v>328</v>
      </c>
      <c r="M14" s="113" t="s">
        <v>329</v>
      </c>
      <c r="N14" s="113" t="s">
        <v>308</v>
      </c>
      <c r="O14" s="115" t="s">
        <v>330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1" customHeight="1" spans="1:256">
      <c r="A15" s="123" t="s">
        <v>185</v>
      </c>
      <c r="B15" s="120">
        <f>C15</f>
        <v>1.7</v>
      </c>
      <c r="C15" s="120">
        <f>D15</f>
        <v>1.7</v>
      </c>
      <c r="D15" s="121">
        <v>1.7</v>
      </c>
      <c r="E15" s="120">
        <f t="shared" ref="E15:H15" si="1">D15</f>
        <v>1.7</v>
      </c>
      <c r="F15" s="120">
        <f t="shared" si="1"/>
        <v>1.7</v>
      </c>
      <c r="G15" s="120">
        <f t="shared" si="1"/>
        <v>1.7</v>
      </c>
      <c r="H15" s="120">
        <f t="shared" si="1"/>
        <v>1.7</v>
      </c>
      <c r="I15" s="112"/>
      <c r="J15" s="113" t="s">
        <v>302</v>
      </c>
      <c r="K15" s="113" t="s">
        <v>302</v>
      </c>
      <c r="L15" s="113" t="s">
        <v>302</v>
      </c>
      <c r="M15" s="113" t="s">
        <v>302</v>
      </c>
      <c r="N15" s="113" t="s">
        <v>302</v>
      </c>
      <c r="O15" s="115" t="s">
        <v>302</v>
      </c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1" customHeight="1" spans="1:256">
      <c r="A16" s="129"/>
      <c r="B16" s="120"/>
      <c r="C16" s="120"/>
      <c r="D16" s="130"/>
      <c r="E16" s="120"/>
      <c r="F16" s="120"/>
      <c r="G16" s="120"/>
      <c r="H16" s="120"/>
      <c r="I16" s="112"/>
      <c r="J16" s="113"/>
      <c r="K16" s="113"/>
      <c r="L16" s="113"/>
      <c r="M16" s="113"/>
      <c r="N16" s="113"/>
      <c r="O16" s="115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1" customHeight="1" spans="1:256">
      <c r="A17" s="129"/>
      <c r="B17" s="120"/>
      <c r="C17" s="120"/>
      <c r="D17" s="130"/>
      <c r="E17" s="120"/>
      <c r="F17" s="120"/>
      <c r="G17" s="120"/>
      <c r="H17" s="120"/>
      <c r="I17" s="112"/>
      <c r="J17" s="113"/>
      <c r="K17" s="113"/>
      <c r="L17" s="113"/>
      <c r="M17" s="113"/>
      <c r="N17" s="113"/>
      <c r="O17" s="115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1" customHeight="1" spans="1:256">
      <c r="A18" s="129"/>
      <c r="B18" s="120"/>
      <c r="C18" s="120"/>
      <c r="D18" s="130"/>
      <c r="E18" s="120"/>
      <c r="F18" s="120"/>
      <c r="G18" s="120"/>
      <c r="H18" s="120"/>
      <c r="I18" s="112"/>
      <c r="J18" s="113"/>
      <c r="K18" s="113"/>
      <c r="L18" s="113"/>
      <c r="M18" s="113"/>
      <c r="N18" s="113"/>
      <c r="O18" s="115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17.25" spans="1:256">
      <c r="A19" s="131"/>
      <c r="B19" s="132"/>
      <c r="C19" s="132"/>
      <c r="D19" s="132"/>
      <c r="E19" s="133"/>
      <c r="F19" s="132"/>
      <c r="G19" s="132"/>
      <c r="H19" s="132"/>
      <c r="I19" s="134"/>
      <c r="J19" s="135"/>
      <c r="K19" s="135"/>
      <c r="L19" s="136"/>
      <c r="M19" s="135"/>
      <c r="N19" s="135"/>
      <c r="O19" s="137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spans="1:256">
      <c r="A20" s="138" t="s">
        <v>186</v>
      </c>
      <c r="B20" s="138"/>
      <c r="C20" s="138"/>
      <c r="D20" s="139"/>
      <c r="M20" s="85"/>
      <c r="N20" s="85"/>
      <c r="O20" s="85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="83" customFormat="1" spans="1:256">
      <c r="D21" s="84"/>
      <c r="J21" s="140" t="s">
        <v>187</v>
      </c>
      <c r="K21" s="141">
        <v>46053</v>
      </c>
      <c r="L21" s="140" t="s">
        <v>188</v>
      </c>
      <c r="M21" s="142" t="s">
        <v>139</v>
      </c>
      <c r="N21" s="142" t="s">
        <v>189</v>
      </c>
      <c r="O21" s="85" t="s">
        <v>142</v>
      </c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D8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7.7" customWidth="1"/>
    <col min="5" max="5" width="34.7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352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353</v>
      </c>
      <c r="B2" s="5" t="s">
        <v>354</v>
      </c>
      <c r="C2" s="5" t="s">
        <v>355</v>
      </c>
      <c r="D2" s="5" t="s">
        <v>356</v>
      </c>
      <c r="E2" s="70" t="s">
        <v>357</v>
      </c>
      <c r="F2" s="5" t="s">
        <v>358</v>
      </c>
      <c r="G2" s="5" t="s">
        <v>359</v>
      </c>
      <c r="H2" s="71" t="s">
        <v>360</v>
      </c>
      <c r="I2" s="4" t="s">
        <v>361</v>
      </c>
      <c r="J2" s="4" t="s">
        <v>362</v>
      </c>
      <c r="K2" s="4" t="s">
        <v>363</v>
      </c>
      <c r="L2" s="4" t="s">
        <v>364</v>
      </c>
      <c r="M2" s="4" t="s">
        <v>365</v>
      </c>
      <c r="N2" s="5" t="s">
        <v>366</v>
      </c>
      <c r="O2" s="5" t="s">
        <v>367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8"/>
      <c r="O3" s="8"/>
    </row>
    <row r="4" ht="20" customHeight="1" spans="1:15">
      <c r="A4" s="74">
        <v>1</v>
      </c>
      <c r="B4" s="14" t="s">
        <v>368</v>
      </c>
      <c r="C4" s="14" t="s">
        <v>369</v>
      </c>
      <c r="D4" s="14" t="s">
        <v>120</v>
      </c>
      <c r="E4" s="15" t="s">
        <v>370</v>
      </c>
      <c r="F4" s="28" t="s">
        <v>371</v>
      </c>
      <c r="G4" s="75" t="s">
        <v>66</v>
      </c>
      <c r="H4" s="11" t="s">
        <v>66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372</v>
      </c>
    </row>
    <row r="5" ht="20" customHeight="1" spans="1:15">
      <c r="A5" s="74">
        <v>2</v>
      </c>
      <c r="B5" s="14" t="s">
        <v>373</v>
      </c>
      <c r="C5" s="14" t="s">
        <v>369</v>
      </c>
      <c r="D5" s="14" t="s">
        <v>119</v>
      </c>
      <c r="E5" s="15" t="s">
        <v>62</v>
      </c>
      <c r="F5" s="28" t="s">
        <v>371</v>
      </c>
      <c r="G5" s="75" t="s">
        <v>66</v>
      </c>
      <c r="H5" s="11" t="s">
        <v>66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>SUM(I5:M5)</f>
        <v>3</v>
      </c>
      <c r="O5" s="11" t="s">
        <v>372</v>
      </c>
    </row>
    <row r="6" ht="20" customHeight="1" spans="1:15">
      <c r="A6" s="74">
        <v>3</v>
      </c>
      <c r="B6" s="14" t="s">
        <v>374</v>
      </c>
      <c r="C6" s="14" t="s">
        <v>369</v>
      </c>
      <c r="D6" s="14" t="s">
        <v>375</v>
      </c>
      <c r="E6" s="15" t="s">
        <v>370</v>
      </c>
      <c r="F6" s="28" t="s">
        <v>371</v>
      </c>
      <c r="G6" s="75" t="s">
        <v>66</v>
      </c>
      <c r="H6" s="11" t="s">
        <v>66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>SUM(I6:M6)</f>
        <v>4</v>
      </c>
      <c r="O6" s="11" t="s">
        <v>372</v>
      </c>
    </row>
    <row r="7" ht="20" customHeight="1" spans="1:15">
      <c r="A7" s="74">
        <v>4</v>
      </c>
      <c r="B7" s="14" t="s">
        <v>376</v>
      </c>
      <c r="C7" s="14" t="s">
        <v>369</v>
      </c>
      <c r="D7" s="14" t="s">
        <v>118</v>
      </c>
      <c r="E7" s="15" t="s">
        <v>62</v>
      </c>
      <c r="F7" s="28" t="s">
        <v>371</v>
      </c>
      <c r="G7" s="75" t="s">
        <v>66</v>
      </c>
      <c r="H7" s="11" t="s">
        <v>66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>SUM(I7:M7)</f>
        <v>3</v>
      </c>
      <c r="O7" s="11" t="s">
        <v>372</v>
      </c>
    </row>
    <row r="8" ht="20" customHeight="1" spans="1:15">
      <c r="A8" s="74">
        <v>5</v>
      </c>
      <c r="B8" s="14" t="s">
        <v>377</v>
      </c>
      <c r="C8" s="14" t="s">
        <v>369</v>
      </c>
      <c r="D8" s="14" t="s">
        <v>117</v>
      </c>
      <c r="E8" s="15" t="s">
        <v>62</v>
      </c>
      <c r="F8" s="28" t="s">
        <v>371</v>
      </c>
      <c r="G8" s="75" t="s">
        <v>66</v>
      </c>
      <c r="H8" s="11" t="s">
        <v>66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>SUM(I8:M8)</f>
        <v>3</v>
      </c>
      <c r="O8" s="11" t="s">
        <v>372</v>
      </c>
    </row>
    <row r="9" ht="20" customHeight="1" spans="1:15">
      <c r="A9" s="11"/>
      <c r="B9" s="60"/>
      <c r="C9" s="60"/>
      <c r="D9" s="60"/>
      <c r="E9" s="77"/>
      <c r="F9" s="60"/>
      <c r="G9" s="11"/>
      <c r="H9" s="12"/>
      <c r="I9" s="78"/>
      <c r="J9" s="76"/>
      <c r="K9" s="76"/>
      <c r="L9" s="76"/>
      <c r="M9" s="11"/>
      <c r="N9" s="11"/>
      <c r="O9" s="12"/>
    </row>
    <row r="10" s="2" customFormat="1" ht="18.75" spans="1:15">
      <c r="A10" s="20" t="s">
        <v>378</v>
      </c>
      <c r="B10" s="21"/>
      <c r="C10" s="60"/>
      <c r="D10" s="22"/>
      <c r="E10" s="79"/>
      <c r="F10" s="60"/>
      <c r="G10" s="11"/>
      <c r="H10" s="37"/>
      <c r="I10" s="32"/>
      <c r="J10" s="20" t="s">
        <v>379</v>
      </c>
      <c r="K10" s="21"/>
      <c r="L10" s="21"/>
      <c r="M10" s="22"/>
      <c r="N10" s="21"/>
      <c r="O10" s="24"/>
    </row>
    <row r="11" ht="61" customHeight="1" spans="1:15">
      <c r="A11" s="80" t="s">
        <v>380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0" sqref="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353</v>
      </c>
      <c r="B2" s="5" t="s">
        <v>358</v>
      </c>
      <c r="C2" s="5" t="s">
        <v>354</v>
      </c>
      <c r="D2" s="5" t="s">
        <v>355</v>
      </c>
      <c r="E2" s="5" t="s">
        <v>356</v>
      </c>
      <c r="F2" s="5" t="s">
        <v>357</v>
      </c>
      <c r="G2" s="4" t="s">
        <v>382</v>
      </c>
      <c r="H2" s="4"/>
      <c r="I2" s="4" t="s">
        <v>383</v>
      </c>
      <c r="J2" s="4"/>
      <c r="K2" s="6" t="s">
        <v>384</v>
      </c>
      <c r="L2" s="53" t="s">
        <v>385</v>
      </c>
      <c r="M2" s="7" t="s">
        <v>386</v>
      </c>
    </row>
    <row r="3" s="1" customFormat="1" ht="16.5" spans="1:13">
      <c r="A3" s="4"/>
      <c r="B3" s="8"/>
      <c r="C3" s="8"/>
      <c r="D3" s="8"/>
      <c r="E3" s="8"/>
      <c r="F3" s="8"/>
      <c r="G3" s="4" t="s">
        <v>387</v>
      </c>
      <c r="H3" s="4" t="s">
        <v>388</v>
      </c>
      <c r="I3" s="4" t="s">
        <v>387</v>
      </c>
      <c r="J3" s="4" t="s">
        <v>388</v>
      </c>
      <c r="K3" s="9"/>
      <c r="L3" s="54"/>
      <c r="M3" s="10"/>
    </row>
    <row r="4" ht="22" customHeight="1" spans="1:13">
      <c r="A4" s="55">
        <v>1</v>
      </c>
      <c r="B4" s="28" t="s">
        <v>371</v>
      </c>
      <c r="C4" s="14" t="s">
        <v>368</v>
      </c>
      <c r="D4" s="14" t="s">
        <v>369</v>
      </c>
      <c r="E4" s="14" t="s">
        <v>120</v>
      </c>
      <c r="F4" s="15" t="s">
        <v>370</v>
      </c>
      <c r="G4" s="56">
        <v>-0.02</v>
      </c>
      <c r="H4" s="56">
        <v>-0.01</v>
      </c>
      <c r="I4" s="56">
        <v>-0.02</v>
      </c>
      <c r="J4" s="56">
        <v>-0.02</v>
      </c>
      <c r="K4" s="57"/>
      <c r="L4" s="11"/>
      <c r="M4" s="11"/>
    </row>
    <row r="5" ht="22" customHeight="1" spans="1:13">
      <c r="A5" s="55">
        <v>2</v>
      </c>
      <c r="B5" s="28" t="s">
        <v>371</v>
      </c>
      <c r="C5" s="14" t="s">
        <v>373</v>
      </c>
      <c r="D5" s="14" t="s">
        <v>369</v>
      </c>
      <c r="E5" s="14" t="s">
        <v>119</v>
      </c>
      <c r="F5" s="15" t="s">
        <v>62</v>
      </c>
      <c r="G5" s="56">
        <v>-0.02</v>
      </c>
      <c r="H5" s="56">
        <v>-0.02</v>
      </c>
      <c r="I5" s="56">
        <v>-0.02</v>
      </c>
      <c r="J5" s="56">
        <v>-0.02</v>
      </c>
      <c r="K5" s="57"/>
      <c r="L5" s="11"/>
      <c r="M5" s="11"/>
    </row>
    <row r="6" ht="22" customHeight="1" spans="1:13">
      <c r="A6" s="55">
        <v>3</v>
      </c>
      <c r="B6" s="28" t="s">
        <v>371</v>
      </c>
      <c r="C6" s="14" t="s">
        <v>374</v>
      </c>
      <c r="D6" s="14" t="s">
        <v>369</v>
      </c>
      <c r="E6" s="14" t="s">
        <v>375</v>
      </c>
      <c r="F6" s="15" t="s">
        <v>370</v>
      </c>
      <c r="G6" s="56">
        <v>-0.02</v>
      </c>
      <c r="H6" s="58">
        <v>-0.02</v>
      </c>
      <c r="I6" s="58">
        <v>-0.04</v>
      </c>
      <c r="J6" s="58">
        <v>-0.02</v>
      </c>
      <c r="K6" s="57"/>
      <c r="L6" s="11"/>
      <c r="M6" s="11"/>
    </row>
    <row r="7" ht="22" customHeight="1" spans="1:13">
      <c r="A7" s="55">
        <v>4</v>
      </c>
      <c r="B7" s="28" t="s">
        <v>371</v>
      </c>
      <c r="C7" s="14" t="s">
        <v>376</v>
      </c>
      <c r="D7" s="14" t="s">
        <v>369</v>
      </c>
      <c r="E7" s="14" t="s">
        <v>118</v>
      </c>
      <c r="F7" s="15" t="s">
        <v>62</v>
      </c>
      <c r="G7" s="56">
        <v>-0.04</v>
      </c>
      <c r="H7" s="58">
        <v>-0.02</v>
      </c>
      <c r="I7" s="58">
        <v>-0.06</v>
      </c>
      <c r="J7" s="58">
        <v>-0.02</v>
      </c>
      <c r="K7" s="57"/>
      <c r="L7" s="11"/>
      <c r="M7" s="11"/>
    </row>
    <row r="8" ht="22" customHeight="1" spans="1:13">
      <c r="A8" s="55">
        <v>5</v>
      </c>
      <c r="B8" s="28" t="s">
        <v>371</v>
      </c>
      <c r="C8" s="14" t="s">
        <v>377</v>
      </c>
      <c r="D8" s="14" t="s">
        <v>369</v>
      </c>
      <c r="E8" s="14" t="s">
        <v>117</v>
      </c>
      <c r="F8" s="15" t="s">
        <v>62</v>
      </c>
      <c r="G8" s="56">
        <v>-0.04</v>
      </c>
      <c r="H8" s="58">
        <v>-0.02</v>
      </c>
      <c r="I8" s="58">
        <v>-0.06</v>
      </c>
      <c r="J8" s="58">
        <v>-0.02</v>
      </c>
      <c r="K8" s="57"/>
      <c r="L8" s="12"/>
      <c r="M8" s="12"/>
    </row>
    <row r="9" ht="22" customHeight="1" spans="1:13">
      <c r="A9" s="55"/>
      <c r="B9" s="28"/>
      <c r="C9" s="18"/>
      <c r="D9" s="14"/>
      <c r="E9" s="18"/>
      <c r="F9" s="19"/>
      <c r="G9" s="58"/>
      <c r="H9" s="58"/>
      <c r="I9" s="58"/>
      <c r="J9" s="58"/>
      <c r="K9" s="57"/>
      <c r="L9" s="12"/>
      <c r="M9" s="12"/>
    </row>
    <row r="10" ht="22" customHeight="1" spans="1:13">
      <c r="A10" s="55"/>
      <c r="B10" s="28"/>
      <c r="C10" s="18"/>
      <c r="D10" s="14"/>
      <c r="E10" s="18"/>
      <c r="F10" s="19"/>
      <c r="G10" s="58"/>
      <c r="H10" s="58"/>
      <c r="I10" s="58"/>
      <c r="J10" s="58"/>
      <c r="K10" s="57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7"/>
      <c r="H11" s="62"/>
      <c r="I11" s="62"/>
      <c r="J11" s="62"/>
      <c r="K11" s="57"/>
      <c r="L11" s="12"/>
      <c r="M11" s="12"/>
    </row>
    <row r="12" s="2" customFormat="1" ht="18.75" spans="1:13">
      <c r="A12" s="20" t="s">
        <v>389</v>
      </c>
      <c r="B12" s="21"/>
      <c r="C12" s="21"/>
      <c r="D12" s="60"/>
      <c r="E12" s="22"/>
      <c r="F12" s="61"/>
      <c r="G12" s="32"/>
      <c r="H12" s="20" t="s">
        <v>379</v>
      </c>
      <c r="I12" s="21"/>
      <c r="J12" s="21"/>
      <c r="K12" s="22"/>
      <c r="L12" s="63"/>
      <c r="M12" s="24"/>
    </row>
    <row r="13" ht="84" customHeight="1" spans="1:13">
      <c r="A13" s="64" t="s">
        <v>390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G17" sqref="G1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392</v>
      </c>
      <c r="B2" s="5" t="s">
        <v>358</v>
      </c>
      <c r="C2" s="5" t="s">
        <v>354</v>
      </c>
      <c r="D2" s="5" t="s">
        <v>355</v>
      </c>
      <c r="E2" s="5" t="s">
        <v>356</v>
      </c>
      <c r="F2" s="5" t="s">
        <v>357</v>
      </c>
      <c r="G2" s="38" t="s">
        <v>393</v>
      </c>
      <c r="H2" s="39"/>
      <c r="I2" s="40"/>
      <c r="J2" s="38" t="s">
        <v>394</v>
      </c>
      <c r="K2" s="39"/>
      <c r="L2" s="40"/>
      <c r="M2" s="38" t="s">
        <v>395</v>
      </c>
      <c r="N2" s="39"/>
      <c r="O2" s="40"/>
      <c r="P2" s="38" t="s">
        <v>396</v>
      </c>
      <c r="Q2" s="39"/>
      <c r="R2" s="40"/>
      <c r="S2" s="39" t="s">
        <v>397</v>
      </c>
      <c r="T2" s="39"/>
      <c r="U2" s="40"/>
      <c r="V2" s="34" t="s">
        <v>398</v>
      </c>
      <c r="W2" s="34" t="s">
        <v>367</v>
      </c>
    </row>
    <row r="3" s="1" customFormat="1" ht="16.5" spans="1:23">
      <c r="A3" s="8"/>
      <c r="B3" s="41"/>
      <c r="C3" s="41"/>
      <c r="D3" s="41"/>
      <c r="E3" s="41"/>
      <c r="F3" s="41"/>
      <c r="G3" s="4" t="s">
        <v>399</v>
      </c>
      <c r="H3" s="4" t="s">
        <v>68</v>
      </c>
      <c r="I3" s="4" t="s">
        <v>358</v>
      </c>
      <c r="J3" s="4" t="s">
        <v>399</v>
      </c>
      <c r="K3" s="4" t="s">
        <v>68</v>
      </c>
      <c r="L3" s="4" t="s">
        <v>358</v>
      </c>
      <c r="M3" s="4" t="s">
        <v>399</v>
      </c>
      <c r="N3" s="4" t="s">
        <v>68</v>
      </c>
      <c r="O3" s="4" t="s">
        <v>358</v>
      </c>
      <c r="P3" s="4" t="s">
        <v>399</v>
      </c>
      <c r="Q3" s="4" t="s">
        <v>68</v>
      </c>
      <c r="R3" s="4" t="s">
        <v>358</v>
      </c>
      <c r="S3" s="4" t="s">
        <v>399</v>
      </c>
      <c r="T3" s="4" t="s">
        <v>68</v>
      </c>
      <c r="U3" s="4" t="s">
        <v>358</v>
      </c>
      <c r="V3" s="42"/>
      <c r="W3" s="42"/>
    </row>
    <row r="4" ht="20" customHeight="1" spans="1:23">
      <c r="A4" s="27" t="s">
        <v>400</v>
      </c>
      <c r="B4" s="28" t="s">
        <v>371</v>
      </c>
      <c r="C4" s="14" t="s">
        <v>368</v>
      </c>
      <c r="D4" s="14" t="s">
        <v>369</v>
      </c>
      <c r="E4" s="14" t="s">
        <v>120</v>
      </c>
      <c r="F4" s="15" t="s">
        <v>370</v>
      </c>
      <c r="G4" s="43" t="s">
        <v>401</v>
      </c>
      <c r="H4" s="43"/>
      <c r="I4" s="43" t="s">
        <v>402</v>
      </c>
      <c r="J4" s="43"/>
      <c r="K4" s="44"/>
      <c r="L4" s="44"/>
      <c r="M4" s="11"/>
      <c r="N4" s="11"/>
      <c r="O4" s="11"/>
      <c r="P4" s="11"/>
      <c r="Q4" s="11"/>
      <c r="R4" s="11"/>
      <c r="S4" s="11"/>
      <c r="T4" s="11"/>
      <c r="U4" s="11"/>
      <c r="V4" s="11" t="s">
        <v>403</v>
      </c>
      <c r="W4" s="11"/>
    </row>
    <row r="5" ht="20" customHeight="1" spans="1:23">
      <c r="A5" s="27" t="s">
        <v>400</v>
      </c>
      <c r="B5" s="28" t="s">
        <v>371</v>
      </c>
      <c r="C5" s="14" t="s">
        <v>373</v>
      </c>
      <c r="D5" s="14" t="s">
        <v>369</v>
      </c>
      <c r="E5" s="14" t="s">
        <v>119</v>
      </c>
      <c r="F5" s="15" t="s">
        <v>62</v>
      </c>
      <c r="G5" s="45" t="s">
        <v>404</v>
      </c>
      <c r="H5" s="46"/>
      <c r="I5" s="47"/>
      <c r="J5" s="45" t="s">
        <v>405</v>
      </c>
      <c r="K5" s="46"/>
      <c r="L5" s="47"/>
      <c r="M5" s="38" t="s">
        <v>406</v>
      </c>
      <c r="N5" s="39"/>
      <c r="O5" s="40"/>
      <c r="P5" s="38" t="s">
        <v>407</v>
      </c>
      <c r="Q5" s="39"/>
      <c r="R5" s="40"/>
      <c r="S5" s="39" t="s">
        <v>408</v>
      </c>
      <c r="T5" s="39"/>
      <c r="U5" s="40"/>
      <c r="V5" s="11"/>
      <c r="W5" s="11"/>
    </row>
    <row r="6" ht="20" customHeight="1" spans="1:23">
      <c r="A6" s="27" t="s">
        <v>400</v>
      </c>
      <c r="B6" s="28" t="s">
        <v>371</v>
      </c>
      <c r="C6" s="14" t="s">
        <v>374</v>
      </c>
      <c r="D6" s="14" t="s">
        <v>369</v>
      </c>
      <c r="E6" s="14" t="s">
        <v>375</v>
      </c>
      <c r="F6" s="15" t="s">
        <v>370</v>
      </c>
      <c r="G6" s="48" t="s">
        <v>399</v>
      </c>
      <c r="H6" s="48" t="s">
        <v>68</v>
      </c>
      <c r="I6" s="48" t="s">
        <v>358</v>
      </c>
      <c r="J6" s="48" t="s">
        <v>399</v>
      </c>
      <c r="K6" s="48" t="s">
        <v>68</v>
      </c>
      <c r="L6" s="48" t="s">
        <v>358</v>
      </c>
      <c r="M6" s="4" t="s">
        <v>399</v>
      </c>
      <c r="N6" s="4" t="s">
        <v>68</v>
      </c>
      <c r="O6" s="4" t="s">
        <v>358</v>
      </c>
      <c r="P6" s="4" t="s">
        <v>399</v>
      </c>
      <c r="Q6" s="4" t="s">
        <v>68</v>
      </c>
      <c r="R6" s="4" t="s">
        <v>358</v>
      </c>
      <c r="S6" s="4" t="s">
        <v>399</v>
      </c>
      <c r="T6" s="4" t="s">
        <v>68</v>
      </c>
      <c r="U6" s="4" t="s">
        <v>358</v>
      </c>
      <c r="V6" s="11"/>
      <c r="W6" s="11"/>
    </row>
    <row r="7" ht="18.75" spans="1:23">
      <c r="A7" s="27" t="s">
        <v>400</v>
      </c>
      <c r="B7" s="28" t="s">
        <v>371</v>
      </c>
      <c r="C7" s="14" t="s">
        <v>376</v>
      </c>
      <c r="D7" s="14" t="s">
        <v>369</v>
      </c>
      <c r="E7" s="14" t="s">
        <v>118</v>
      </c>
      <c r="F7" s="15" t="s">
        <v>62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7" t="s">
        <v>400</v>
      </c>
      <c r="B8" s="28" t="s">
        <v>371</v>
      </c>
      <c r="C8" s="14" t="s">
        <v>377</v>
      </c>
      <c r="D8" s="14" t="s">
        <v>369</v>
      </c>
      <c r="E8" s="14" t="s">
        <v>117</v>
      </c>
      <c r="F8" s="15" t="s">
        <v>62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7"/>
      <c r="B9" s="30"/>
      <c r="C9" s="18"/>
      <c r="D9" s="14"/>
      <c r="E9" s="18"/>
      <c r="F9" s="1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7"/>
      <c r="B10" s="30"/>
      <c r="C10" s="18"/>
      <c r="D10" s="14"/>
      <c r="E10" s="18"/>
      <c r="F10" s="1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7"/>
      <c r="B11" s="30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7"/>
      <c r="B12" s="30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20" t="s">
        <v>389</v>
      </c>
      <c r="B13" s="21"/>
      <c r="C13" s="21"/>
      <c r="D13" s="21"/>
      <c r="E13" s="22"/>
      <c r="F13" s="23"/>
      <c r="G13" s="32"/>
      <c r="H13" s="37"/>
      <c r="I13" s="37"/>
      <c r="J13" s="20" t="s">
        <v>379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21"/>
      <c r="W13" s="24"/>
    </row>
    <row r="14" ht="80" customHeight="1" spans="1:23">
      <c r="A14" s="51" t="s">
        <v>409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411</v>
      </c>
      <c r="B2" s="34" t="s">
        <v>354</v>
      </c>
      <c r="C2" s="34" t="s">
        <v>355</v>
      </c>
      <c r="D2" s="34" t="s">
        <v>356</v>
      </c>
      <c r="E2" s="34" t="s">
        <v>357</v>
      </c>
      <c r="F2" s="34" t="s">
        <v>358</v>
      </c>
      <c r="G2" s="33" t="s">
        <v>412</v>
      </c>
      <c r="H2" s="33" t="s">
        <v>413</v>
      </c>
      <c r="I2" s="33" t="s">
        <v>414</v>
      </c>
      <c r="J2" s="33" t="s">
        <v>413</v>
      </c>
      <c r="K2" s="33" t="s">
        <v>415</v>
      </c>
      <c r="L2" s="33" t="s">
        <v>413</v>
      </c>
      <c r="M2" s="34" t="s">
        <v>398</v>
      </c>
      <c r="N2" s="34" t="s">
        <v>367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5" t="s">
        <v>411</v>
      </c>
      <c r="B4" s="36" t="s">
        <v>416</v>
      </c>
      <c r="C4" s="36" t="s">
        <v>399</v>
      </c>
      <c r="D4" s="36" t="s">
        <v>356</v>
      </c>
      <c r="E4" s="34" t="s">
        <v>357</v>
      </c>
      <c r="F4" s="34" t="s">
        <v>358</v>
      </c>
      <c r="G4" s="33" t="s">
        <v>412</v>
      </c>
      <c r="H4" s="33" t="s">
        <v>413</v>
      </c>
      <c r="I4" s="33" t="s">
        <v>414</v>
      </c>
      <c r="J4" s="33" t="s">
        <v>413</v>
      </c>
      <c r="K4" s="33" t="s">
        <v>415</v>
      </c>
      <c r="L4" s="33" t="s">
        <v>413</v>
      </c>
      <c r="M4" s="34" t="s">
        <v>398</v>
      </c>
      <c r="N4" s="34" t="s">
        <v>367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417</v>
      </c>
      <c r="B11" s="21"/>
      <c r="C11" s="21"/>
      <c r="D11" s="22"/>
      <c r="E11" s="23"/>
      <c r="F11" s="37"/>
      <c r="G11" s="32"/>
      <c r="H11" s="37"/>
      <c r="I11" s="20" t="s">
        <v>418</v>
      </c>
      <c r="J11" s="21"/>
      <c r="K11" s="21"/>
      <c r="L11" s="21"/>
      <c r="M11" s="21"/>
      <c r="N11" s="24"/>
    </row>
    <row r="12" ht="16.5" spans="1:14">
      <c r="A12" s="25" t="s">
        <v>419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392</v>
      </c>
      <c r="B2" s="5" t="s">
        <v>358</v>
      </c>
      <c r="C2" s="5" t="s">
        <v>354</v>
      </c>
      <c r="D2" s="5" t="s">
        <v>355</v>
      </c>
      <c r="E2" s="5" t="s">
        <v>356</v>
      </c>
      <c r="F2" s="5" t="s">
        <v>357</v>
      </c>
      <c r="G2" s="4" t="s">
        <v>421</v>
      </c>
      <c r="H2" s="4" t="s">
        <v>422</v>
      </c>
      <c r="I2" s="4" t="s">
        <v>423</v>
      </c>
      <c r="J2" s="4" t="s">
        <v>424</v>
      </c>
      <c r="K2" s="5" t="s">
        <v>398</v>
      </c>
      <c r="L2" s="5" t="s">
        <v>367</v>
      </c>
    </row>
    <row r="3" ht="18.75" spans="1:12">
      <c r="A3" s="27" t="s">
        <v>400</v>
      </c>
      <c r="B3" s="28" t="s">
        <v>371</v>
      </c>
      <c r="C3" s="14" t="s">
        <v>368</v>
      </c>
      <c r="D3" s="14" t="s">
        <v>369</v>
      </c>
      <c r="E3" s="14" t="s">
        <v>120</v>
      </c>
      <c r="F3" s="15" t="s">
        <v>370</v>
      </c>
      <c r="G3" s="11" t="s">
        <v>425</v>
      </c>
      <c r="H3" s="11" t="s">
        <v>426</v>
      </c>
      <c r="I3" s="11"/>
      <c r="J3" s="11"/>
      <c r="K3" s="29" t="s">
        <v>427</v>
      </c>
      <c r="L3" s="11" t="s">
        <v>372</v>
      </c>
    </row>
    <row r="4" ht="18.75" spans="1:12">
      <c r="A4" s="27" t="s">
        <v>400</v>
      </c>
      <c r="B4" s="28" t="s">
        <v>371</v>
      </c>
      <c r="C4" s="14" t="s">
        <v>373</v>
      </c>
      <c r="D4" s="14" t="s">
        <v>369</v>
      </c>
      <c r="E4" s="14" t="s">
        <v>119</v>
      </c>
      <c r="F4" s="15" t="s">
        <v>62</v>
      </c>
      <c r="G4" s="11" t="s">
        <v>425</v>
      </c>
      <c r="H4" s="11" t="s">
        <v>426</v>
      </c>
      <c r="I4" s="11"/>
      <c r="J4" s="11"/>
      <c r="K4" s="29" t="s">
        <v>427</v>
      </c>
      <c r="L4" s="11" t="s">
        <v>372</v>
      </c>
    </row>
    <row r="5" ht="18.75" spans="1:12">
      <c r="A5" s="27" t="s">
        <v>400</v>
      </c>
      <c r="B5" s="28" t="s">
        <v>371</v>
      </c>
      <c r="C5" s="14" t="s">
        <v>374</v>
      </c>
      <c r="D5" s="14" t="s">
        <v>369</v>
      </c>
      <c r="E5" s="14" t="s">
        <v>375</v>
      </c>
      <c r="F5" s="15" t="s">
        <v>370</v>
      </c>
      <c r="G5" s="11" t="s">
        <v>425</v>
      </c>
      <c r="H5" s="11" t="s">
        <v>426</v>
      </c>
      <c r="I5" s="11"/>
      <c r="J5" s="11"/>
      <c r="K5" s="29" t="s">
        <v>427</v>
      </c>
      <c r="L5" s="11" t="s">
        <v>372</v>
      </c>
    </row>
    <row r="6" ht="18.75" spans="1:12">
      <c r="A6" s="27" t="s">
        <v>400</v>
      </c>
      <c r="B6" s="28" t="s">
        <v>371</v>
      </c>
      <c r="C6" s="14" t="s">
        <v>376</v>
      </c>
      <c r="D6" s="14" t="s">
        <v>369</v>
      </c>
      <c r="E6" s="14" t="s">
        <v>118</v>
      </c>
      <c r="F6" s="15" t="s">
        <v>62</v>
      </c>
      <c r="G6" s="11" t="s">
        <v>425</v>
      </c>
      <c r="H6" s="11" t="s">
        <v>426</v>
      </c>
      <c r="I6" s="11"/>
      <c r="J6" s="11"/>
      <c r="K6" s="29" t="s">
        <v>427</v>
      </c>
      <c r="L6" s="11" t="s">
        <v>372</v>
      </c>
    </row>
    <row r="7" ht="18.75" spans="1:12">
      <c r="A7" s="27" t="s">
        <v>400</v>
      </c>
      <c r="B7" s="28" t="s">
        <v>371</v>
      </c>
      <c r="C7" s="14" t="s">
        <v>377</v>
      </c>
      <c r="D7" s="14" t="s">
        <v>369</v>
      </c>
      <c r="E7" s="14" t="s">
        <v>117</v>
      </c>
      <c r="F7" s="15" t="s">
        <v>62</v>
      </c>
      <c r="G7" s="11" t="s">
        <v>425</v>
      </c>
      <c r="H7" s="11" t="s">
        <v>426</v>
      </c>
      <c r="I7" s="12"/>
      <c r="J7" s="12"/>
      <c r="K7" s="29" t="s">
        <v>427</v>
      </c>
      <c r="L7" s="11" t="s">
        <v>372</v>
      </c>
    </row>
    <row r="8" spans="1:12">
      <c r="A8" s="27"/>
      <c r="B8" s="30"/>
      <c r="C8" s="18"/>
      <c r="D8" s="14"/>
      <c r="E8" s="18"/>
      <c r="F8" s="31"/>
      <c r="G8" s="11"/>
      <c r="H8" s="11"/>
      <c r="I8" s="12"/>
      <c r="J8" s="12"/>
      <c r="K8" s="29"/>
      <c r="L8" s="11" t="s">
        <v>372</v>
      </c>
    </row>
    <row r="9" spans="1:12">
      <c r="A9" s="27"/>
      <c r="B9" s="30"/>
      <c r="C9" s="18"/>
      <c r="D9" s="14"/>
      <c r="E9" s="18"/>
      <c r="F9" s="31"/>
      <c r="G9" s="11"/>
      <c r="H9" s="11"/>
      <c r="I9" s="12"/>
      <c r="J9" s="12"/>
      <c r="K9" s="29"/>
      <c r="L9" s="11" t="s">
        <v>372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0" t="s">
        <v>428</v>
      </c>
      <c r="B11" s="21"/>
      <c r="C11" s="21"/>
      <c r="D11" s="21"/>
      <c r="E11" s="22"/>
      <c r="F11" s="23"/>
      <c r="G11" s="32"/>
      <c r="H11" s="20" t="s">
        <v>429</v>
      </c>
      <c r="I11" s="21"/>
      <c r="J11" s="21"/>
      <c r="K11" s="21"/>
      <c r="L11" s="24"/>
    </row>
    <row r="12" ht="16.5" spans="1:12">
      <c r="A12" s="25" t="s">
        <v>430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: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353</v>
      </c>
      <c r="B2" s="5" t="s">
        <v>358</v>
      </c>
      <c r="C2" s="5" t="s">
        <v>399</v>
      </c>
      <c r="D2" s="5" t="s">
        <v>356</v>
      </c>
      <c r="E2" s="5" t="s">
        <v>357</v>
      </c>
      <c r="F2" s="4" t="s">
        <v>432</v>
      </c>
      <c r="G2" s="4" t="s">
        <v>383</v>
      </c>
      <c r="H2" s="6" t="s">
        <v>384</v>
      </c>
      <c r="I2" s="7" t="s">
        <v>386</v>
      </c>
    </row>
    <row r="3" s="1" customFormat="1" ht="16.5" spans="1:9">
      <c r="A3" s="4"/>
      <c r="B3" s="8"/>
      <c r="C3" s="8"/>
      <c r="D3" s="8"/>
      <c r="E3" s="8"/>
      <c r="F3" s="4" t="s">
        <v>433</v>
      </c>
      <c r="G3" s="4" t="s">
        <v>387</v>
      </c>
      <c r="H3" s="9"/>
      <c r="I3" s="10"/>
    </row>
    <row r="4" ht="18.75" spans="1:9">
      <c r="A4" s="11">
        <v>1</v>
      </c>
      <c r="B4" s="12" t="s">
        <v>402</v>
      </c>
      <c r="C4" s="13" t="s">
        <v>434</v>
      </c>
      <c r="D4" s="14" t="s">
        <v>120</v>
      </c>
      <c r="E4" s="15" t="s">
        <v>370</v>
      </c>
      <c r="F4" s="16">
        <v>-0.04</v>
      </c>
      <c r="G4" s="16">
        <v>-0.03</v>
      </c>
      <c r="H4" s="11"/>
      <c r="I4" s="11" t="s">
        <v>372</v>
      </c>
    </row>
    <row r="5" ht="18.75" spans="1:9">
      <c r="A5" s="11">
        <v>2</v>
      </c>
      <c r="B5" s="12" t="s">
        <v>402</v>
      </c>
      <c r="C5" s="13" t="s">
        <v>434</v>
      </c>
      <c r="D5" s="14" t="s">
        <v>119</v>
      </c>
      <c r="E5" s="15" t="s">
        <v>62</v>
      </c>
      <c r="F5" s="17">
        <v>-0.04</v>
      </c>
      <c r="G5" s="16">
        <v>-0.03</v>
      </c>
      <c r="H5" s="11"/>
      <c r="I5" s="11" t="s">
        <v>372</v>
      </c>
    </row>
    <row r="6" ht="18.75" spans="1:9">
      <c r="A6" s="11">
        <v>3</v>
      </c>
      <c r="B6" s="12" t="s">
        <v>402</v>
      </c>
      <c r="C6" s="13" t="s">
        <v>434</v>
      </c>
      <c r="D6" s="14" t="s">
        <v>375</v>
      </c>
      <c r="E6" s="15" t="s">
        <v>370</v>
      </c>
      <c r="F6" s="16">
        <v>-0.04</v>
      </c>
      <c r="G6" s="16">
        <v>-0.03</v>
      </c>
      <c r="H6" s="11"/>
      <c r="I6" s="11" t="s">
        <v>372</v>
      </c>
    </row>
    <row r="7" ht="18.75" spans="1:9">
      <c r="A7" s="11">
        <v>4</v>
      </c>
      <c r="B7" s="12" t="s">
        <v>402</v>
      </c>
      <c r="C7" s="13" t="s">
        <v>434</v>
      </c>
      <c r="D7" s="14" t="s">
        <v>118</v>
      </c>
      <c r="E7" s="15" t="s">
        <v>62</v>
      </c>
      <c r="F7" s="17">
        <v>-0.04</v>
      </c>
      <c r="G7" s="16">
        <v>-0.03</v>
      </c>
      <c r="H7" s="11"/>
      <c r="I7" s="11" t="s">
        <v>372</v>
      </c>
    </row>
    <row r="8" ht="18.75" spans="1:9">
      <c r="A8" s="11">
        <v>5</v>
      </c>
      <c r="B8" s="12" t="s">
        <v>402</v>
      </c>
      <c r="C8" s="13" t="s">
        <v>434</v>
      </c>
      <c r="D8" s="14" t="s">
        <v>117</v>
      </c>
      <c r="E8" s="15" t="s">
        <v>62</v>
      </c>
      <c r="F8" s="16">
        <v>-0.05</v>
      </c>
      <c r="G8" s="16">
        <v>-0.03</v>
      </c>
      <c r="H8" s="11"/>
      <c r="I8" s="11" t="s">
        <v>372</v>
      </c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17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0" t="s">
        <v>435</v>
      </c>
      <c r="B12" s="21"/>
      <c r="C12" s="21"/>
      <c r="D12" s="22"/>
      <c r="E12" s="23"/>
      <c r="F12" s="20" t="s">
        <v>436</v>
      </c>
      <c r="G12" s="21"/>
      <c r="H12" s="22"/>
      <c r="I12" s="24"/>
    </row>
    <row r="13" ht="16.5" spans="1:9">
      <c r="A13" s="25" t="s">
        <v>437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0" t="s">
        <v>35</v>
      </c>
      <c r="C2" s="431"/>
      <c r="D2" s="431"/>
      <c r="E2" s="431"/>
      <c r="F2" s="431"/>
      <c r="G2" s="431"/>
      <c r="H2" s="431"/>
      <c r="I2" s="432"/>
    </row>
    <row r="3" ht="27.95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39"/>
    </row>
    <row r="4" ht="27.95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40" t="s">
        <v>41</v>
      </c>
      <c r="G4" s="440" t="s">
        <v>42</v>
      </c>
      <c r="H4" s="434" t="s">
        <v>41</v>
      </c>
      <c r="I4" s="441" t="s">
        <v>42</v>
      </c>
    </row>
    <row r="5" ht="27.95" customHeight="1" spans="2:9">
      <c r="B5" s="442" t="s">
        <v>43</v>
      </c>
      <c r="C5" s="12">
        <v>13</v>
      </c>
      <c r="D5" s="12">
        <v>0</v>
      </c>
      <c r="E5" s="12">
        <v>1</v>
      </c>
      <c r="F5" s="443">
        <v>0</v>
      </c>
      <c r="G5" s="443">
        <v>1</v>
      </c>
      <c r="H5" s="12">
        <v>1</v>
      </c>
      <c r="I5" s="444">
        <v>2</v>
      </c>
    </row>
    <row r="6" ht="27.95" customHeight="1" spans="2:9">
      <c r="B6" s="442" t="s">
        <v>44</v>
      </c>
      <c r="C6" s="12">
        <v>20</v>
      </c>
      <c r="D6" s="12">
        <v>0</v>
      </c>
      <c r="E6" s="12">
        <v>1</v>
      </c>
      <c r="F6" s="443">
        <v>1</v>
      </c>
      <c r="G6" s="443">
        <v>2</v>
      </c>
      <c r="H6" s="12">
        <v>2</v>
      </c>
      <c r="I6" s="444">
        <v>3</v>
      </c>
    </row>
    <row r="7" ht="27.95" customHeight="1" spans="2:9">
      <c r="B7" s="442" t="s">
        <v>45</v>
      </c>
      <c r="C7" s="12">
        <v>32</v>
      </c>
      <c r="D7" s="12">
        <v>0</v>
      </c>
      <c r="E7" s="12">
        <v>1</v>
      </c>
      <c r="F7" s="443">
        <v>2</v>
      </c>
      <c r="G7" s="443">
        <v>3</v>
      </c>
      <c r="H7" s="12">
        <v>3</v>
      </c>
      <c r="I7" s="444">
        <v>4</v>
      </c>
    </row>
    <row r="8" ht="27.95" customHeight="1" spans="2:9">
      <c r="B8" s="442" t="s">
        <v>46</v>
      </c>
      <c r="C8" s="12">
        <v>50</v>
      </c>
      <c r="D8" s="12">
        <v>1</v>
      </c>
      <c r="E8" s="12">
        <v>2</v>
      </c>
      <c r="F8" s="443">
        <v>3</v>
      </c>
      <c r="G8" s="443">
        <v>4</v>
      </c>
      <c r="H8" s="12">
        <v>5</v>
      </c>
      <c r="I8" s="444">
        <v>6</v>
      </c>
    </row>
    <row r="9" ht="27.95" customHeight="1" spans="2:9">
      <c r="B9" s="442" t="s">
        <v>47</v>
      </c>
      <c r="C9" s="12">
        <v>80</v>
      </c>
      <c r="D9" s="12">
        <v>2</v>
      </c>
      <c r="E9" s="12">
        <v>3</v>
      </c>
      <c r="F9" s="443">
        <v>5</v>
      </c>
      <c r="G9" s="443">
        <v>6</v>
      </c>
      <c r="H9" s="12">
        <v>7</v>
      </c>
      <c r="I9" s="444">
        <v>8</v>
      </c>
    </row>
    <row r="10" ht="27.95" customHeight="1" spans="2:9">
      <c r="B10" s="442" t="s">
        <v>48</v>
      </c>
      <c r="C10" s="12">
        <v>125</v>
      </c>
      <c r="D10" s="12">
        <v>3</v>
      </c>
      <c r="E10" s="12">
        <v>4</v>
      </c>
      <c r="F10" s="443">
        <v>7</v>
      </c>
      <c r="G10" s="443">
        <v>8</v>
      </c>
      <c r="H10" s="12">
        <v>10</v>
      </c>
      <c r="I10" s="444">
        <v>11</v>
      </c>
    </row>
    <row r="11" ht="27.95" customHeight="1" spans="2:9">
      <c r="B11" s="442" t="s">
        <v>49</v>
      </c>
      <c r="C11" s="12">
        <v>200</v>
      </c>
      <c r="D11" s="12">
        <v>5</v>
      </c>
      <c r="E11" s="12">
        <v>6</v>
      </c>
      <c r="F11" s="443">
        <v>10</v>
      </c>
      <c r="G11" s="443">
        <v>11</v>
      </c>
      <c r="H11" s="12">
        <v>14</v>
      </c>
      <c r="I11" s="444">
        <v>15</v>
      </c>
    </row>
    <row r="12" ht="27.95" customHeight="1" spans="2:9">
      <c r="B12" s="445" t="s">
        <v>50</v>
      </c>
      <c r="C12" s="446">
        <v>315</v>
      </c>
      <c r="D12" s="446">
        <v>7</v>
      </c>
      <c r="E12" s="446">
        <v>8</v>
      </c>
      <c r="F12" s="447">
        <v>14</v>
      </c>
      <c r="G12" s="447">
        <v>15</v>
      </c>
      <c r="H12" s="446">
        <v>21</v>
      </c>
      <c r="I12" s="448">
        <v>22</v>
      </c>
    </row>
    <row r="14" spans="2:9">
      <c r="B14" s="449" t="s">
        <v>51</v>
      </c>
      <c r="C14" s="449"/>
      <c r="D14" s="4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24" sqref="A24"/>
    </sheetView>
  </sheetViews>
  <sheetFormatPr defaultColWidth="10.375" defaultRowHeight="16.5" customHeight="1"/>
  <cols>
    <col min="1" max="1" width="11.125" style="250" customWidth="1"/>
    <col min="2" max="9" width="10.375" style="250"/>
    <col min="10" max="10" width="8.875" style="250" customWidth="1"/>
    <col min="11" max="11" width="12" style="250" customWidth="1"/>
    <col min="12" max="16384" width="10.375" style="250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255" t="s">
        <v>56</v>
      </c>
      <c r="J2" s="255"/>
      <c r="K2" s="256"/>
    </row>
    <row r="3" ht="14.25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ht="18" customHeight="1" spans="1:11">
      <c r="A4" s="263" t="s">
        <v>61</v>
      </c>
      <c r="B4" s="264" t="s">
        <v>62</v>
      </c>
      <c r="C4" s="265"/>
      <c r="D4" s="263" t="s">
        <v>63</v>
      </c>
      <c r="E4" s="266"/>
      <c r="F4" s="267" t="s">
        <v>64</v>
      </c>
      <c r="G4" s="268"/>
      <c r="H4" s="263" t="s">
        <v>65</v>
      </c>
      <c r="I4" s="266"/>
      <c r="J4" s="152" t="s">
        <v>66</v>
      </c>
      <c r="K4" s="153" t="s">
        <v>67</v>
      </c>
    </row>
    <row r="5" ht="14.25" spans="1:11">
      <c r="A5" s="269" t="s">
        <v>68</v>
      </c>
      <c r="B5" s="152" t="s">
        <v>69</v>
      </c>
      <c r="C5" s="153"/>
      <c r="D5" s="263" t="s">
        <v>70</v>
      </c>
      <c r="E5" s="266"/>
      <c r="F5" s="267">
        <v>45989</v>
      </c>
      <c r="G5" s="268"/>
      <c r="H5" s="263" t="s">
        <v>71</v>
      </c>
      <c r="I5" s="266"/>
      <c r="J5" s="152" t="s">
        <v>66</v>
      </c>
      <c r="K5" s="153" t="s">
        <v>67</v>
      </c>
    </row>
    <row r="6" ht="14.25" spans="1:11">
      <c r="A6" s="263" t="s">
        <v>72</v>
      </c>
      <c r="B6" s="270">
        <v>4</v>
      </c>
      <c r="C6" s="271">
        <v>6</v>
      </c>
      <c r="D6" s="269" t="s">
        <v>73</v>
      </c>
      <c r="E6" s="272"/>
      <c r="F6" s="267">
        <v>45991</v>
      </c>
      <c r="G6" s="268"/>
      <c r="H6" s="263" t="s">
        <v>74</v>
      </c>
      <c r="I6" s="266"/>
      <c r="J6" s="152" t="s">
        <v>66</v>
      </c>
      <c r="K6" s="153" t="s">
        <v>67</v>
      </c>
    </row>
    <row r="7" ht="14.25" spans="1:11">
      <c r="A7" s="263" t="s">
        <v>75</v>
      </c>
      <c r="B7" s="273">
        <v>22672</v>
      </c>
      <c r="C7" s="274"/>
      <c r="D7" s="269" t="s">
        <v>76</v>
      </c>
      <c r="E7" s="275"/>
      <c r="F7" s="267">
        <v>45992</v>
      </c>
      <c r="G7" s="268"/>
      <c r="H7" s="263" t="s">
        <v>77</v>
      </c>
      <c r="I7" s="266"/>
      <c r="J7" s="152" t="s">
        <v>66</v>
      </c>
      <c r="K7" s="153" t="s">
        <v>67</v>
      </c>
    </row>
    <row r="8" ht="15" spans="1:11">
      <c r="A8" s="276" t="s">
        <v>78</v>
      </c>
      <c r="B8" s="277" t="s">
        <v>79</v>
      </c>
      <c r="C8" s="278"/>
      <c r="D8" s="279" t="s">
        <v>80</v>
      </c>
      <c r="E8" s="280"/>
      <c r="F8" s="281">
        <v>45993</v>
      </c>
      <c r="G8" s="282"/>
      <c r="H8" s="279" t="s">
        <v>81</v>
      </c>
      <c r="I8" s="280"/>
      <c r="J8" s="283" t="s">
        <v>66</v>
      </c>
      <c r="K8" s="284" t="s">
        <v>67</v>
      </c>
    </row>
    <row r="9" ht="15" spans="1:11">
      <c r="A9" s="365" t="s">
        <v>82</v>
      </c>
      <c r="B9" s="366"/>
      <c r="C9" s="366"/>
      <c r="D9" s="367"/>
      <c r="E9" s="367"/>
      <c r="F9" s="367"/>
      <c r="G9" s="367"/>
      <c r="H9" s="367"/>
      <c r="I9" s="367"/>
      <c r="J9" s="367"/>
      <c r="K9" s="368"/>
    </row>
    <row r="10" ht="15" spans="1:11">
      <c r="A10" s="369" t="s">
        <v>83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1"/>
    </row>
    <row r="11" ht="14.25" spans="1:11">
      <c r="A11" s="372" t="s">
        <v>84</v>
      </c>
      <c r="B11" s="373" t="s">
        <v>85</v>
      </c>
      <c r="C11" s="374" t="s">
        <v>86</v>
      </c>
      <c r="D11" s="375"/>
      <c r="E11" s="376" t="s">
        <v>87</v>
      </c>
      <c r="F11" s="373" t="s">
        <v>85</v>
      </c>
      <c r="G11" s="374" t="s">
        <v>86</v>
      </c>
      <c r="H11" s="374" t="s">
        <v>88</v>
      </c>
      <c r="I11" s="376" t="s">
        <v>89</v>
      </c>
      <c r="J11" s="373" t="s">
        <v>85</v>
      </c>
      <c r="K11" s="377" t="s">
        <v>86</v>
      </c>
    </row>
    <row r="12" ht="14.25" spans="1:11">
      <c r="A12" s="269" t="s">
        <v>90</v>
      </c>
      <c r="B12" s="292" t="s">
        <v>85</v>
      </c>
      <c r="C12" s="152" t="s">
        <v>86</v>
      </c>
      <c r="D12" s="275"/>
      <c r="E12" s="272" t="s">
        <v>91</v>
      </c>
      <c r="F12" s="292" t="s">
        <v>85</v>
      </c>
      <c r="G12" s="152" t="s">
        <v>86</v>
      </c>
      <c r="H12" s="152" t="s">
        <v>88</v>
      </c>
      <c r="I12" s="272" t="s">
        <v>92</v>
      </c>
      <c r="J12" s="292" t="s">
        <v>85</v>
      </c>
      <c r="K12" s="153" t="s">
        <v>86</v>
      </c>
    </row>
    <row r="13" ht="14.25" spans="1:11">
      <c r="A13" s="269" t="s">
        <v>93</v>
      </c>
      <c r="B13" s="292" t="s">
        <v>85</v>
      </c>
      <c r="C13" s="152" t="s">
        <v>86</v>
      </c>
      <c r="D13" s="275"/>
      <c r="E13" s="272" t="s">
        <v>94</v>
      </c>
      <c r="F13" s="152" t="s">
        <v>95</v>
      </c>
      <c r="G13" s="152" t="s">
        <v>96</v>
      </c>
      <c r="H13" s="152" t="s">
        <v>88</v>
      </c>
      <c r="I13" s="272" t="s">
        <v>97</v>
      </c>
      <c r="J13" s="292" t="s">
        <v>85</v>
      </c>
      <c r="K13" s="153" t="s">
        <v>86</v>
      </c>
    </row>
    <row r="14" ht="15" spans="1:11">
      <c r="A14" s="279" t="s">
        <v>98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93"/>
    </row>
    <row r="15" ht="15" spans="1:11">
      <c r="A15" s="369" t="s">
        <v>99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1"/>
    </row>
    <row r="16" ht="14.25" spans="1:11">
      <c r="A16" s="378" t="s">
        <v>100</v>
      </c>
      <c r="B16" s="374" t="s">
        <v>95</v>
      </c>
      <c r="C16" s="374" t="s">
        <v>96</v>
      </c>
      <c r="D16" s="379"/>
      <c r="E16" s="380" t="s">
        <v>101</v>
      </c>
      <c r="F16" s="374" t="s">
        <v>95</v>
      </c>
      <c r="G16" s="374" t="s">
        <v>96</v>
      </c>
      <c r="H16" s="381"/>
      <c r="I16" s="380" t="s">
        <v>102</v>
      </c>
      <c r="J16" s="374" t="s">
        <v>95</v>
      </c>
      <c r="K16" s="377" t="s">
        <v>96</v>
      </c>
    </row>
    <row r="17" customHeight="1" spans="1:22">
      <c r="A17" s="316" t="s">
        <v>103</v>
      </c>
      <c r="B17" s="152" t="s">
        <v>95</v>
      </c>
      <c r="C17" s="152" t="s">
        <v>96</v>
      </c>
      <c r="D17" s="382"/>
      <c r="E17" s="317" t="s">
        <v>104</v>
      </c>
      <c r="F17" s="152" t="s">
        <v>95</v>
      </c>
      <c r="G17" s="152" t="s">
        <v>96</v>
      </c>
      <c r="H17" s="383"/>
      <c r="I17" s="317" t="s">
        <v>105</v>
      </c>
      <c r="J17" s="152" t="s">
        <v>95</v>
      </c>
      <c r="K17" s="153" t="s">
        <v>96</v>
      </c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ht="18" customHeight="1" spans="1:22">
      <c r="A18" s="385" t="s">
        <v>106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7"/>
    </row>
    <row r="19" s="363" customFormat="1" ht="18" customHeight="1" spans="1:22">
      <c r="A19" s="369" t="s">
        <v>107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customHeight="1" spans="1:22">
      <c r="A20" s="388" t="s">
        <v>108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ht="21.75" customHeight="1" spans="1:22">
      <c r="A21" s="391" t="s">
        <v>109</v>
      </c>
      <c r="B21" s="392"/>
      <c r="C21" s="392"/>
      <c r="D21" s="392" t="s">
        <v>110</v>
      </c>
      <c r="E21" s="392" t="s">
        <v>111</v>
      </c>
      <c r="F21" s="392" t="s">
        <v>112</v>
      </c>
      <c r="G21" s="392" t="s">
        <v>113</v>
      </c>
      <c r="H21" s="392" t="s">
        <v>114</v>
      </c>
      <c r="I21" s="392" t="s">
        <v>115</v>
      </c>
      <c r="J21" s="317"/>
      <c r="K21" s="319" t="s">
        <v>116</v>
      </c>
    </row>
    <row r="22" ht="23" customHeight="1" spans="1:22">
      <c r="A22" s="393" t="s">
        <v>117</v>
      </c>
      <c r="B22" s="394"/>
      <c r="C22" s="394"/>
      <c r="D22" s="394">
        <v>0.3</v>
      </c>
      <c r="E22" s="394">
        <v>0.3</v>
      </c>
      <c r="F22" s="394">
        <v>0.3</v>
      </c>
      <c r="G22" s="394">
        <v>0.3</v>
      </c>
      <c r="H22" s="394">
        <v>0.3</v>
      </c>
      <c r="I22" s="394">
        <v>0.3</v>
      </c>
      <c r="J22" s="394"/>
      <c r="K22" s="395"/>
    </row>
    <row r="23" ht="23" customHeight="1" spans="1:22">
      <c r="A23" s="393" t="s">
        <v>118</v>
      </c>
      <c r="B23" s="394"/>
      <c r="C23" s="394"/>
      <c r="D23" s="394">
        <v>0.3</v>
      </c>
      <c r="E23" s="394">
        <v>0.3</v>
      </c>
      <c r="F23" s="394">
        <v>0.3</v>
      </c>
      <c r="G23" s="394">
        <v>0.3</v>
      </c>
      <c r="H23" s="394">
        <v>0.3</v>
      </c>
      <c r="I23" s="394">
        <v>0.3</v>
      </c>
      <c r="J23" s="394"/>
      <c r="K23" s="396"/>
    </row>
    <row r="24" ht="23" customHeight="1" spans="1:22">
      <c r="A24" s="393" t="s">
        <v>119</v>
      </c>
      <c r="B24" s="394"/>
      <c r="C24" s="394"/>
      <c r="D24" s="394">
        <v>0.3</v>
      </c>
      <c r="E24" s="394">
        <v>0.3</v>
      </c>
      <c r="F24" s="394">
        <v>0.3</v>
      </c>
      <c r="G24" s="394">
        <v>0.3</v>
      </c>
      <c r="H24" s="394">
        <v>0.3</v>
      </c>
      <c r="I24" s="394">
        <v>0.3</v>
      </c>
      <c r="J24" s="394"/>
      <c r="K24" s="396"/>
    </row>
    <row r="25" ht="23" customHeight="1" spans="1:22">
      <c r="A25" s="393" t="s">
        <v>120</v>
      </c>
      <c r="B25" s="394"/>
      <c r="C25" s="394"/>
      <c r="D25" s="394">
        <v>0.3</v>
      </c>
      <c r="E25" s="394">
        <v>0.3</v>
      </c>
      <c r="F25" s="394">
        <v>0.3</v>
      </c>
      <c r="G25" s="394">
        <v>0.3</v>
      </c>
      <c r="H25" s="394">
        <v>0.3</v>
      </c>
      <c r="I25" s="394">
        <v>0.3</v>
      </c>
      <c r="J25" s="394"/>
      <c r="K25" s="396"/>
    </row>
    <row r="26" ht="23" customHeight="1" spans="1:22">
      <c r="A26" s="397"/>
      <c r="B26" s="394"/>
      <c r="C26" s="394"/>
      <c r="D26" s="394"/>
      <c r="E26" s="394"/>
      <c r="F26" s="394"/>
      <c r="G26" s="394"/>
      <c r="H26" s="394"/>
      <c r="I26" s="394"/>
      <c r="J26" s="394"/>
      <c r="K26" s="396"/>
    </row>
    <row r="27" ht="18" customHeight="1" spans="1:22">
      <c r="A27" s="398" t="s">
        <v>121</v>
      </c>
      <c r="B27" s="399"/>
      <c r="C27" s="399"/>
      <c r="D27" s="399"/>
      <c r="E27" s="399"/>
      <c r="F27" s="399"/>
      <c r="G27" s="399"/>
      <c r="H27" s="399"/>
      <c r="I27" s="399"/>
      <c r="J27" s="399"/>
      <c r="K27" s="400"/>
    </row>
    <row r="28" ht="18.75" customHeight="1" spans="1:22">
      <c r="A28" s="401"/>
      <c r="B28" s="402"/>
      <c r="C28" s="402"/>
      <c r="D28" s="402"/>
      <c r="E28" s="402"/>
      <c r="F28" s="402"/>
      <c r="G28" s="402"/>
      <c r="H28" s="402"/>
      <c r="I28" s="402"/>
      <c r="J28" s="402"/>
      <c r="K28" s="403"/>
    </row>
    <row r="29" ht="18.75" customHeight="1" spans="1:22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06"/>
    </row>
    <row r="30" ht="18" customHeight="1" spans="1:22">
      <c r="A30" s="398" t="s">
        <v>122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00"/>
    </row>
    <row r="31" ht="14.25" spans="1:22">
      <c r="A31" s="407" t="s">
        <v>123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9"/>
    </row>
    <row r="32" ht="15" spans="1:22">
      <c r="A32" s="164" t="s">
        <v>124</v>
      </c>
      <c r="B32" s="165"/>
      <c r="C32" s="152" t="s">
        <v>66</v>
      </c>
      <c r="D32" s="152" t="s">
        <v>67</v>
      </c>
      <c r="E32" s="410" t="s">
        <v>125</v>
      </c>
      <c r="F32" s="411"/>
      <c r="G32" s="411"/>
      <c r="H32" s="411"/>
      <c r="I32" s="411"/>
      <c r="J32" s="411"/>
      <c r="K32" s="412"/>
    </row>
    <row r="33" ht="15" spans="1:11">
      <c r="A33" s="413" t="s">
        <v>126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</row>
    <row r="34" ht="21" customHeight="1" spans="1:11">
      <c r="A34" s="414" t="s">
        <v>127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6"/>
    </row>
    <row r="35" ht="21" customHeight="1" spans="1:11">
      <c r="A35" s="327" t="s">
        <v>128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ht="21" customHeight="1" spans="1:11">
      <c r="A36" s="327" t="s">
        <v>129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21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ht="15" spans="1:11">
      <c r="A41" s="320" t="s">
        <v>130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ht="15" spans="1:11">
      <c r="A42" s="369" t="s">
        <v>131</v>
      </c>
      <c r="B42" s="370"/>
      <c r="C42" s="370"/>
      <c r="D42" s="370"/>
      <c r="E42" s="370"/>
      <c r="F42" s="370"/>
      <c r="G42" s="370"/>
      <c r="H42" s="370"/>
      <c r="I42" s="370"/>
      <c r="J42" s="370"/>
      <c r="K42" s="371"/>
    </row>
    <row r="43" ht="14.25" spans="1:11">
      <c r="A43" s="378" t="s">
        <v>132</v>
      </c>
      <c r="B43" s="374" t="s">
        <v>95</v>
      </c>
      <c r="C43" s="374" t="s">
        <v>96</v>
      </c>
      <c r="D43" s="374" t="s">
        <v>88</v>
      </c>
      <c r="E43" s="380" t="s">
        <v>133</v>
      </c>
      <c r="F43" s="374" t="s">
        <v>95</v>
      </c>
      <c r="G43" s="374" t="s">
        <v>96</v>
      </c>
      <c r="H43" s="374" t="s">
        <v>88</v>
      </c>
      <c r="I43" s="380" t="s">
        <v>134</v>
      </c>
      <c r="J43" s="374" t="s">
        <v>95</v>
      </c>
      <c r="K43" s="377" t="s">
        <v>96</v>
      </c>
    </row>
    <row r="44" ht="14.25" spans="1:11">
      <c r="A44" s="316" t="s">
        <v>87</v>
      </c>
      <c r="B44" s="152" t="s">
        <v>95</v>
      </c>
      <c r="C44" s="152" t="s">
        <v>96</v>
      </c>
      <c r="D44" s="152" t="s">
        <v>88</v>
      </c>
      <c r="E44" s="317" t="s">
        <v>94</v>
      </c>
      <c r="F44" s="152" t="s">
        <v>95</v>
      </c>
      <c r="G44" s="152" t="s">
        <v>96</v>
      </c>
      <c r="H44" s="152" t="s">
        <v>88</v>
      </c>
      <c r="I44" s="317" t="s">
        <v>105</v>
      </c>
      <c r="J44" s="152" t="s">
        <v>95</v>
      </c>
      <c r="K44" s="153" t="s">
        <v>96</v>
      </c>
    </row>
    <row r="45" ht="15" spans="1:11">
      <c r="A45" s="279" t="s">
        <v>98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93"/>
    </row>
    <row r="46" ht="15" spans="1:11">
      <c r="A46" s="413" t="s">
        <v>135</v>
      </c>
      <c r="B46" s="413"/>
      <c r="C46" s="413"/>
      <c r="D46" s="413"/>
      <c r="E46" s="413"/>
      <c r="F46" s="413"/>
      <c r="G46" s="413"/>
      <c r="H46" s="413"/>
      <c r="I46" s="413"/>
      <c r="J46" s="413"/>
      <c r="K46" s="413"/>
    </row>
    <row r="47" ht="15" spans="1:11">
      <c r="A47" s="414"/>
      <c r="B47" s="415"/>
      <c r="C47" s="415"/>
      <c r="D47" s="415"/>
      <c r="E47" s="415"/>
      <c r="F47" s="415"/>
      <c r="G47" s="415"/>
      <c r="H47" s="415"/>
      <c r="I47" s="415"/>
      <c r="J47" s="415"/>
      <c r="K47" s="416"/>
    </row>
    <row r="48" ht="15" spans="1:11">
      <c r="A48" s="417" t="s">
        <v>136</v>
      </c>
      <c r="B48" s="418" t="s">
        <v>137</v>
      </c>
      <c r="C48" s="418"/>
      <c r="D48" s="419" t="s">
        <v>138</v>
      </c>
      <c r="E48" s="420" t="s">
        <v>139</v>
      </c>
      <c r="F48" s="421" t="s">
        <v>140</v>
      </c>
      <c r="G48" s="422">
        <v>45992</v>
      </c>
      <c r="H48" s="423" t="s">
        <v>141</v>
      </c>
      <c r="I48" s="424"/>
      <c r="J48" s="425" t="s">
        <v>142</v>
      </c>
      <c r="K48" s="426"/>
    </row>
    <row r="49" ht="15" spans="1:11">
      <c r="A49" s="413" t="s">
        <v>143</v>
      </c>
      <c r="B49" s="413"/>
      <c r="C49" s="413"/>
      <c r="D49" s="413"/>
      <c r="E49" s="413"/>
      <c r="F49" s="413"/>
      <c r="G49" s="413"/>
      <c r="H49" s="413"/>
      <c r="I49" s="413"/>
      <c r="J49" s="413"/>
      <c r="K49" s="413"/>
    </row>
    <row r="50" ht="15" spans="1:11">
      <c r="A50" s="427" t="s">
        <v>144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9"/>
    </row>
    <row r="51" ht="15" spans="1:11">
      <c r="A51" s="417" t="s">
        <v>136</v>
      </c>
      <c r="B51" s="418" t="s">
        <v>137</v>
      </c>
      <c r="C51" s="418"/>
      <c r="D51" s="419" t="s">
        <v>138</v>
      </c>
      <c r="E51" s="420" t="s">
        <v>139</v>
      </c>
      <c r="F51" s="421" t="s">
        <v>140</v>
      </c>
      <c r="G51" s="422">
        <v>45992</v>
      </c>
      <c r="H51" s="423" t="s">
        <v>141</v>
      </c>
      <c r="I51" s="424"/>
      <c r="J51" s="425" t="s">
        <v>142</v>
      </c>
      <c r="K51" s="4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P14" sqref="P14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49" customWidth="1"/>
    <col min="18" max="255" width="9" style="83"/>
    <col min="256" max="16384" width="9" style="86"/>
  </cols>
  <sheetData>
    <row r="1" s="83" customFormat="1" ht="29" customHeight="1" spans="1:258">
      <c r="A1" s="230" t="s">
        <v>145</v>
      </c>
      <c r="B1" s="230"/>
      <c r="C1" s="232"/>
      <c r="D1" s="232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348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49"/>
      <c r="Q2" s="350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51"/>
      <c r="Q3" s="352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224" t="s">
        <v>149</v>
      </c>
      <c r="J4" s="105"/>
      <c r="K4" s="353"/>
      <c r="L4" s="354" t="s">
        <v>120</v>
      </c>
      <c r="M4" s="354" t="s">
        <v>112</v>
      </c>
      <c r="N4" s="354" t="s">
        <v>112</v>
      </c>
      <c r="O4" s="354" t="s">
        <v>150</v>
      </c>
      <c r="P4" s="354" t="s">
        <v>150</v>
      </c>
      <c r="Q4" s="355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224"/>
      <c r="J5" s="112"/>
      <c r="K5" s="113"/>
      <c r="L5" s="114"/>
      <c r="M5" s="356" t="s">
        <v>158</v>
      </c>
      <c r="N5" s="356" t="s">
        <v>159</v>
      </c>
      <c r="O5" s="356" t="s">
        <v>158</v>
      </c>
      <c r="P5" s="356" t="s">
        <v>159</v>
      </c>
      <c r="Q5" s="357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239" t="s">
        <v>160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225" t="s">
        <v>161</v>
      </c>
      <c r="J6" s="112"/>
      <c r="K6" s="113"/>
      <c r="L6" s="113"/>
      <c r="M6" s="113" t="s">
        <v>162</v>
      </c>
      <c r="N6" s="113" t="s">
        <v>163</v>
      </c>
      <c r="O6" s="113" t="s">
        <v>164</v>
      </c>
      <c r="P6" s="113"/>
      <c r="Q6" s="115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240" t="s">
        <v>165</v>
      </c>
      <c r="B7" s="120">
        <f>C7-4</f>
        <v>104</v>
      </c>
      <c r="C7" s="120">
        <f>D7-4</f>
        <v>108</v>
      </c>
      <c r="D7" s="121">
        <v>112</v>
      </c>
      <c r="E7" s="120">
        <f>D7+4</f>
        <v>116</v>
      </c>
      <c r="F7" s="120">
        <f>E7+4</f>
        <v>120</v>
      </c>
      <c r="G7" s="120">
        <f>F7+6</f>
        <v>126</v>
      </c>
      <c r="H7" s="120">
        <f>G7+6</f>
        <v>132</v>
      </c>
      <c r="I7" s="225" t="s">
        <v>161</v>
      </c>
      <c r="J7" s="112"/>
      <c r="K7" s="113"/>
      <c r="L7" s="113"/>
      <c r="M7" s="113" t="s">
        <v>166</v>
      </c>
      <c r="N7" s="113" t="s">
        <v>167</v>
      </c>
      <c r="O7" s="113" t="s">
        <v>168</v>
      </c>
      <c r="P7" s="113"/>
      <c r="Q7" s="115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240" t="s">
        <v>169</v>
      </c>
      <c r="B8" s="120">
        <f>C8-4</f>
        <v>102</v>
      </c>
      <c r="C8" s="120">
        <f>D8-4</f>
        <v>106</v>
      </c>
      <c r="D8" s="122" t="s">
        <v>170</v>
      </c>
      <c r="E8" s="120">
        <f>D8+4</f>
        <v>114</v>
      </c>
      <c r="F8" s="120">
        <f>E8+5</f>
        <v>119</v>
      </c>
      <c r="G8" s="120">
        <f>F8+6</f>
        <v>125</v>
      </c>
      <c r="H8" s="120">
        <f>G8+7</f>
        <v>132</v>
      </c>
      <c r="I8" s="225" t="s">
        <v>161</v>
      </c>
      <c r="J8" s="112"/>
      <c r="K8" s="113"/>
      <c r="L8" s="113"/>
      <c r="M8" s="113" t="s">
        <v>166</v>
      </c>
      <c r="N8" s="113" t="s">
        <v>167</v>
      </c>
      <c r="O8" s="113" t="s">
        <v>167</v>
      </c>
      <c r="P8" s="113"/>
      <c r="Q8" s="115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241" t="s">
        <v>171</v>
      </c>
      <c r="B9" s="120">
        <f>C9-1.2</f>
        <v>44.6</v>
      </c>
      <c r="C9" s="120">
        <f>D9-1.2</f>
        <v>45.8</v>
      </c>
      <c r="D9" s="122" t="s">
        <v>172</v>
      </c>
      <c r="E9" s="120">
        <f>D9+1.2</f>
        <v>48.2</v>
      </c>
      <c r="F9" s="120">
        <f>E9+1.2</f>
        <v>49.4</v>
      </c>
      <c r="G9" s="120">
        <f>F9+1.4</f>
        <v>50.8</v>
      </c>
      <c r="H9" s="120">
        <f>G9+1.4</f>
        <v>52.2</v>
      </c>
      <c r="I9" s="225" t="s">
        <v>173</v>
      </c>
      <c r="J9" s="112"/>
      <c r="K9" s="113"/>
      <c r="L9" s="113"/>
      <c r="M9" s="113" t="s">
        <v>174</v>
      </c>
      <c r="N9" s="113" t="s">
        <v>164</v>
      </c>
      <c r="O9" s="113" t="s">
        <v>163</v>
      </c>
      <c r="P9" s="113"/>
      <c r="Q9" s="115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241" t="s">
        <v>175</v>
      </c>
      <c r="B10" s="120">
        <f>C10-0.5</f>
        <v>22.5</v>
      </c>
      <c r="C10" s="120">
        <f>D10-0.5</f>
        <v>23</v>
      </c>
      <c r="D10" s="124" t="s">
        <v>176</v>
      </c>
      <c r="E10" s="120">
        <f t="shared" ref="E10:H10" si="0">D10+0.5</f>
        <v>24</v>
      </c>
      <c r="F10" s="120">
        <f t="shared" si="0"/>
        <v>24.5</v>
      </c>
      <c r="G10" s="120">
        <f t="shared" si="0"/>
        <v>25</v>
      </c>
      <c r="H10" s="120">
        <f t="shared" si="0"/>
        <v>25.5</v>
      </c>
      <c r="I10" s="225" t="s">
        <v>173</v>
      </c>
      <c r="J10" s="112"/>
      <c r="K10" s="113"/>
      <c r="L10" s="113"/>
      <c r="M10" s="113" t="s">
        <v>177</v>
      </c>
      <c r="N10" s="113" t="s">
        <v>163</v>
      </c>
      <c r="O10" s="113" t="s">
        <v>178</v>
      </c>
      <c r="P10" s="113"/>
      <c r="Q10" s="115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242" t="s">
        <v>179</v>
      </c>
      <c r="B11" s="126">
        <f>C11-0.8</f>
        <v>21.4</v>
      </c>
      <c r="C11" s="126">
        <f>D11-0.8</f>
        <v>22.2</v>
      </c>
      <c r="D11" s="127">
        <v>23</v>
      </c>
      <c r="E11" s="126">
        <f>D11+0.8</f>
        <v>23.8</v>
      </c>
      <c r="F11" s="126">
        <f>E11+0.8</f>
        <v>24.6</v>
      </c>
      <c r="G11" s="126">
        <f>F11+1.3</f>
        <v>25.9</v>
      </c>
      <c r="H11" s="126">
        <f>G11+1.3</f>
        <v>27.2</v>
      </c>
      <c r="I11" s="225" t="s">
        <v>180</v>
      </c>
      <c r="J11" s="112"/>
      <c r="K11" s="113"/>
      <c r="L11" s="113"/>
      <c r="M11" s="113" t="s">
        <v>163</v>
      </c>
      <c r="N11" s="113" t="s">
        <v>166</v>
      </c>
      <c r="O11" s="113" t="s">
        <v>166</v>
      </c>
      <c r="P11" s="113"/>
      <c r="Q11" s="115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243" t="s">
        <v>181</v>
      </c>
      <c r="B12" s="126">
        <f>C12-0.6</f>
        <v>17.8</v>
      </c>
      <c r="C12" s="126">
        <f>D12-0.6</f>
        <v>18.4</v>
      </c>
      <c r="D12" s="127">
        <v>19</v>
      </c>
      <c r="E12" s="126">
        <f>D12+0.6</f>
        <v>19.6</v>
      </c>
      <c r="F12" s="126">
        <f>E12+0.6</f>
        <v>20.2</v>
      </c>
      <c r="G12" s="126">
        <f>F12+0.95</f>
        <v>21.15</v>
      </c>
      <c r="H12" s="126">
        <f>G12+0.95</f>
        <v>22.1</v>
      </c>
      <c r="I12" s="225" t="s">
        <v>173</v>
      </c>
      <c r="J12" s="112"/>
      <c r="K12" s="113"/>
      <c r="L12" s="113"/>
      <c r="M12" s="113" t="s">
        <v>182</v>
      </c>
      <c r="N12" s="113" t="s">
        <v>163</v>
      </c>
      <c r="O12" s="113" t="s">
        <v>163</v>
      </c>
      <c r="P12" s="113"/>
      <c r="Q12" s="115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241" t="s">
        <v>183</v>
      </c>
      <c r="B13" s="120">
        <f>C13-0.4</f>
        <v>19.2</v>
      </c>
      <c r="C13" s="120">
        <f>D13-0.4</f>
        <v>19.6</v>
      </c>
      <c r="D13" s="121">
        <v>20</v>
      </c>
      <c r="E13" s="120">
        <f>D13+0.4</f>
        <v>20.4</v>
      </c>
      <c r="F13" s="120">
        <f>E13+0.4</f>
        <v>20.8</v>
      </c>
      <c r="G13" s="120">
        <f>F13+0.6</f>
        <v>21.4</v>
      </c>
      <c r="H13" s="120">
        <f>G13+0.6</f>
        <v>22</v>
      </c>
      <c r="I13" s="225">
        <v>0</v>
      </c>
      <c r="J13" s="112"/>
      <c r="K13" s="113"/>
      <c r="L13" s="113"/>
      <c r="M13" s="113" t="s">
        <v>162</v>
      </c>
      <c r="N13" s="113" t="s">
        <v>163</v>
      </c>
      <c r="O13" s="113" t="s">
        <v>163</v>
      </c>
      <c r="P13" s="113"/>
      <c r="Q13" s="115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241" t="s">
        <v>184</v>
      </c>
      <c r="B14" s="120">
        <f>C14-0.2</f>
        <v>10.6</v>
      </c>
      <c r="C14" s="120">
        <f>D14-0.2</f>
        <v>10.8</v>
      </c>
      <c r="D14" s="121">
        <v>11</v>
      </c>
      <c r="E14" s="120">
        <f>D14+0.2</f>
        <v>11.2</v>
      </c>
      <c r="F14" s="120">
        <f>E14+0.2</f>
        <v>11.4</v>
      </c>
      <c r="G14" s="120">
        <f>F14+0.25</f>
        <v>11.65</v>
      </c>
      <c r="H14" s="120">
        <f>G14+0.25</f>
        <v>11.9</v>
      </c>
      <c r="I14" s="226"/>
      <c r="J14" s="112"/>
      <c r="K14" s="113"/>
      <c r="L14" s="113"/>
      <c r="M14" s="113" t="s">
        <v>162</v>
      </c>
      <c r="N14" s="113" t="s">
        <v>162</v>
      </c>
      <c r="O14" s="113" t="s">
        <v>162</v>
      </c>
      <c r="P14" s="113"/>
      <c r="Q14" s="115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241" t="s">
        <v>185</v>
      </c>
      <c r="B15" s="120">
        <f>C15</f>
        <v>1.7</v>
      </c>
      <c r="C15" s="120">
        <f>D15</f>
        <v>1.7</v>
      </c>
      <c r="D15" s="121">
        <v>1.7</v>
      </c>
      <c r="E15" s="120">
        <f t="shared" ref="E15:H15" si="1">D15</f>
        <v>1.7</v>
      </c>
      <c r="F15" s="120">
        <f t="shared" si="1"/>
        <v>1.7</v>
      </c>
      <c r="G15" s="120">
        <f t="shared" si="1"/>
        <v>1.7</v>
      </c>
      <c r="H15" s="120">
        <f t="shared" si="1"/>
        <v>1.7</v>
      </c>
      <c r="I15" s="226"/>
      <c r="J15" s="112"/>
      <c r="K15" s="113"/>
      <c r="L15" s="113"/>
      <c r="M15" s="113"/>
      <c r="N15" s="113"/>
      <c r="O15" s="113"/>
      <c r="P15" s="113"/>
      <c r="Q15" s="115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358"/>
      <c r="B16" s="120"/>
      <c r="C16" s="120"/>
      <c r="D16" s="130"/>
      <c r="E16" s="120"/>
      <c r="F16" s="120"/>
      <c r="G16" s="120"/>
      <c r="H16" s="120"/>
      <c r="I16" s="226"/>
      <c r="J16" s="112"/>
      <c r="K16" s="113"/>
      <c r="L16" s="113"/>
      <c r="M16" s="113"/>
      <c r="N16" s="113"/>
      <c r="O16" s="113"/>
      <c r="P16" s="113"/>
      <c r="Q16" s="115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358"/>
      <c r="B17" s="120"/>
      <c r="C17" s="120"/>
      <c r="D17" s="130"/>
      <c r="E17" s="120"/>
      <c r="F17" s="120"/>
      <c r="G17" s="120"/>
      <c r="H17" s="120"/>
      <c r="I17" s="227"/>
      <c r="J17" s="112"/>
      <c r="K17" s="113"/>
      <c r="L17" s="113"/>
      <c r="M17" s="113"/>
      <c r="N17" s="113"/>
      <c r="O17" s="113"/>
      <c r="P17" s="113"/>
      <c r="Q17" s="115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358"/>
      <c r="B18" s="120"/>
      <c r="C18" s="120"/>
      <c r="D18" s="130"/>
      <c r="E18" s="120"/>
      <c r="F18" s="120"/>
      <c r="G18" s="120"/>
      <c r="H18" s="120"/>
      <c r="I18" s="228"/>
      <c r="J18" s="112"/>
      <c r="K18" s="113"/>
      <c r="L18" s="113"/>
      <c r="M18" s="113"/>
      <c r="N18" s="113"/>
      <c r="O18" s="113"/>
      <c r="P18" s="113"/>
      <c r="Q18" s="115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31"/>
      <c r="B19" s="132"/>
      <c r="C19" s="132"/>
      <c r="D19" s="132"/>
      <c r="E19" s="133"/>
      <c r="F19" s="132"/>
      <c r="G19" s="132"/>
      <c r="H19" s="132"/>
      <c r="I19" s="132"/>
      <c r="J19" s="134"/>
      <c r="K19" s="135"/>
      <c r="L19" s="135"/>
      <c r="M19" s="136"/>
      <c r="N19" s="135"/>
      <c r="O19" s="135"/>
      <c r="P19" s="136"/>
      <c r="Q19" s="137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59"/>
      <c r="B20" s="359"/>
      <c r="C20" s="360"/>
      <c r="D20" s="360"/>
      <c r="E20" s="361"/>
      <c r="F20" s="360"/>
      <c r="G20" s="360"/>
      <c r="H20" s="360"/>
      <c r="I20" s="360"/>
      <c r="Q20" s="348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38" t="s">
        <v>186</v>
      </c>
      <c r="B21" s="138"/>
      <c r="C21" s="139"/>
      <c r="D21" s="139"/>
      <c r="Q21" s="348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40" t="s">
        <v>187</v>
      </c>
      <c r="L22" s="362">
        <v>45992</v>
      </c>
      <c r="M22" s="140" t="s">
        <v>188</v>
      </c>
      <c r="N22" s="140" t="s">
        <v>139</v>
      </c>
      <c r="O22" s="140" t="s">
        <v>189</v>
      </c>
      <c r="P22" s="83" t="s">
        <v>142</v>
      </c>
      <c r="Q22" s="348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50" customWidth="1"/>
    <col min="2" max="16384" width="10" style="250"/>
  </cols>
  <sheetData>
    <row r="1" ht="22.5" customHeight="1" spans="1:16">
      <c r="A1" s="146" t="s">
        <v>190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6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255" t="s">
        <v>56</v>
      </c>
      <c r="J2" s="255"/>
      <c r="K2" s="256"/>
    </row>
    <row r="3" customHeight="1" spans="1:16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customHeight="1" spans="1:16">
      <c r="A4" s="263" t="s">
        <v>61</v>
      </c>
      <c r="B4" s="264" t="s">
        <v>62</v>
      </c>
      <c r="C4" s="265"/>
      <c r="D4" s="263" t="s">
        <v>63</v>
      </c>
      <c r="E4" s="266"/>
      <c r="F4" s="267" t="s">
        <v>64</v>
      </c>
      <c r="G4" s="268"/>
      <c r="H4" s="263" t="s">
        <v>65</v>
      </c>
      <c r="I4" s="266"/>
      <c r="J4" s="152" t="s">
        <v>66</v>
      </c>
      <c r="K4" s="153" t="s">
        <v>67</v>
      </c>
    </row>
    <row r="5" customHeight="1" spans="1:16">
      <c r="A5" s="269" t="s">
        <v>68</v>
      </c>
      <c r="B5" s="152" t="s">
        <v>191</v>
      </c>
      <c r="C5" s="153"/>
      <c r="D5" s="263" t="s">
        <v>70</v>
      </c>
      <c r="E5" s="266"/>
      <c r="F5" s="267">
        <v>45989</v>
      </c>
      <c r="G5" s="268"/>
      <c r="H5" s="263" t="s">
        <v>71</v>
      </c>
      <c r="I5" s="266"/>
      <c r="J5" s="152" t="s">
        <v>66</v>
      </c>
      <c r="K5" s="153" t="s">
        <v>67</v>
      </c>
    </row>
    <row r="6" customHeight="1" spans="1:16">
      <c r="A6" s="263" t="s">
        <v>72</v>
      </c>
      <c r="B6" s="270">
        <v>4</v>
      </c>
      <c r="C6" s="271">
        <v>6</v>
      </c>
      <c r="D6" s="269" t="s">
        <v>73</v>
      </c>
      <c r="E6" s="272"/>
      <c r="F6" s="267">
        <v>45991</v>
      </c>
      <c r="G6" s="268"/>
      <c r="H6" s="263" t="s">
        <v>74</v>
      </c>
      <c r="I6" s="266"/>
      <c r="J6" s="152" t="s">
        <v>66</v>
      </c>
      <c r="K6" s="153" t="s">
        <v>67</v>
      </c>
    </row>
    <row r="7" customHeight="1" spans="1:16">
      <c r="A7" s="263" t="s">
        <v>75</v>
      </c>
      <c r="B7" s="273">
        <f>11830+6192+3347</f>
        <v>21369</v>
      </c>
      <c r="C7" s="274"/>
      <c r="D7" s="269" t="s">
        <v>76</v>
      </c>
      <c r="E7" s="275"/>
      <c r="F7" s="267">
        <v>45992</v>
      </c>
      <c r="G7" s="268"/>
      <c r="H7" s="263" t="s">
        <v>77</v>
      </c>
      <c r="I7" s="266"/>
      <c r="J7" s="152" t="s">
        <v>66</v>
      </c>
      <c r="K7" s="153" t="s">
        <v>67</v>
      </c>
    </row>
    <row r="8" customHeight="1" spans="1:16">
      <c r="A8" s="276" t="s">
        <v>78</v>
      </c>
      <c r="B8" s="277" t="s">
        <v>192</v>
      </c>
      <c r="C8" s="278"/>
      <c r="D8" s="279" t="s">
        <v>80</v>
      </c>
      <c r="E8" s="280"/>
      <c r="F8" s="281">
        <v>45993</v>
      </c>
      <c r="G8" s="282"/>
      <c r="H8" s="279" t="s">
        <v>81</v>
      </c>
      <c r="I8" s="280"/>
      <c r="J8" s="283" t="s">
        <v>66</v>
      </c>
      <c r="K8" s="284" t="s">
        <v>67</v>
      </c>
      <c r="P8" s="174"/>
    </row>
    <row r="9" customHeight="1" spans="1:16">
      <c r="A9" s="285" t="s">
        <v>193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customHeight="1" spans="1:16">
      <c r="A10" s="286" t="s">
        <v>84</v>
      </c>
      <c r="B10" s="287" t="s">
        <v>85</v>
      </c>
      <c r="C10" s="288" t="s">
        <v>86</v>
      </c>
      <c r="D10" s="289"/>
      <c r="E10" s="290" t="s">
        <v>89</v>
      </c>
      <c r="F10" s="287" t="s">
        <v>85</v>
      </c>
      <c r="G10" s="288" t="s">
        <v>86</v>
      </c>
      <c r="H10" s="287"/>
      <c r="I10" s="290" t="s">
        <v>87</v>
      </c>
      <c r="J10" s="287" t="s">
        <v>85</v>
      </c>
      <c r="K10" s="291" t="s">
        <v>86</v>
      </c>
    </row>
    <row r="11" customHeight="1" spans="1:16">
      <c r="A11" s="269" t="s">
        <v>90</v>
      </c>
      <c r="B11" s="292" t="s">
        <v>85</v>
      </c>
      <c r="C11" s="152" t="s">
        <v>86</v>
      </c>
      <c r="D11" s="275"/>
      <c r="E11" s="272" t="s">
        <v>92</v>
      </c>
      <c r="F11" s="292" t="s">
        <v>85</v>
      </c>
      <c r="G11" s="152" t="s">
        <v>86</v>
      </c>
      <c r="H11" s="292"/>
      <c r="I11" s="272" t="s">
        <v>97</v>
      </c>
      <c r="J11" s="292" t="s">
        <v>85</v>
      </c>
      <c r="K11" s="153" t="s">
        <v>86</v>
      </c>
    </row>
    <row r="12" customHeight="1" spans="1:16">
      <c r="A12" s="279" t="s">
        <v>125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93"/>
    </row>
    <row r="13" customHeight="1" spans="1:16">
      <c r="A13" s="294" t="s">
        <v>194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customHeight="1" spans="1:16">
      <c r="A14" s="295" t="s">
        <v>195</v>
      </c>
      <c r="B14" s="296"/>
      <c r="C14" s="296"/>
      <c r="D14" s="296"/>
      <c r="E14" s="296"/>
      <c r="F14" s="296"/>
      <c r="G14" s="296"/>
      <c r="H14" s="297"/>
      <c r="I14" s="298"/>
      <c r="J14" s="298"/>
      <c r="K14" s="299"/>
    </row>
    <row r="15" customHeight="1" spans="1:16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customHeight="1" spans="1:16">
      <c r="A16" s="307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customHeight="1" spans="1:11">
      <c r="A17" s="294" t="s">
        <v>196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308" t="s">
        <v>197</v>
      </c>
      <c r="B18" s="309"/>
      <c r="C18" s="309"/>
      <c r="D18" s="309"/>
      <c r="E18" s="309"/>
      <c r="F18" s="309"/>
      <c r="G18" s="309"/>
      <c r="H18" s="309"/>
      <c r="I18" s="298"/>
      <c r="J18" s="298"/>
      <c r="K18" s="299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customHeight="1" spans="1:11">
      <c r="A20" s="307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customHeight="1" spans="1:11">
      <c r="A21" s="310" t="s">
        <v>122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customHeight="1" spans="1:11">
      <c r="A22" s="147" t="s">
        <v>123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91"/>
    </row>
    <row r="23" customHeight="1" spans="1:11">
      <c r="A23" s="164" t="s">
        <v>124</v>
      </c>
      <c r="B23" s="165"/>
      <c r="C23" s="152" t="s">
        <v>66</v>
      </c>
      <c r="D23" s="152" t="s">
        <v>67</v>
      </c>
      <c r="E23" s="162"/>
      <c r="F23" s="162"/>
      <c r="G23" s="162"/>
      <c r="H23" s="162"/>
      <c r="I23" s="162"/>
      <c r="J23" s="162"/>
      <c r="K23" s="163"/>
    </row>
    <row r="24" customHeight="1" spans="1:11">
      <c r="A24" s="311" t="s">
        <v>198</v>
      </c>
      <c r="B24" s="158"/>
      <c r="C24" s="158"/>
      <c r="D24" s="158"/>
      <c r="E24" s="158"/>
      <c r="F24" s="158"/>
      <c r="G24" s="158"/>
      <c r="H24" s="158"/>
      <c r="I24" s="158"/>
      <c r="J24" s="158"/>
      <c r="K24" s="312"/>
    </row>
    <row r="25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customHeight="1" spans="1:11">
      <c r="A26" s="285" t="s">
        <v>131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customHeight="1" spans="1:11">
      <c r="A27" s="257" t="s">
        <v>132</v>
      </c>
      <c r="B27" s="288" t="s">
        <v>95</v>
      </c>
      <c r="C27" s="288" t="s">
        <v>96</v>
      </c>
      <c r="D27" s="288" t="s">
        <v>88</v>
      </c>
      <c r="E27" s="258" t="s">
        <v>133</v>
      </c>
      <c r="F27" s="288" t="s">
        <v>95</v>
      </c>
      <c r="G27" s="288" t="s">
        <v>96</v>
      </c>
      <c r="H27" s="288" t="s">
        <v>88</v>
      </c>
      <c r="I27" s="258" t="s">
        <v>134</v>
      </c>
      <c r="J27" s="288" t="s">
        <v>95</v>
      </c>
      <c r="K27" s="291" t="s">
        <v>96</v>
      </c>
    </row>
    <row r="28" customHeight="1" spans="1:11">
      <c r="A28" s="316" t="s">
        <v>87</v>
      </c>
      <c r="B28" s="152" t="s">
        <v>95</v>
      </c>
      <c r="C28" s="152" t="s">
        <v>96</v>
      </c>
      <c r="D28" s="152" t="s">
        <v>88</v>
      </c>
      <c r="E28" s="317" t="s">
        <v>94</v>
      </c>
      <c r="F28" s="152" t="s">
        <v>95</v>
      </c>
      <c r="G28" s="152" t="s">
        <v>96</v>
      </c>
      <c r="H28" s="152" t="s">
        <v>88</v>
      </c>
      <c r="I28" s="317" t="s">
        <v>105</v>
      </c>
      <c r="J28" s="152" t="s">
        <v>95</v>
      </c>
      <c r="K28" s="153" t="s">
        <v>96</v>
      </c>
    </row>
    <row r="29" customHeight="1" spans="1:11">
      <c r="A29" s="263" t="s">
        <v>98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customHeight="1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customHeight="1" spans="1:11">
      <c r="A31" s="323" t="s">
        <v>199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</row>
    <row r="32" ht="21" customHeight="1" spans="1:11">
      <c r="A32" s="324" t="s">
        <v>200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ht="21" customHeight="1" spans="1:11">
      <c r="A33" s="327" t="s">
        <v>201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ht="21" customHeight="1" spans="1:11">
      <c r="A34" s="327" t="s">
        <v>129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ht="21" customHeight="1" spans="1:11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ht="21" customHeight="1" spans="1:1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21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ht="21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ht="21" customHeight="1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29"/>
    </row>
    <row r="43" ht="17.25" customHeight="1" spans="1:11">
      <c r="A43" s="320" t="s">
        <v>130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customHeight="1" spans="1:11">
      <c r="A44" s="323" t="s">
        <v>202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</row>
    <row r="45" ht="18" customHeight="1" spans="1:11">
      <c r="A45" s="330" t="s">
        <v>125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2"/>
    </row>
    <row r="46" ht="18" customHeight="1" spans="1:11">
      <c r="A46" s="330" t="s">
        <v>203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2"/>
    </row>
    <row r="47" ht="18" customHeight="1" spans="1:1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ht="21" customHeight="1" spans="1:11">
      <c r="A48" s="333" t="s">
        <v>136</v>
      </c>
      <c r="B48" s="334" t="s">
        <v>137</v>
      </c>
      <c r="C48" s="334"/>
      <c r="D48" s="335" t="s">
        <v>138</v>
      </c>
      <c r="E48" s="335" t="s">
        <v>139</v>
      </c>
      <c r="F48" s="335" t="s">
        <v>140</v>
      </c>
      <c r="G48" s="336">
        <v>46043</v>
      </c>
      <c r="H48" s="337" t="s">
        <v>141</v>
      </c>
      <c r="I48" s="337"/>
      <c r="J48" s="334" t="s">
        <v>142</v>
      </c>
      <c r="K48" s="338"/>
    </row>
    <row r="49" customHeight="1" spans="1:11">
      <c r="A49" s="339" t="s">
        <v>143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ht="21" customHeight="1" spans="1:11">
      <c r="A52" s="333" t="s">
        <v>136</v>
      </c>
      <c r="B52" s="334" t="s">
        <v>137</v>
      </c>
      <c r="C52" s="334"/>
      <c r="D52" s="335" t="s">
        <v>138</v>
      </c>
      <c r="E52" s="335" t="s">
        <v>139</v>
      </c>
      <c r="F52" s="335" t="s">
        <v>140</v>
      </c>
      <c r="G52" s="336">
        <v>46043</v>
      </c>
      <c r="H52" s="337" t="s">
        <v>141</v>
      </c>
      <c r="I52" s="337"/>
      <c r="J52" s="334" t="s">
        <v>142</v>
      </c>
      <c r="K52" s="33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L22" sqref="L22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3" width="15.625" style="83" customWidth="1"/>
    <col min="14" max="16" width="15.625" style="229" customWidth="1"/>
    <col min="17" max="247" width="9" style="83"/>
    <col min="248" max="16384" width="9" style="86"/>
  </cols>
  <sheetData>
    <row r="1" s="83" customFormat="1" ht="29" customHeight="1" spans="1:250">
      <c r="A1" s="230" t="s">
        <v>145</v>
      </c>
      <c r="B1" s="231"/>
      <c r="C1" s="232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3"/>
      <c r="O1" s="233"/>
      <c r="P1" s="233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9" t="s">
        <v>110</v>
      </c>
      <c r="L3" s="109" t="s">
        <v>111</v>
      </c>
      <c r="M3" s="109" t="s">
        <v>112</v>
      </c>
      <c r="N3" s="109" t="s">
        <v>113</v>
      </c>
      <c r="O3" s="109" t="s">
        <v>114</v>
      </c>
      <c r="P3" s="111" t="s">
        <v>115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224" t="s">
        <v>149</v>
      </c>
      <c r="J4" s="105"/>
      <c r="K4" s="234" t="s">
        <v>118</v>
      </c>
      <c r="L4" s="235" t="s">
        <v>119</v>
      </c>
      <c r="M4" s="236" t="s">
        <v>120</v>
      </c>
      <c r="N4" s="236" t="s">
        <v>117</v>
      </c>
      <c r="O4" s="236" t="s">
        <v>118</v>
      </c>
      <c r="P4" s="237" t="s">
        <v>119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224"/>
      <c r="J5" s="105"/>
      <c r="K5" s="234" t="s">
        <v>204</v>
      </c>
      <c r="L5" s="234" t="s">
        <v>204</v>
      </c>
      <c r="M5" s="234" t="s">
        <v>204</v>
      </c>
      <c r="N5" s="234" t="s">
        <v>204</v>
      </c>
      <c r="O5" s="234" t="s">
        <v>204</v>
      </c>
      <c r="P5" s="238" t="s">
        <v>204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239" t="s">
        <v>160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225" t="s">
        <v>161</v>
      </c>
      <c r="J6" s="105"/>
      <c r="K6" s="234" t="s">
        <v>205</v>
      </c>
      <c r="L6" s="234" t="s">
        <v>206</v>
      </c>
      <c r="M6" s="234" t="s">
        <v>206</v>
      </c>
      <c r="N6" s="234" t="s">
        <v>207</v>
      </c>
      <c r="O6" s="234" t="s">
        <v>206</v>
      </c>
      <c r="P6" s="238" t="s">
        <v>206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240" t="s">
        <v>165</v>
      </c>
      <c r="B7" s="120">
        <f>C7-4</f>
        <v>104</v>
      </c>
      <c r="C7" s="120">
        <f>D7-4</f>
        <v>108</v>
      </c>
      <c r="D7" s="121">
        <v>112</v>
      </c>
      <c r="E7" s="120">
        <f>D7+4</f>
        <v>116</v>
      </c>
      <c r="F7" s="120">
        <f>E7+4</f>
        <v>120</v>
      </c>
      <c r="G7" s="120">
        <f>F7+6</f>
        <v>126</v>
      </c>
      <c r="H7" s="120">
        <f>G7+6</f>
        <v>132</v>
      </c>
      <c r="I7" s="225" t="s">
        <v>161</v>
      </c>
      <c r="J7" s="105"/>
      <c r="K7" s="234" t="s">
        <v>208</v>
      </c>
      <c r="L7" s="234" t="s">
        <v>207</v>
      </c>
      <c r="M7" s="234" t="s">
        <v>209</v>
      </c>
      <c r="N7" s="234" t="s">
        <v>210</v>
      </c>
      <c r="O7" s="234" t="s">
        <v>211</v>
      </c>
      <c r="P7" s="238" t="s">
        <v>212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240" t="s">
        <v>169</v>
      </c>
      <c r="B8" s="120">
        <f>C8-4</f>
        <v>102</v>
      </c>
      <c r="C8" s="120">
        <f>D8-4</f>
        <v>106</v>
      </c>
      <c r="D8" s="122" t="s">
        <v>170</v>
      </c>
      <c r="E8" s="120">
        <f>D8+4</f>
        <v>114</v>
      </c>
      <c r="F8" s="120">
        <f>E8+5</f>
        <v>119</v>
      </c>
      <c r="G8" s="120">
        <f>F8+6</f>
        <v>125</v>
      </c>
      <c r="H8" s="120">
        <f>G8+7</f>
        <v>132</v>
      </c>
      <c r="I8" s="225" t="s">
        <v>161</v>
      </c>
      <c r="J8" s="105"/>
      <c r="K8" s="234" t="s">
        <v>213</v>
      </c>
      <c r="L8" s="234" t="s">
        <v>214</v>
      </c>
      <c r="M8" s="234" t="s">
        <v>215</v>
      </c>
      <c r="N8" s="234" t="s">
        <v>216</v>
      </c>
      <c r="O8" s="234" t="s">
        <v>217</v>
      </c>
      <c r="P8" s="238" t="s">
        <v>211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241" t="s">
        <v>171</v>
      </c>
      <c r="B9" s="120">
        <f>C9-1.2</f>
        <v>44.6</v>
      </c>
      <c r="C9" s="120">
        <f>D9-1.2</f>
        <v>45.8</v>
      </c>
      <c r="D9" s="122" t="s">
        <v>172</v>
      </c>
      <c r="E9" s="120">
        <f>D9+1.2</f>
        <v>48.2</v>
      </c>
      <c r="F9" s="120">
        <f>E9+1.2</f>
        <v>49.4</v>
      </c>
      <c r="G9" s="120">
        <f>F9+1.4</f>
        <v>50.8</v>
      </c>
      <c r="H9" s="120">
        <f>G9+1.4</f>
        <v>52.2</v>
      </c>
      <c r="I9" s="225" t="s">
        <v>173</v>
      </c>
      <c r="J9" s="105"/>
      <c r="K9" s="234" t="s">
        <v>214</v>
      </c>
      <c r="L9" s="234" t="s">
        <v>218</v>
      </c>
      <c r="M9" s="234" t="s">
        <v>211</v>
      </c>
      <c r="N9" s="234" t="s">
        <v>219</v>
      </c>
      <c r="O9" s="234" t="s">
        <v>211</v>
      </c>
      <c r="P9" s="238" t="s">
        <v>220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241" t="s">
        <v>175</v>
      </c>
      <c r="B10" s="120">
        <f>C10-0.5</f>
        <v>22.5</v>
      </c>
      <c r="C10" s="120">
        <f>D10-0.5</f>
        <v>23</v>
      </c>
      <c r="D10" s="124" t="s">
        <v>176</v>
      </c>
      <c r="E10" s="120">
        <f t="shared" ref="E10:H10" si="0">D10+0.5</f>
        <v>24</v>
      </c>
      <c r="F10" s="120">
        <f t="shared" si="0"/>
        <v>24.5</v>
      </c>
      <c r="G10" s="120">
        <f t="shared" si="0"/>
        <v>25</v>
      </c>
      <c r="H10" s="120">
        <f t="shared" si="0"/>
        <v>25.5</v>
      </c>
      <c r="I10" s="225" t="s">
        <v>173</v>
      </c>
      <c r="J10" s="105"/>
      <c r="K10" s="234" t="s">
        <v>211</v>
      </c>
      <c r="L10" s="234" t="s">
        <v>211</v>
      </c>
      <c r="M10" s="234" t="s">
        <v>211</v>
      </c>
      <c r="N10" s="234" t="s">
        <v>211</v>
      </c>
      <c r="O10" s="234" t="s">
        <v>218</v>
      </c>
      <c r="P10" s="238" t="s">
        <v>206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242" t="s">
        <v>179</v>
      </c>
      <c r="B11" s="126">
        <f>C11-0.8</f>
        <v>21.4</v>
      </c>
      <c r="C11" s="126">
        <f>D11-0.8</f>
        <v>22.2</v>
      </c>
      <c r="D11" s="127">
        <v>23</v>
      </c>
      <c r="E11" s="126">
        <f>D11+0.8</f>
        <v>23.8</v>
      </c>
      <c r="F11" s="126">
        <f>E11+0.8</f>
        <v>24.6</v>
      </c>
      <c r="G11" s="126">
        <f>F11+1.3</f>
        <v>25.9</v>
      </c>
      <c r="H11" s="126">
        <f>G11+1.3</f>
        <v>27.2</v>
      </c>
      <c r="I11" s="225" t="s">
        <v>180</v>
      </c>
      <c r="J11" s="105"/>
      <c r="K11" s="234" t="s">
        <v>208</v>
      </c>
      <c r="L11" s="234" t="s">
        <v>211</v>
      </c>
      <c r="M11" s="234" t="s">
        <v>211</v>
      </c>
      <c r="N11" s="234" t="s">
        <v>211</v>
      </c>
      <c r="O11" s="234" t="s">
        <v>221</v>
      </c>
      <c r="P11" s="238" t="s">
        <v>222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243" t="s">
        <v>181</v>
      </c>
      <c r="B12" s="126">
        <f>C12-0.6</f>
        <v>17.8</v>
      </c>
      <c r="C12" s="126">
        <f>D12-0.6</f>
        <v>18.4</v>
      </c>
      <c r="D12" s="127">
        <v>19</v>
      </c>
      <c r="E12" s="126">
        <f>D12+0.6</f>
        <v>19.6</v>
      </c>
      <c r="F12" s="126">
        <f>E12+0.6</f>
        <v>20.2</v>
      </c>
      <c r="G12" s="126">
        <f>F12+0.95</f>
        <v>21.15</v>
      </c>
      <c r="H12" s="126">
        <f>G12+0.95</f>
        <v>22.1</v>
      </c>
      <c r="I12" s="225" t="s">
        <v>173</v>
      </c>
      <c r="J12" s="105"/>
      <c r="K12" s="234" t="s">
        <v>220</v>
      </c>
      <c r="L12" s="234" t="s">
        <v>218</v>
      </c>
      <c r="M12" s="234" t="s">
        <v>211</v>
      </c>
      <c r="N12" s="234" t="s">
        <v>211</v>
      </c>
      <c r="O12" s="234" t="s">
        <v>223</v>
      </c>
      <c r="P12" s="238" t="s">
        <v>206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241" t="s">
        <v>183</v>
      </c>
      <c r="B13" s="120">
        <f>C13-0.4</f>
        <v>19.2</v>
      </c>
      <c r="C13" s="120">
        <f>D13-0.4</f>
        <v>19.6</v>
      </c>
      <c r="D13" s="121">
        <v>20</v>
      </c>
      <c r="E13" s="120">
        <f>D13+0.4</f>
        <v>20.4</v>
      </c>
      <c r="F13" s="120">
        <f>E13+0.4</f>
        <v>20.8</v>
      </c>
      <c r="G13" s="120">
        <f>F13+0.6</f>
        <v>21.4</v>
      </c>
      <c r="H13" s="120">
        <f>G13+0.6</f>
        <v>22</v>
      </c>
      <c r="I13" s="225">
        <v>0</v>
      </c>
      <c r="J13" s="105"/>
      <c r="K13" s="234" t="s">
        <v>211</v>
      </c>
      <c r="L13" s="234" t="s">
        <v>211</v>
      </c>
      <c r="M13" s="234" t="s">
        <v>211</v>
      </c>
      <c r="N13" s="234" t="s">
        <v>211</v>
      </c>
      <c r="O13" s="234" t="s">
        <v>211</v>
      </c>
      <c r="P13" s="238" t="s">
        <v>211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241" t="s">
        <v>184</v>
      </c>
      <c r="B14" s="120">
        <f>C14-0.2</f>
        <v>10.6</v>
      </c>
      <c r="C14" s="120">
        <f>D14-0.2</f>
        <v>10.8</v>
      </c>
      <c r="D14" s="121">
        <v>11</v>
      </c>
      <c r="E14" s="120">
        <f>D14+0.2</f>
        <v>11.2</v>
      </c>
      <c r="F14" s="120">
        <f>E14+0.2</f>
        <v>11.4</v>
      </c>
      <c r="G14" s="120">
        <f>F14+0.25</f>
        <v>11.65</v>
      </c>
      <c r="H14" s="120">
        <f>G14+0.25</f>
        <v>11.9</v>
      </c>
      <c r="I14" s="226"/>
      <c r="J14" s="105"/>
      <c r="K14" s="234" t="s">
        <v>221</v>
      </c>
      <c r="L14" s="234" t="s">
        <v>224</v>
      </c>
      <c r="M14" s="234" t="s">
        <v>225</v>
      </c>
      <c r="N14" s="234" t="s">
        <v>214</v>
      </c>
      <c r="O14" s="234" t="s">
        <v>226</v>
      </c>
      <c r="P14" s="238" t="s">
        <v>211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241" t="s">
        <v>185</v>
      </c>
      <c r="B15" s="120">
        <f>C15</f>
        <v>1.7</v>
      </c>
      <c r="C15" s="120">
        <f>D15</f>
        <v>1.7</v>
      </c>
      <c r="D15" s="121">
        <v>1.7</v>
      </c>
      <c r="E15" s="120">
        <f t="shared" ref="E15:H15" si="1">D15</f>
        <v>1.7</v>
      </c>
      <c r="F15" s="120">
        <f t="shared" si="1"/>
        <v>1.7</v>
      </c>
      <c r="G15" s="120">
        <f t="shared" si="1"/>
        <v>1.7</v>
      </c>
      <c r="H15" s="120">
        <f t="shared" si="1"/>
        <v>1.7</v>
      </c>
      <c r="I15" s="226"/>
      <c r="J15" s="105"/>
      <c r="K15" s="234" t="s">
        <v>211</v>
      </c>
      <c r="L15" s="234" t="s">
        <v>211</v>
      </c>
      <c r="M15" s="234" t="s">
        <v>211</v>
      </c>
      <c r="N15" s="234" t="s">
        <v>211</v>
      </c>
      <c r="O15" s="234" t="s">
        <v>211</v>
      </c>
      <c r="P15" s="238" t="s">
        <v>211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17.25" spans="1:250">
      <c r="A16" s="131"/>
      <c r="B16" s="132"/>
      <c r="C16" s="132"/>
      <c r="D16" s="132"/>
      <c r="E16" s="133"/>
      <c r="F16" s="132"/>
      <c r="G16" s="132"/>
      <c r="H16" s="132"/>
      <c r="I16" s="132"/>
      <c r="J16" s="244"/>
      <c r="K16" s="245"/>
      <c r="L16" s="245"/>
      <c r="M16" s="246"/>
      <c r="N16" s="245"/>
      <c r="O16" s="245"/>
      <c r="P16" s="247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J17" s="140" t="s">
        <v>187</v>
      </c>
      <c r="K17" s="141">
        <v>46043</v>
      </c>
      <c r="L17" s="248" t="s">
        <v>188</v>
      </c>
      <c r="M17" s="140" t="s">
        <v>139</v>
      </c>
      <c r="O17" s="140" t="s">
        <v>189</v>
      </c>
      <c r="P17" s="249" t="s">
        <v>142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0" sqref="M10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3">
      <c r="A1" s="146" t="s">
        <v>227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39" customHeight="1" spans="1:13">
      <c r="A2" s="147" t="s">
        <v>53</v>
      </c>
      <c r="B2" s="148" t="s">
        <v>228</v>
      </c>
      <c r="C2" s="148"/>
      <c r="D2" s="149" t="s">
        <v>61</v>
      </c>
      <c r="E2" s="150" t="str">
        <f>首期!B4</f>
        <v>TAJJAO81239</v>
      </c>
      <c r="F2" s="151" t="s">
        <v>229</v>
      </c>
      <c r="G2" s="152" t="s">
        <v>230</v>
      </c>
      <c r="H2" s="153"/>
      <c r="I2" s="154" t="s">
        <v>57</v>
      </c>
      <c r="J2" s="155" t="s">
        <v>56</v>
      </c>
      <c r="K2" s="156"/>
    </row>
    <row r="3" ht="18" customHeight="1" spans="1:13">
      <c r="A3" s="157" t="s">
        <v>75</v>
      </c>
      <c r="B3" s="158">
        <v>449</v>
      </c>
      <c r="C3" s="158"/>
      <c r="D3" s="159" t="s">
        <v>231</v>
      </c>
      <c r="E3" s="160">
        <v>45991</v>
      </c>
      <c r="F3" s="161"/>
      <c r="G3" s="161"/>
      <c r="H3" s="162" t="s">
        <v>232</v>
      </c>
      <c r="I3" s="162"/>
      <c r="J3" s="162"/>
      <c r="K3" s="163"/>
    </row>
    <row r="4" ht="18" customHeight="1" spans="1:13">
      <c r="A4" s="164" t="s">
        <v>72</v>
      </c>
      <c r="B4" s="158">
        <v>4</v>
      </c>
      <c r="C4" s="158">
        <v>6</v>
      </c>
      <c r="D4" s="165" t="s">
        <v>233</v>
      </c>
      <c r="E4" s="161" t="s">
        <v>234</v>
      </c>
      <c r="F4" s="161"/>
      <c r="G4" s="161"/>
      <c r="H4" s="165" t="s">
        <v>235</v>
      </c>
      <c r="I4" s="165"/>
      <c r="J4" s="166" t="s">
        <v>66</v>
      </c>
      <c r="K4" s="167" t="s">
        <v>67</v>
      </c>
    </row>
    <row r="5" ht="18" customHeight="1" spans="1:13">
      <c r="A5" s="164" t="s">
        <v>236</v>
      </c>
      <c r="B5" s="158">
        <v>1</v>
      </c>
      <c r="C5" s="158"/>
      <c r="D5" s="159" t="s">
        <v>237</v>
      </c>
      <c r="E5" s="159"/>
      <c r="G5" s="159"/>
      <c r="H5" s="165" t="s">
        <v>238</v>
      </c>
      <c r="I5" s="165"/>
      <c r="J5" s="166" t="s">
        <v>66</v>
      </c>
      <c r="K5" s="167" t="s">
        <v>67</v>
      </c>
    </row>
    <row r="6" ht="18" customHeight="1" spans="1:13">
      <c r="A6" s="168" t="s">
        <v>239</v>
      </c>
      <c r="B6" s="169">
        <v>50</v>
      </c>
      <c r="C6" s="169"/>
      <c r="D6" s="170" t="s">
        <v>240</v>
      </c>
      <c r="E6" s="171">
        <v>449</v>
      </c>
      <c r="F6" s="171"/>
      <c r="G6" s="170"/>
      <c r="H6" s="172" t="s">
        <v>241</v>
      </c>
      <c r="I6" s="172"/>
      <c r="J6" s="171" t="s">
        <v>66</v>
      </c>
      <c r="K6" s="173" t="s">
        <v>67</v>
      </c>
      <c r="M6" s="174"/>
    </row>
    <row r="7" ht="18" customHeight="1" spans="1:13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3">
      <c r="A8" s="178" t="s">
        <v>242</v>
      </c>
      <c r="B8" s="151" t="s">
        <v>243</v>
      </c>
      <c r="C8" s="151" t="s">
        <v>244</v>
      </c>
      <c r="D8" s="151" t="s">
        <v>245</v>
      </c>
      <c r="E8" s="151" t="s">
        <v>246</v>
      </c>
      <c r="F8" s="151" t="s">
        <v>247</v>
      </c>
      <c r="G8" s="179" t="s">
        <v>248</v>
      </c>
      <c r="H8" s="180"/>
      <c r="I8" s="180"/>
      <c r="J8" s="180"/>
      <c r="K8" s="181"/>
    </row>
    <row r="9" ht="18" customHeight="1" spans="1:13">
      <c r="A9" s="164" t="s">
        <v>249</v>
      </c>
      <c r="B9" s="165"/>
      <c r="C9" s="166" t="s">
        <v>66</v>
      </c>
      <c r="D9" s="166" t="s">
        <v>67</v>
      </c>
      <c r="E9" s="159" t="s">
        <v>250</v>
      </c>
      <c r="F9" s="182" t="s">
        <v>251</v>
      </c>
      <c r="G9" s="183"/>
      <c r="H9" s="184"/>
      <c r="I9" s="184"/>
      <c r="J9" s="184"/>
      <c r="K9" s="185"/>
    </row>
    <row r="10" ht="18" customHeight="1" spans="1:13">
      <c r="A10" s="164" t="s">
        <v>252</v>
      </c>
      <c r="B10" s="165"/>
      <c r="C10" s="166" t="s">
        <v>66</v>
      </c>
      <c r="D10" s="166" t="s">
        <v>67</v>
      </c>
      <c r="E10" s="159" t="s">
        <v>253</v>
      </c>
      <c r="F10" s="182" t="s">
        <v>254</v>
      </c>
      <c r="G10" s="183" t="s">
        <v>255</v>
      </c>
      <c r="H10" s="184"/>
      <c r="I10" s="184"/>
      <c r="J10" s="184"/>
      <c r="K10" s="185"/>
    </row>
    <row r="11" ht="18" customHeight="1" spans="1:13">
      <c r="A11" s="186" t="s">
        <v>193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</row>
    <row r="12" ht="18" customHeight="1" spans="1:13">
      <c r="A12" s="157" t="s">
        <v>89</v>
      </c>
      <c r="B12" s="166" t="s">
        <v>85</v>
      </c>
      <c r="C12" s="166" t="s">
        <v>86</v>
      </c>
      <c r="D12" s="182"/>
      <c r="E12" s="159" t="s">
        <v>87</v>
      </c>
      <c r="F12" s="166" t="s">
        <v>85</v>
      </c>
      <c r="G12" s="166" t="s">
        <v>86</v>
      </c>
      <c r="H12" s="166"/>
      <c r="I12" s="159" t="s">
        <v>256</v>
      </c>
      <c r="J12" s="166" t="s">
        <v>85</v>
      </c>
      <c r="K12" s="167" t="s">
        <v>86</v>
      </c>
    </row>
    <row r="13" ht="18" customHeight="1" spans="1:13">
      <c r="A13" s="157" t="s">
        <v>92</v>
      </c>
      <c r="B13" s="166" t="s">
        <v>85</v>
      </c>
      <c r="C13" s="166" t="s">
        <v>86</v>
      </c>
      <c r="D13" s="182"/>
      <c r="E13" s="159" t="s">
        <v>97</v>
      </c>
      <c r="F13" s="166" t="s">
        <v>85</v>
      </c>
      <c r="G13" s="166" t="s">
        <v>86</v>
      </c>
      <c r="H13" s="166"/>
      <c r="I13" s="159" t="s">
        <v>257</v>
      </c>
      <c r="J13" s="166" t="s">
        <v>85</v>
      </c>
      <c r="K13" s="167" t="s">
        <v>86</v>
      </c>
    </row>
    <row r="14" ht="18" customHeight="1" spans="1:13">
      <c r="A14" s="168" t="s">
        <v>258</v>
      </c>
      <c r="B14" s="171" t="s">
        <v>85</v>
      </c>
      <c r="C14" s="171" t="s">
        <v>86</v>
      </c>
      <c r="D14" s="189"/>
      <c r="E14" s="170" t="s">
        <v>259</v>
      </c>
      <c r="F14" s="171" t="s">
        <v>85</v>
      </c>
      <c r="G14" s="171" t="s">
        <v>86</v>
      </c>
      <c r="H14" s="171"/>
      <c r="I14" s="170" t="s">
        <v>260</v>
      </c>
      <c r="J14" s="171" t="s">
        <v>85</v>
      </c>
      <c r="K14" s="173" t="s">
        <v>86</v>
      </c>
    </row>
    <row r="15" ht="18" customHeight="1" spans="1:13">
      <c r="A15" s="175"/>
      <c r="B15" s="190"/>
      <c r="C15" s="190"/>
      <c r="D15" s="176"/>
      <c r="E15" s="175"/>
      <c r="F15" s="190"/>
      <c r="G15" s="190"/>
      <c r="H15" s="190"/>
      <c r="I15" s="175"/>
      <c r="J15" s="190"/>
      <c r="K15" s="190"/>
    </row>
    <row r="16" s="143" customFormat="1" ht="18" customHeight="1" spans="1:13">
      <c r="A16" s="147" t="s">
        <v>261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91"/>
    </row>
    <row r="17" ht="18" customHeight="1" spans="1:11">
      <c r="A17" s="164" t="s">
        <v>262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92"/>
    </row>
    <row r="18" ht="18" customHeight="1" spans="1:11">
      <c r="A18" s="164" t="s">
        <v>263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92"/>
    </row>
    <row r="19" ht="22" customHeight="1" spans="1:11">
      <c r="A19" s="193"/>
      <c r="B19" s="166"/>
      <c r="C19" s="166"/>
      <c r="D19" s="166"/>
      <c r="E19" s="166"/>
      <c r="F19" s="166"/>
      <c r="G19" s="166"/>
      <c r="H19" s="166"/>
      <c r="I19" s="166"/>
      <c r="J19" s="166"/>
      <c r="K19" s="167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6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6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6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9"/>
    </row>
    <row r="24" ht="18" customHeight="1" spans="1:11">
      <c r="A24" s="164" t="s">
        <v>124</v>
      </c>
      <c r="B24" s="165"/>
      <c r="C24" s="166" t="s">
        <v>66</v>
      </c>
      <c r="D24" s="166" t="s">
        <v>67</v>
      </c>
      <c r="E24" s="162"/>
      <c r="F24" s="162"/>
      <c r="G24" s="162"/>
      <c r="H24" s="162"/>
      <c r="I24" s="162"/>
      <c r="J24" s="162"/>
      <c r="K24" s="163"/>
    </row>
    <row r="25" ht="18" customHeight="1" spans="1:11">
      <c r="A25" s="200" t="s">
        <v>264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2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ht="20" customHeight="1" spans="1:11">
      <c r="A27" s="204" t="s">
        <v>265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05" t="s">
        <v>266</v>
      </c>
    </row>
    <row r="28" ht="23" customHeight="1" spans="1:11">
      <c r="A28" s="194" t="s">
        <v>267</v>
      </c>
      <c r="B28" s="195"/>
      <c r="C28" s="195"/>
      <c r="D28" s="195"/>
      <c r="E28" s="195"/>
      <c r="F28" s="195"/>
      <c r="G28" s="195"/>
      <c r="H28" s="195"/>
      <c r="I28" s="195"/>
      <c r="J28" s="206"/>
      <c r="K28" s="207">
        <v>1</v>
      </c>
    </row>
    <row r="29" ht="23" customHeight="1" spans="1:11">
      <c r="A29" s="194" t="s">
        <v>268</v>
      </c>
      <c r="B29" s="195"/>
      <c r="C29" s="195"/>
      <c r="D29" s="195"/>
      <c r="E29" s="195"/>
      <c r="F29" s="195"/>
      <c r="G29" s="195"/>
      <c r="H29" s="195"/>
      <c r="I29" s="195"/>
      <c r="J29" s="206"/>
      <c r="K29" s="185">
        <v>1</v>
      </c>
    </row>
    <row r="30" ht="23" customHeight="1" spans="1:11">
      <c r="A30" s="194" t="s">
        <v>269</v>
      </c>
      <c r="B30" s="195"/>
      <c r="C30" s="195"/>
      <c r="D30" s="195"/>
      <c r="E30" s="195"/>
      <c r="F30" s="195"/>
      <c r="G30" s="195"/>
      <c r="H30" s="195"/>
      <c r="I30" s="195"/>
      <c r="J30" s="206"/>
      <c r="K30" s="185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06"/>
      <c r="K31" s="185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06"/>
      <c r="K32" s="20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06"/>
      <c r="K33" s="20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06"/>
      <c r="K34" s="185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06"/>
      <c r="K35" s="210"/>
    </row>
    <row r="36" ht="23" customHeight="1" spans="1:11">
      <c r="A36" s="211" t="s">
        <v>270</v>
      </c>
      <c r="B36" s="212"/>
      <c r="C36" s="212"/>
      <c r="D36" s="212"/>
      <c r="E36" s="212"/>
      <c r="F36" s="212"/>
      <c r="G36" s="212"/>
      <c r="H36" s="212"/>
      <c r="I36" s="212"/>
      <c r="J36" s="213"/>
      <c r="K36" s="214">
        <f>SUM(K28:K35)</f>
        <v>3</v>
      </c>
    </row>
    <row r="37" ht="18.75" customHeight="1" spans="1:11">
      <c r="A37" s="215" t="s">
        <v>271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="144" customFormat="1" ht="18.75" customHeight="1" spans="1:11">
      <c r="A38" s="164" t="s">
        <v>272</v>
      </c>
      <c r="B38" s="165"/>
      <c r="C38" s="165"/>
      <c r="D38" s="162" t="s">
        <v>273</v>
      </c>
      <c r="E38" s="162"/>
      <c r="F38" s="218" t="s">
        <v>274</v>
      </c>
      <c r="G38" s="219"/>
      <c r="H38" s="165" t="s">
        <v>275</v>
      </c>
      <c r="I38" s="165"/>
      <c r="J38" s="165" t="s">
        <v>276</v>
      </c>
      <c r="K38" s="192"/>
    </row>
    <row r="39" ht="18.75" customHeight="1" spans="1:11">
      <c r="A39" s="164" t="s">
        <v>125</v>
      </c>
      <c r="B39" s="165" t="s">
        <v>277</v>
      </c>
      <c r="C39" s="165"/>
      <c r="D39" s="165"/>
      <c r="E39" s="165"/>
      <c r="F39" s="165"/>
      <c r="G39" s="165"/>
      <c r="H39" s="165"/>
      <c r="I39" s="165"/>
      <c r="J39" s="165"/>
      <c r="K39" s="192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92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92"/>
    </row>
    <row r="42" ht="32.1" customHeight="1" spans="1:11">
      <c r="A42" s="168" t="s">
        <v>136</v>
      </c>
      <c r="B42" s="220" t="s">
        <v>278</v>
      </c>
      <c r="C42" s="220"/>
      <c r="D42" s="170" t="s">
        <v>279</v>
      </c>
      <c r="E42" s="189" t="s">
        <v>139</v>
      </c>
      <c r="F42" s="170" t="s">
        <v>140</v>
      </c>
      <c r="G42" s="221">
        <v>45992</v>
      </c>
      <c r="H42" s="222" t="s">
        <v>141</v>
      </c>
      <c r="I42" s="222"/>
      <c r="J42" s="220" t="s">
        <v>142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Q15" sqref="Q15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224" t="s">
        <v>149</v>
      </c>
      <c r="J4" s="105"/>
      <c r="K4" s="108" t="s">
        <v>110</v>
      </c>
      <c r="L4" s="109" t="s">
        <v>111</v>
      </c>
      <c r="M4" s="110" t="s">
        <v>112</v>
      </c>
      <c r="N4" s="109" t="s">
        <v>113</v>
      </c>
      <c r="O4" s="109" t="s">
        <v>114</v>
      </c>
      <c r="P4" s="111" t="s">
        <v>115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224"/>
      <c r="J5" s="112"/>
      <c r="K5" s="113"/>
      <c r="L5" s="113" t="s">
        <v>120</v>
      </c>
      <c r="M5" s="114" t="s">
        <v>119</v>
      </c>
      <c r="N5" s="114" t="s">
        <v>119</v>
      </c>
      <c r="O5" s="113" t="s">
        <v>120</v>
      </c>
      <c r="P5" s="115" t="s">
        <v>120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6" t="s">
        <v>160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225" t="s">
        <v>161</v>
      </c>
      <c r="J6" s="112"/>
      <c r="K6" s="113"/>
      <c r="L6" s="113" t="s">
        <v>166</v>
      </c>
      <c r="M6" s="113" t="s">
        <v>182</v>
      </c>
      <c r="N6" s="113" t="s">
        <v>166</v>
      </c>
      <c r="O6" s="113" t="s">
        <v>163</v>
      </c>
      <c r="P6" s="115" t="s">
        <v>166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19" t="s">
        <v>165</v>
      </c>
      <c r="B7" s="120">
        <f>C7-4</f>
        <v>104</v>
      </c>
      <c r="C7" s="120">
        <f>D7-4</f>
        <v>108</v>
      </c>
      <c r="D7" s="121">
        <v>112</v>
      </c>
      <c r="E7" s="120">
        <f>D7+4</f>
        <v>116</v>
      </c>
      <c r="F7" s="120">
        <f>E7+4</f>
        <v>120</v>
      </c>
      <c r="G7" s="120">
        <f>F7+6</f>
        <v>126</v>
      </c>
      <c r="H7" s="120">
        <f>G7+6</f>
        <v>132</v>
      </c>
      <c r="I7" s="225" t="s">
        <v>161</v>
      </c>
      <c r="J7" s="112"/>
      <c r="K7" s="113"/>
      <c r="L7" s="113" t="s">
        <v>167</v>
      </c>
      <c r="M7" s="113" t="s">
        <v>167</v>
      </c>
      <c r="N7" s="113" t="s">
        <v>167</v>
      </c>
      <c r="O7" s="113" t="s">
        <v>163</v>
      </c>
      <c r="P7" s="115" t="s">
        <v>167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19" t="s">
        <v>169</v>
      </c>
      <c r="B8" s="120">
        <f>C8-4</f>
        <v>102</v>
      </c>
      <c r="C8" s="120">
        <f>D8-4</f>
        <v>106</v>
      </c>
      <c r="D8" s="122" t="s">
        <v>170</v>
      </c>
      <c r="E8" s="120">
        <f>D8+4</f>
        <v>114</v>
      </c>
      <c r="F8" s="120">
        <f>E8+5</f>
        <v>119</v>
      </c>
      <c r="G8" s="120">
        <f>F8+6</f>
        <v>125</v>
      </c>
      <c r="H8" s="120">
        <f>G8+7</f>
        <v>132</v>
      </c>
      <c r="I8" s="225" t="s">
        <v>161</v>
      </c>
      <c r="J8" s="112"/>
      <c r="K8" s="113"/>
      <c r="L8" s="113" t="s">
        <v>166</v>
      </c>
      <c r="M8" s="113" t="s">
        <v>167</v>
      </c>
      <c r="N8" s="113" t="s">
        <v>167</v>
      </c>
      <c r="O8" s="113" t="s">
        <v>280</v>
      </c>
      <c r="P8" s="115" t="s">
        <v>163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3" t="s">
        <v>171</v>
      </c>
      <c r="B9" s="120">
        <f>C9-1.2</f>
        <v>44.6</v>
      </c>
      <c r="C9" s="120">
        <f>D9-1.2</f>
        <v>45.8</v>
      </c>
      <c r="D9" s="122" t="s">
        <v>172</v>
      </c>
      <c r="E9" s="120">
        <f>D9+1.2</f>
        <v>48.2</v>
      </c>
      <c r="F9" s="120">
        <f>E9+1.2</f>
        <v>49.4</v>
      </c>
      <c r="G9" s="120">
        <f>F9+1.4</f>
        <v>50.8</v>
      </c>
      <c r="H9" s="120">
        <f>G9+1.4</f>
        <v>52.2</v>
      </c>
      <c r="I9" s="225" t="s">
        <v>173</v>
      </c>
      <c r="J9" s="112"/>
      <c r="K9" s="113"/>
      <c r="L9" s="113" t="s">
        <v>166</v>
      </c>
      <c r="M9" s="113" t="s">
        <v>182</v>
      </c>
      <c r="N9" s="113" t="s">
        <v>281</v>
      </c>
      <c r="O9" s="113" t="s">
        <v>163</v>
      </c>
      <c r="P9" s="115" t="s">
        <v>177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3" t="s">
        <v>175</v>
      </c>
      <c r="B10" s="120">
        <f>C10-0.5</f>
        <v>22.5</v>
      </c>
      <c r="C10" s="120">
        <f>D10-0.5</f>
        <v>23</v>
      </c>
      <c r="D10" s="124" t="s">
        <v>176</v>
      </c>
      <c r="E10" s="120">
        <f t="shared" ref="E10:H10" si="0">D10+0.5</f>
        <v>24</v>
      </c>
      <c r="F10" s="120">
        <f t="shared" si="0"/>
        <v>24.5</v>
      </c>
      <c r="G10" s="120">
        <f t="shared" si="0"/>
        <v>25</v>
      </c>
      <c r="H10" s="120">
        <f t="shared" si="0"/>
        <v>25.5</v>
      </c>
      <c r="I10" s="225" t="s">
        <v>173</v>
      </c>
      <c r="J10" s="112"/>
      <c r="K10" s="113"/>
      <c r="L10" s="113" t="s">
        <v>162</v>
      </c>
      <c r="M10" s="113" t="s">
        <v>162</v>
      </c>
      <c r="N10" s="113" t="s">
        <v>163</v>
      </c>
      <c r="O10" s="113" t="s">
        <v>177</v>
      </c>
      <c r="P10" s="115" t="s">
        <v>178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5" t="s">
        <v>179</v>
      </c>
      <c r="B11" s="126">
        <f>C11-0.8</f>
        <v>21.4</v>
      </c>
      <c r="C11" s="126">
        <f>D11-0.8</f>
        <v>22.2</v>
      </c>
      <c r="D11" s="127">
        <v>23</v>
      </c>
      <c r="E11" s="126">
        <f>D11+0.8</f>
        <v>23.8</v>
      </c>
      <c r="F11" s="126">
        <f>E11+0.8</f>
        <v>24.6</v>
      </c>
      <c r="G11" s="126">
        <f>F11+1.3</f>
        <v>25.9</v>
      </c>
      <c r="H11" s="126">
        <f>G11+1.3</f>
        <v>27.2</v>
      </c>
      <c r="I11" s="225" t="s">
        <v>180</v>
      </c>
      <c r="J11" s="112"/>
      <c r="K11" s="113"/>
      <c r="L11" s="113" t="s">
        <v>281</v>
      </c>
      <c r="M11" s="113" t="s">
        <v>166</v>
      </c>
      <c r="N11" s="113" t="s">
        <v>166</v>
      </c>
      <c r="O11" s="113" t="s">
        <v>281</v>
      </c>
      <c r="P11" s="115" t="s">
        <v>282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28" t="s">
        <v>181</v>
      </c>
      <c r="B12" s="126">
        <f>C12-0.6</f>
        <v>17.8</v>
      </c>
      <c r="C12" s="126">
        <f>D12-0.6</f>
        <v>18.4</v>
      </c>
      <c r="D12" s="127">
        <v>19</v>
      </c>
      <c r="E12" s="126">
        <f>D12+0.6</f>
        <v>19.6</v>
      </c>
      <c r="F12" s="126">
        <f>E12+0.6</f>
        <v>20.2</v>
      </c>
      <c r="G12" s="126">
        <f>F12+0.95</f>
        <v>21.15</v>
      </c>
      <c r="H12" s="126">
        <f>G12+0.95</f>
        <v>22.1</v>
      </c>
      <c r="I12" s="225" t="s">
        <v>173</v>
      </c>
      <c r="J12" s="112"/>
      <c r="K12" s="113"/>
      <c r="L12" s="113" t="s">
        <v>178</v>
      </c>
      <c r="M12" s="113" t="s">
        <v>178</v>
      </c>
      <c r="N12" s="113" t="s">
        <v>182</v>
      </c>
      <c r="O12" s="113" t="s">
        <v>178</v>
      </c>
      <c r="P12" s="115" t="s">
        <v>182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3" t="s">
        <v>183</v>
      </c>
      <c r="B13" s="120">
        <f>C13-0.4</f>
        <v>19.2</v>
      </c>
      <c r="C13" s="120">
        <f>D13-0.4</f>
        <v>19.6</v>
      </c>
      <c r="D13" s="121">
        <v>20</v>
      </c>
      <c r="E13" s="120">
        <f>D13+0.4</f>
        <v>20.4</v>
      </c>
      <c r="F13" s="120">
        <f>E13+0.4</f>
        <v>20.8</v>
      </c>
      <c r="G13" s="120">
        <f>F13+0.6</f>
        <v>21.4</v>
      </c>
      <c r="H13" s="120">
        <f>G13+0.6</f>
        <v>22</v>
      </c>
      <c r="I13" s="225">
        <v>0</v>
      </c>
      <c r="J13" s="112"/>
      <c r="K13" s="113"/>
      <c r="L13" s="113" t="s">
        <v>166</v>
      </c>
      <c r="M13" s="113" t="s">
        <v>182</v>
      </c>
      <c r="N13" s="113" t="s">
        <v>281</v>
      </c>
      <c r="O13" s="113" t="s">
        <v>163</v>
      </c>
      <c r="P13" s="115" t="s">
        <v>177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3" t="s">
        <v>184</v>
      </c>
      <c r="B14" s="120">
        <f>C14-0.2</f>
        <v>10.6</v>
      </c>
      <c r="C14" s="120">
        <f>D14-0.2</f>
        <v>10.8</v>
      </c>
      <c r="D14" s="121">
        <v>11</v>
      </c>
      <c r="E14" s="120">
        <f>D14+0.2</f>
        <v>11.2</v>
      </c>
      <c r="F14" s="120">
        <f>E14+0.2</f>
        <v>11.4</v>
      </c>
      <c r="G14" s="120">
        <f>F14+0.25</f>
        <v>11.65</v>
      </c>
      <c r="H14" s="120">
        <f>G14+0.25</f>
        <v>11.9</v>
      </c>
      <c r="I14" s="226"/>
      <c r="J14" s="112"/>
      <c r="K14" s="113"/>
      <c r="L14" s="113" t="s">
        <v>163</v>
      </c>
      <c r="M14" s="113" t="s">
        <v>178</v>
      </c>
      <c r="N14" s="113" t="s">
        <v>163</v>
      </c>
      <c r="O14" s="113" t="s">
        <v>163</v>
      </c>
      <c r="P14" s="115" t="s">
        <v>163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3" t="s">
        <v>185</v>
      </c>
      <c r="B15" s="120">
        <f>C15</f>
        <v>1.7</v>
      </c>
      <c r="C15" s="120">
        <f>D15</f>
        <v>1.7</v>
      </c>
      <c r="D15" s="121">
        <v>1.7</v>
      </c>
      <c r="E15" s="120">
        <f t="shared" ref="E15:H15" si="1">D15</f>
        <v>1.7</v>
      </c>
      <c r="F15" s="120">
        <f t="shared" si="1"/>
        <v>1.7</v>
      </c>
      <c r="G15" s="120">
        <f t="shared" si="1"/>
        <v>1.7</v>
      </c>
      <c r="H15" s="120">
        <f t="shared" si="1"/>
        <v>1.7</v>
      </c>
      <c r="I15" s="226"/>
      <c r="J15" s="112"/>
      <c r="K15" s="113"/>
      <c r="L15" s="113" t="s">
        <v>163</v>
      </c>
      <c r="M15" s="113" t="s">
        <v>163</v>
      </c>
      <c r="N15" s="113" t="s">
        <v>163</v>
      </c>
      <c r="O15" s="113" t="s">
        <v>163</v>
      </c>
      <c r="P15" s="115" t="s">
        <v>163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9"/>
      <c r="B16" s="120"/>
      <c r="C16" s="120"/>
      <c r="D16" s="130"/>
      <c r="E16" s="120"/>
      <c r="F16" s="120"/>
      <c r="G16" s="120"/>
      <c r="H16" s="120"/>
      <c r="I16" s="226"/>
      <c r="J16" s="112"/>
      <c r="K16" s="113"/>
      <c r="L16" s="113"/>
      <c r="M16" s="113"/>
      <c r="N16" s="113"/>
      <c r="O16" s="113"/>
      <c r="P16" s="115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29"/>
      <c r="B17" s="120"/>
      <c r="C17" s="120"/>
      <c r="D17" s="130"/>
      <c r="E17" s="120"/>
      <c r="F17" s="120"/>
      <c r="G17" s="120"/>
      <c r="H17" s="120"/>
      <c r="I17" s="227"/>
      <c r="J17" s="112"/>
      <c r="K17" s="113"/>
      <c r="L17" s="113"/>
      <c r="M17" s="113"/>
      <c r="N17" s="113"/>
      <c r="O17" s="113"/>
      <c r="P17" s="115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29"/>
      <c r="B18" s="120"/>
      <c r="C18" s="120"/>
      <c r="D18" s="130"/>
      <c r="E18" s="120"/>
      <c r="F18" s="120"/>
      <c r="G18" s="120"/>
      <c r="H18" s="120"/>
      <c r="I18" s="228"/>
      <c r="J18" s="112"/>
      <c r="K18" s="113"/>
      <c r="L18" s="113"/>
      <c r="M18" s="113"/>
      <c r="N18" s="113"/>
      <c r="O18" s="113"/>
      <c r="P18" s="115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1"/>
      <c r="B19" s="132"/>
      <c r="C19" s="132"/>
      <c r="D19" s="132"/>
      <c r="E19" s="133"/>
      <c r="F19" s="132"/>
      <c r="G19" s="132"/>
      <c r="H19" s="132"/>
      <c r="I19" s="132"/>
      <c r="J19" s="134"/>
      <c r="K19" s="135"/>
      <c r="L19" s="135"/>
      <c r="M19" s="136"/>
      <c r="N19" s="135"/>
      <c r="O19" s="135"/>
      <c r="P19" s="137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38" t="s">
        <v>186</v>
      </c>
      <c r="B20" s="138"/>
      <c r="C20" s="138"/>
      <c r="D20" s="139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0" t="s">
        <v>187</v>
      </c>
      <c r="L21" s="141">
        <v>45993</v>
      </c>
      <c r="M21" s="140" t="s">
        <v>188</v>
      </c>
      <c r="N21" s="142" t="s">
        <v>139</v>
      </c>
      <c r="O21" s="142" t="s">
        <v>189</v>
      </c>
      <c r="P21" s="85" t="s">
        <v>142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36" sqref="N36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3">
      <c r="A1" s="146" t="s">
        <v>227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39" customHeight="1" spans="1:13">
      <c r="A2" s="147" t="s">
        <v>53</v>
      </c>
      <c r="B2" s="148" t="s">
        <v>228</v>
      </c>
      <c r="C2" s="148"/>
      <c r="D2" s="149" t="s">
        <v>61</v>
      </c>
      <c r="E2" s="150" t="str">
        <f>首期!B4</f>
        <v>TAJJAO81239</v>
      </c>
      <c r="F2" s="151" t="s">
        <v>229</v>
      </c>
      <c r="G2" s="152" t="s">
        <v>230</v>
      </c>
      <c r="H2" s="153"/>
      <c r="I2" s="154" t="s">
        <v>57</v>
      </c>
      <c r="J2" s="155" t="s">
        <v>56</v>
      </c>
      <c r="K2" s="156"/>
    </row>
    <row r="3" ht="18" customHeight="1" spans="1:13">
      <c r="A3" s="157" t="s">
        <v>75</v>
      </c>
      <c r="B3" s="158">
        <v>800</v>
      </c>
      <c r="C3" s="158"/>
      <c r="D3" s="159" t="s">
        <v>231</v>
      </c>
      <c r="E3" s="160">
        <v>45991</v>
      </c>
      <c r="F3" s="161"/>
      <c r="G3" s="161"/>
      <c r="H3" s="162" t="s">
        <v>232</v>
      </c>
      <c r="I3" s="162"/>
      <c r="J3" s="162"/>
      <c r="K3" s="163"/>
    </row>
    <row r="4" ht="18" customHeight="1" spans="1:13">
      <c r="A4" s="164" t="s">
        <v>72</v>
      </c>
      <c r="B4" s="158">
        <v>2</v>
      </c>
      <c r="C4" s="158">
        <v>6</v>
      </c>
      <c r="D4" s="165" t="s">
        <v>233</v>
      </c>
      <c r="E4" s="161" t="s">
        <v>234</v>
      </c>
      <c r="F4" s="161"/>
      <c r="G4" s="161"/>
      <c r="H4" s="165" t="s">
        <v>235</v>
      </c>
      <c r="I4" s="165"/>
      <c r="J4" s="166" t="s">
        <v>66</v>
      </c>
      <c r="K4" s="167" t="s">
        <v>67</v>
      </c>
    </row>
    <row r="5" ht="18" customHeight="1" spans="1:13">
      <c r="A5" s="164" t="s">
        <v>236</v>
      </c>
      <c r="B5" s="158">
        <v>1</v>
      </c>
      <c r="C5" s="158"/>
      <c r="D5" s="159" t="s">
        <v>237</v>
      </c>
      <c r="E5" s="159"/>
      <c r="G5" s="159"/>
      <c r="H5" s="165" t="s">
        <v>238</v>
      </c>
      <c r="I5" s="165"/>
      <c r="J5" s="166" t="s">
        <v>66</v>
      </c>
      <c r="K5" s="167" t="s">
        <v>67</v>
      </c>
    </row>
    <row r="6" ht="18" customHeight="1" spans="1:13">
      <c r="A6" s="168" t="s">
        <v>239</v>
      </c>
      <c r="B6" s="169">
        <v>80</v>
      </c>
      <c r="C6" s="169"/>
      <c r="D6" s="170" t="s">
        <v>240</v>
      </c>
      <c r="E6" s="171">
        <v>800</v>
      </c>
      <c r="F6" s="171"/>
      <c r="G6" s="170"/>
      <c r="H6" s="172" t="s">
        <v>241</v>
      </c>
      <c r="I6" s="172"/>
      <c r="J6" s="171" t="s">
        <v>66</v>
      </c>
      <c r="K6" s="173" t="s">
        <v>67</v>
      </c>
      <c r="M6" s="174"/>
    </row>
    <row r="7" ht="18" customHeight="1" spans="1:13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3">
      <c r="A8" s="178" t="s">
        <v>242</v>
      </c>
      <c r="B8" s="151" t="s">
        <v>243</v>
      </c>
      <c r="C8" s="151" t="s">
        <v>244</v>
      </c>
      <c r="D8" s="151" t="s">
        <v>245</v>
      </c>
      <c r="E8" s="151" t="s">
        <v>246</v>
      </c>
      <c r="F8" s="151" t="s">
        <v>247</v>
      </c>
      <c r="G8" s="179" t="s">
        <v>283</v>
      </c>
      <c r="H8" s="180"/>
      <c r="I8" s="180"/>
      <c r="J8" s="180"/>
      <c r="K8" s="181"/>
    </row>
    <row r="9" ht="18" customHeight="1" spans="1:13">
      <c r="A9" s="164" t="s">
        <v>249</v>
      </c>
      <c r="B9" s="165"/>
      <c r="C9" s="166" t="s">
        <v>66</v>
      </c>
      <c r="D9" s="166" t="s">
        <v>67</v>
      </c>
      <c r="E9" s="159" t="s">
        <v>250</v>
      </c>
      <c r="F9" s="182" t="s">
        <v>251</v>
      </c>
      <c r="G9" s="183"/>
      <c r="H9" s="184"/>
      <c r="I9" s="184"/>
      <c r="J9" s="184"/>
      <c r="K9" s="185"/>
    </row>
    <row r="10" ht="18" customHeight="1" spans="1:13">
      <c r="A10" s="164" t="s">
        <v>252</v>
      </c>
      <c r="B10" s="165"/>
      <c r="C10" s="166" t="s">
        <v>66</v>
      </c>
      <c r="D10" s="166" t="s">
        <v>67</v>
      </c>
      <c r="E10" s="159" t="s">
        <v>253</v>
      </c>
      <c r="F10" s="182" t="s">
        <v>254</v>
      </c>
      <c r="G10" s="183" t="s">
        <v>255</v>
      </c>
      <c r="H10" s="184"/>
      <c r="I10" s="184"/>
      <c r="J10" s="184"/>
      <c r="K10" s="185"/>
    </row>
    <row r="11" ht="18" customHeight="1" spans="1:13">
      <c r="A11" s="186" t="s">
        <v>193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</row>
    <row r="12" ht="18" customHeight="1" spans="1:13">
      <c r="A12" s="157" t="s">
        <v>89</v>
      </c>
      <c r="B12" s="166" t="s">
        <v>85</v>
      </c>
      <c r="C12" s="166" t="s">
        <v>86</v>
      </c>
      <c r="D12" s="182"/>
      <c r="E12" s="159" t="s">
        <v>87</v>
      </c>
      <c r="F12" s="166" t="s">
        <v>85</v>
      </c>
      <c r="G12" s="166" t="s">
        <v>86</v>
      </c>
      <c r="H12" s="166"/>
      <c r="I12" s="159" t="s">
        <v>256</v>
      </c>
      <c r="J12" s="166" t="s">
        <v>85</v>
      </c>
      <c r="K12" s="167" t="s">
        <v>86</v>
      </c>
    </row>
    <row r="13" ht="18" customHeight="1" spans="1:13">
      <c r="A13" s="157" t="s">
        <v>92</v>
      </c>
      <c r="B13" s="166" t="s">
        <v>85</v>
      </c>
      <c r="C13" s="166" t="s">
        <v>86</v>
      </c>
      <c r="D13" s="182"/>
      <c r="E13" s="159" t="s">
        <v>97</v>
      </c>
      <c r="F13" s="166" t="s">
        <v>85</v>
      </c>
      <c r="G13" s="166" t="s">
        <v>86</v>
      </c>
      <c r="H13" s="166"/>
      <c r="I13" s="159" t="s">
        <v>257</v>
      </c>
      <c r="J13" s="166" t="s">
        <v>85</v>
      </c>
      <c r="K13" s="167" t="s">
        <v>86</v>
      </c>
    </row>
    <row r="14" ht="18" customHeight="1" spans="1:13">
      <c r="A14" s="168" t="s">
        <v>258</v>
      </c>
      <c r="B14" s="171" t="s">
        <v>85</v>
      </c>
      <c r="C14" s="171" t="s">
        <v>86</v>
      </c>
      <c r="D14" s="189"/>
      <c r="E14" s="170" t="s">
        <v>259</v>
      </c>
      <c r="F14" s="171" t="s">
        <v>85</v>
      </c>
      <c r="G14" s="171" t="s">
        <v>86</v>
      </c>
      <c r="H14" s="171"/>
      <c r="I14" s="170" t="s">
        <v>260</v>
      </c>
      <c r="J14" s="171" t="s">
        <v>85</v>
      </c>
      <c r="K14" s="173" t="s">
        <v>86</v>
      </c>
    </row>
    <row r="15" ht="18" customHeight="1" spans="1:13">
      <c r="A15" s="175"/>
      <c r="B15" s="190"/>
      <c r="C15" s="190"/>
      <c r="D15" s="176"/>
      <c r="E15" s="175"/>
      <c r="F15" s="190"/>
      <c r="G15" s="190"/>
      <c r="H15" s="190"/>
      <c r="I15" s="175"/>
      <c r="J15" s="190"/>
      <c r="K15" s="190"/>
    </row>
    <row r="16" s="143" customFormat="1" ht="18" customHeight="1" spans="1:13">
      <c r="A16" s="147" t="s">
        <v>261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91"/>
    </row>
    <row r="17" ht="18" customHeight="1" spans="1:11">
      <c r="A17" s="164" t="s">
        <v>262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92"/>
    </row>
    <row r="18" ht="18" customHeight="1" spans="1:11">
      <c r="A18" s="164" t="s">
        <v>284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92"/>
    </row>
    <row r="19" ht="22" customHeight="1" spans="1:11">
      <c r="A19" s="193"/>
      <c r="B19" s="166"/>
      <c r="C19" s="166"/>
      <c r="D19" s="166"/>
      <c r="E19" s="166"/>
      <c r="F19" s="166"/>
      <c r="G19" s="166"/>
      <c r="H19" s="166"/>
      <c r="I19" s="166"/>
      <c r="J19" s="166"/>
      <c r="K19" s="167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6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6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6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9"/>
    </row>
    <row r="24" ht="18" customHeight="1" spans="1:11">
      <c r="A24" s="164" t="s">
        <v>124</v>
      </c>
      <c r="B24" s="165"/>
      <c r="C24" s="166" t="s">
        <v>66</v>
      </c>
      <c r="D24" s="166" t="s">
        <v>67</v>
      </c>
      <c r="E24" s="162"/>
      <c r="F24" s="162"/>
      <c r="G24" s="162"/>
      <c r="H24" s="162"/>
      <c r="I24" s="162"/>
      <c r="J24" s="162"/>
      <c r="K24" s="163"/>
    </row>
    <row r="25" ht="18" customHeight="1" spans="1:11">
      <c r="A25" s="200" t="s">
        <v>264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2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ht="20" customHeight="1" spans="1:11">
      <c r="A27" s="204" t="s">
        <v>265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05" t="s">
        <v>266</v>
      </c>
    </row>
    <row r="28" ht="23" customHeight="1" spans="1:11">
      <c r="A28" s="194" t="s">
        <v>285</v>
      </c>
      <c r="B28" s="195"/>
      <c r="C28" s="195"/>
      <c r="D28" s="195"/>
      <c r="E28" s="195"/>
      <c r="F28" s="195"/>
      <c r="G28" s="195"/>
      <c r="H28" s="195"/>
      <c r="I28" s="195"/>
      <c r="J28" s="206"/>
      <c r="K28" s="207">
        <v>1</v>
      </c>
    </row>
    <row r="29" ht="23" customHeight="1" spans="1:11">
      <c r="A29" s="194" t="s">
        <v>286</v>
      </c>
      <c r="B29" s="195"/>
      <c r="C29" s="195"/>
      <c r="D29" s="195"/>
      <c r="E29" s="195"/>
      <c r="F29" s="195"/>
      <c r="G29" s="195"/>
      <c r="H29" s="195"/>
      <c r="I29" s="195"/>
      <c r="J29" s="206"/>
      <c r="K29" s="185">
        <v>1</v>
      </c>
    </row>
    <row r="30" ht="23" customHeight="1" spans="1:11">
      <c r="A30" s="194" t="s">
        <v>269</v>
      </c>
      <c r="B30" s="195"/>
      <c r="C30" s="195"/>
      <c r="D30" s="195"/>
      <c r="E30" s="195"/>
      <c r="F30" s="195"/>
      <c r="G30" s="195"/>
      <c r="H30" s="195"/>
      <c r="I30" s="195"/>
      <c r="J30" s="206"/>
      <c r="K30" s="185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06"/>
      <c r="K31" s="185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06"/>
      <c r="K32" s="20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06"/>
      <c r="K33" s="20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06"/>
      <c r="K34" s="185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06"/>
      <c r="K35" s="210"/>
    </row>
    <row r="36" ht="23" customHeight="1" spans="1:11">
      <c r="A36" s="211" t="s">
        <v>270</v>
      </c>
      <c r="B36" s="212"/>
      <c r="C36" s="212"/>
      <c r="D36" s="212"/>
      <c r="E36" s="212"/>
      <c r="F36" s="212"/>
      <c r="G36" s="212"/>
      <c r="H36" s="212"/>
      <c r="I36" s="212"/>
      <c r="J36" s="213"/>
      <c r="K36" s="214">
        <f>SUM(K28:K35)</f>
        <v>3</v>
      </c>
    </row>
    <row r="37" ht="18.75" customHeight="1" spans="1:11">
      <c r="A37" s="215" t="s">
        <v>271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="144" customFormat="1" ht="18.75" customHeight="1" spans="1:11">
      <c r="A38" s="164" t="s">
        <v>272</v>
      </c>
      <c r="B38" s="165"/>
      <c r="C38" s="165"/>
      <c r="D38" s="162" t="s">
        <v>273</v>
      </c>
      <c r="E38" s="162"/>
      <c r="F38" s="218" t="s">
        <v>274</v>
      </c>
      <c r="G38" s="219"/>
      <c r="H38" s="165" t="s">
        <v>275</v>
      </c>
      <c r="I38" s="165"/>
      <c r="J38" s="165" t="s">
        <v>276</v>
      </c>
      <c r="K38" s="192"/>
    </row>
    <row r="39" ht="18.75" customHeight="1" spans="1:11">
      <c r="A39" s="164" t="s">
        <v>125</v>
      </c>
      <c r="B39" s="165" t="s">
        <v>287</v>
      </c>
      <c r="C39" s="165"/>
      <c r="D39" s="165"/>
      <c r="E39" s="165"/>
      <c r="F39" s="165"/>
      <c r="G39" s="165"/>
      <c r="H39" s="165"/>
      <c r="I39" s="165"/>
      <c r="J39" s="165"/>
      <c r="K39" s="192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92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92"/>
    </row>
    <row r="42" ht="32.1" customHeight="1" spans="1:11">
      <c r="A42" s="168" t="s">
        <v>136</v>
      </c>
      <c r="B42" s="220" t="s">
        <v>278</v>
      </c>
      <c r="C42" s="220"/>
      <c r="D42" s="170" t="s">
        <v>279</v>
      </c>
      <c r="E42" s="189" t="s">
        <v>139</v>
      </c>
      <c r="F42" s="170" t="s">
        <v>140</v>
      </c>
      <c r="G42" s="221">
        <v>45994</v>
      </c>
      <c r="H42" s="222" t="s">
        <v>141</v>
      </c>
      <c r="I42" s="222"/>
      <c r="J42" s="220" t="s">
        <v>142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尾期（海外）</vt:lpstr>
      <vt:lpstr>验货尺寸表 (尾期海外)</vt:lpstr>
      <vt:lpstr>尾期（美妙）</vt:lpstr>
      <vt:lpstr>验货尺寸表 (尾期美妙) </vt:lpstr>
      <vt:lpstr>尾期（大货1） </vt:lpstr>
      <vt:lpstr>验货尺寸表 (尾期1)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2026-02-03T09:20:05Z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