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<sst xmlns="http://schemas.openxmlformats.org/spreadsheetml/2006/main" count="1007" uniqueCount="428">
  <si>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</si>
  <si>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</si>
  <si>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</si>
  <si>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</si>
  <si>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</si>
  <si>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</si>
  <si>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</si>
  <si>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</si>
  <si>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</si>
  <si>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</si>
  <si>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</si>
  <si>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</si>
  <si>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</si>
  <si>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</si>
  <si>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</si>
  <si>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</si>
  <si>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</si>
  <si>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</si>
  <si>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</si>
  <si>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</si>
  <si>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</si>
  <si>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</si>
  <si>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</si>
  <si>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</si>
  <si>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</si>
  <si>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</si>
  <si>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</si>
  <si>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</si>
  <si>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</si>
  <si>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</si>
  <si>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</si>
  <si>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</si>
  <si>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</si>
  <si>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</si>
  <si>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</si>
  <si>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</si>
  <si>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</si>
  <si>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</si>
  <si>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</si>
  <si>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</si>
  <si>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</si>
  <si>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</si>
  <si>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</si>
  <si>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</si>
  <si>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</si>
  <si>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</si>
  <si>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</si>
  <si>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</si>
  <si>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</si>
  <si>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</si>
  <si>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</si>
  <si>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</si>
  <si>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</si>
  <si>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</si>
  <si>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</si>
  <si>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</si>
  <si>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</si>
  <si>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</si>
  <si>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</si>
  <si>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</si>
  <si>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</si>
  <si>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</si>
  <si>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</si>
  <si>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</si>
  <si>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</si>
  <si>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</si>
  <si>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</si>
  <si>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</si>
  <si>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</si>
  <si>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</si>
  <si>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</si>
  <si>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</si>
  <si>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</si>
  <si>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</si>
  <si>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</si>
  <si>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</si>
  <si>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</si>
  <si>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</si>
  <si>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CGDD26011500002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</si>
  <si>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</si>
  <si>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</si>
  <si>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</si>
  <si>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</si>
  <si>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</si>
  <si>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</si>
  <si>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</si>
  <si>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</si>
  <si>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</si>
  <si>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</si>
  <si>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</si>
  <si>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</si>
  <si>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</si>
  <si>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</si>
  <si>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</si>
  <si>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</si>
  <si>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</si>
  <si>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</si>
  <si>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</si>
  <si>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</si>
  <si>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</si>
  <si>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</si>
  <si>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</si>
  <si>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</si>
  <si>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</si>
  <si>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</si>
  <si>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</si>
  <si>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</si>
  <si>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</si>
  <si>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</si>
  <si>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</si>
  <si>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</si>
  <si>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</si>
  <si>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</si>
  <si>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</si>
  <si>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</si>
  <si>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</si>
  <si>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</si>
  <si>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未裁齐原因</t>
  </si>
  <si>
    <t>碧落蓝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</si>
  <si>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</si>
  <si>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碧落蓝4件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</si>
  <si>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</si>
  <si>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</si>
  <si>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</si>
  <si>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</si>
  <si>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</si>
  <si>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1、后领枳带不平服，袖笼及边卷起，肩膊起浪</t>
  </si>
  <si>
    <t>2、袖口+脚边冚车起扭，止口落坑</t>
  </si>
  <si>
    <t>3、脚围尺寸偏大，线头没清理干净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</si>
  <si>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</si>
  <si>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</si>
  <si>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</si>
  <si>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</si>
  <si>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</si>
  <si>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</si>
  <si>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</si>
  <si>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</si>
  <si>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</si>
  <si>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</si>
  <si>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</si>
  <si>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</si>
  <si>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</si>
  <si>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</si>
  <si>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</si>
  <si>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</si>
  <si>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</si>
  <si>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</si>
  <si>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</si>
  <si>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</si>
  <si>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</si>
  <si>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</si>
  <si>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</si>
  <si>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</si>
  <si>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</si>
  <si>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</si>
  <si>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</si>
  <si>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</si>
  <si>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洗前</t>
  </si>
  <si>
    <t>洗后</t>
  </si>
  <si>
    <t>后中长（后中量，不含领）</t>
  </si>
  <si>
    <t>±1</t>
  </si>
  <si>
    <t>-1</t>
  </si>
  <si>
    <t>-1.5</t>
  </si>
  <si>
    <t>胸围（后中领下28CM处）</t>
  </si>
  <si>
    <t>+0</t>
  </si>
  <si>
    <t>摆围（下摆两点平直量）</t>
  </si>
  <si>
    <t>+2</t>
  </si>
  <si>
    <t>+1</t>
  </si>
  <si>
    <t>肩宽</t>
  </si>
  <si>
    <t>46</t>
  </si>
  <si>
    <t>±0.5</t>
  </si>
  <si>
    <t>袖长</t>
  </si>
  <si>
    <t>-0.5</t>
  </si>
  <si>
    <t>袖肥/2</t>
  </si>
  <si>
    <t>±0.3</t>
  </si>
  <si>
    <t>短袖口/2</t>
  </si>
  <si>
    <t>+0.3</t>
  </si>
  <si>
    <t>圆领T恤前领宽</t>
  </si>
  <si>
    <t>圆领T恤前领深</t>
  </si>
  <si>
    <t>-0.4</t>
  </si>
  <si>
    <t>-0.7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</si>
  <si>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</si>
  <si>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</si>
  <si>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</si>
  <si>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</si>
  <si>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</si>
  <si>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</si>
  <si>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</si>
  <si>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</si>
  <si>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</si>
  <si>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</si>
  <si>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</si>
  <si>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</si>
  <si>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</si>
  <si>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1、后领织带不平服</t>
  </si>
  <si>
    <t>2、上袖不圆顺，袖笼打边线起卷</t>
  </si>
  <si>
    <t>3、冚车线起扭</t>
  </si>
  <si>
    <t>【整改的严重缺陷及整改复核时间】</t>
  </si>
  <si>
    <t>以上问题车间已整改</t>
  </si>
  <si>
    <t>3XL</t>
  </si>
  <si>
    <t>洗前/洗后</t>
  </si>
  <si>
    <t>-0.5 -1</t>
  </si>
  <si>
    <t>-1 -1.5</t>
  </si>
  <si>
    <t>-1.5 -2</t>
  </si>
  <si>
    <t>-1 -1</t>
  </si>
  <si>
    <t>+1 +0</t>
  </si>
  <si>
    <t>+1 -0.6</t>
  </si>
  <si>
    <t>+0 +0</t>
  </si>
  <si>
    <t>+0 -0.3</t>
  </si>
  <si>
    <t>+2 +1.5</t>
  </si>
  <si>
    <t>+2 +1</t>
  </si>
  <si>
    <t>+1.5 +1</t>
  </si>
  <si>
    <t>+1 +0.5</t>
  </si>
  <si>
    <t>+1 +1</t>
  </si>
  <si>
    <t>+0 -0.5</t>
  </si>
  <si>
    <t>+2  +1</t>
  </si>
  <si>
    <t>+1  +0</t>
  </si>
  <si>
    <t>+0.5 +0</t>
  </si>
  <si>
    <t>-0.5 -0.8</t>
  </si>
  <si>
    <t>+0.3 +0</t>
  </si>
  <si>
    <t>-0.5 -0.6</t>
  </si>
  <si>
    <t>+0.5 +0.5</t>
  </si>
  <si>
    <t>+0.8 +0.5</t>
  </si>
  <si>
    <t>+0.2 +0</t>
  </si>
  <si>
    <t>+0 -0.7</t>
  </si>
  <si>
    <t>+0.7 +0.5</t>
  </si>
  <si>
    <t>+0.5 +0.4</t>
  </si>
  <si>
    <t>+0.5 +0.3</t>
  </si>
  <si>
    <t>+0.5 +0.6</t>
  </si>
  <si>
    <t>+0 -0.2</t>
  </si>
  <si>
    <t>-0.3 -0.5</t>
  </si>
  <si>
    <t>-0.5 +0</t>
  </si>
  <si>
    <t>-0.4 -0.5</t>
  </si>
  <si>
    <t>-0.5 -0.5</t>
  </si>
  <si>
    <t>-0.2 -0.3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</si>
  <si>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</si>
  <si>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</si>
  <si>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</si>
  <si>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</si>
  <si>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</si>
  <si>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</si>
  <si>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</si>
  <si>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</si>
  <si>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</si>
  <si>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</si>
  <si>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</si>
  <si>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</si>
  <si>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</si>
  <si>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</si>
  <si>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</si>
  <si>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</si>
  <si>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</si>
  <si>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</si>
  <si>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</si>
  <si>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采购凭证编号：CGDD26011500002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</si>
  <si>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</si>
  <si>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</si>
  <si>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</si>
  <si>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</si>
  <si>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</si>
  <si>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</si>
  <si>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</si>
  <si>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</si>
  <si>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</si>
  <si>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</si>
  <si>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</si>
  <si>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</si>
  <si>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</si>
  <si>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</si>
  <si>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</si>
  <si>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</si>
  <si>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</si>
  <si>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</si>
  <si>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1、后领织带不平服，肩膊起浪</t>
  </si>
  <si>
    <t>2、脚边冚线起扭，不平服</t>
  </si>
  <si>
    <t>3、有脏污和线头没清理干净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</si>
  <si>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</si>
  <si>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</si>
  <si>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</si>
  <si>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</si>
  <si>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</si>
  <si>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</si>
  <si>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</si>
  <si>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走货3000件，抽查125件，发现5件不良品，已按照以上提出的问题点改正，可以出货</t>
  </si>
  <si>
    <t>服装QC部门</t>
  </si>
  <si>
    <t>检验人</t>
  </si>
  <si>
    <t>-1 -0.5 -1</t>
  </si>
  <si>
    <t>-1 -1.5 -1.5</t>
  </si>
  <si>
    <t>-1 -1 -1.5</t>
  </si>
  <si>
    <t>-1 -1 -1</t>
  </si>
  <si>
    <t>-1 -1.5 -1</t>
  </si>
  <si>
    <t>-1.5 +0 -1</t>
  </si>
  <si>
    <t>-1 -1 +0</t>
  </si>
  <si>
    <t>+1 +1 +1</t>
  </si>
  <si>
    <t>+1 -0.6 +1.5</t>
  </si>
  <si>
    <t>+0 +0 +0</t>
  </si>
  <si>
    <t>+0 +0 +1</t>
  </si>
  <si>
    <t>+2 +1.5 +1</t>
  </si>
  <si>
    <t>+2 +2 +1</t>
  </si>
  <si>
    <t>+1.5 +2 +2</t>
  </si>
  <si>
    <t>+1 +1.5 +1</t>
  </si>
  <si>
    <t>+0 +1 +1</t>
  </si>
  <si>
    <t>+0 +0 +1.5</t>
  </si>
  <si>
    <t>+1 +0 +0</t>
  </si>
  <si>
    <t>+1 +1.5 +0</t>
  </si>
  <si>
    <t>+0.5 +0.7 +0.5</t>
  </si>
  <si>
    <t>+1 +0.5 +0.7</t>
  </si>
  <si>
    <t>+0 -0.5 +0</t>
  </si>
  <si>
    <t>-0.5 +0 +0</t>
  </si>
  <si>
    <t>+0 +0.5 +0.5</t>
  </si>
  <si>
    <t>+1 +0 +1</t>
  </si>
  <si>
    <t>+0.3 +0.5 +0.3</t>
  </si>
  <si>
    <t>-0.5 +0 -0.5</t>
  </si>
  <si>
    <t>+0 +0 +0.5</t>
  </si>
  <si>
    <t>+0.5 +0 +0.5</t>
  </si>
  <si>
    <t>-0.5 +1 +0.5</t>
  </si>
  <si>
    <t>+0.5 +0.5 +0</t>
  </si>
  <si>
    <t>+0.8 +0.5 +0</t>
  </si>
  <si>
    <t>+0 +0.2 +0.3</t>
  </si>
  <si>
    <t>+0 -0.7 -0.6</t>
  </si>
  <si>
    <t>+0 -0.5 -0.5</t>
  </si>
  <si>
    <t>+0 +0 -0.5</t>
  </si>
  <si>
    <t>-0.5 +0.3 +0.5</t>
  </si>
  <si>
    <t>+0.7 +0.5 +0.5</t>
  </si>
  <si>
    <t>+0.7 +0.5 +0</t>
  </si>
  <si>
    <t>+0.5 +0 +0</t>
  </si>
  <si>
    <t>+0.5 +1 +0.5</t>
  </si>
  <si>
    <t>+1 +0.5 +0</t>
  </si>
  <si>
    <t>+0.3 +0.8 +0.5</t>
  </si>
  <si>
    <t>+0.5 +0.4 +0</t>
  </si>
  <si>
    <t>-0.2 +0 +0</t>
  </si>
  <si>
    <t>+0 +0.5 +0.6</t>
  </si>
  <si>
    <t>+0 -0.2 +0</t>
  </si>
  <si>
    <t>+0 -0.5 -0.3</t>
  </si>
  <si>
    <t>-0.3 +0 +0</t>
  </si>
  <si>
    <t>-0.3 -0.3 +0</t>
  </si>
  <si>
    <t>-0.5 -0.5 +0</t>
  </si>
  <si>
    <t>-0.4 -0.5 +0</t>
  </si>
  <si>
    <t>-0.7 -0.5 +0</t>
  </si>
  <si>
    <t>-0.5 -0.5 -1</t>
  </si>
  <si>
    <t>-1 -0.5 -0.5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</si>
  <si>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</si>
  <si>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</si>
  <si>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</si>
  <si>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</si>
  <si>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</si>
  <si>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</si>
  <si>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</si>
  <si>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</si>
  <si>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</si>
  <si>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</si>
  <si>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</si>
  <si>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</si>
  <si>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</si>
  <si>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</si>
  <si>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</si>
  <si>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</si>
  <si>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F251202296</t>
  </si>
  <si>
    <t xml:space="preserve">涤纶仿棉超清舒适面料 </t>
  </si>
  <si>
    <t>26FW碧落蓝</t>
  </si>
  <si>
    <t>宏港</t>
  </si>
  <si>
    <t>YES</t>
  </si>
  <si>
    <t>制表时间：2025/12/26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</si>
  <si>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</si>
  <si>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</si>
  <si>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</si>
  <si>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</si>
  <si>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</si>
  <si>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</si>
  <si>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</si>
  <si>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</si>
  <si>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</si>
  <si>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</si>
  <si>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</si>
  <si>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</si>
  <si>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</si>
  <si>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</si>
  <si>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</si>
  <si>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</si>
  <si>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</si>
  <si>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</si>
  <si>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</si>
  <si>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</si>
  <si>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</si>
  <si>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</si>
  <si>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</si>
  <si>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泰丰</t>
  </si>
  <si>
    <t>平面硅胶烫标</t>
  </si>
  <si>
    <t>川海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</si>
  <si>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</si>
  <si>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</si>
  <si>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</si>
  <si>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</si>
  <si>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</si>
  <si>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</si>
  <si>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</si>
  <si>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</si>
  <si>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</si>
  <si>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</si>
  <si>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</si>
  <si>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</si>
  <si>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</si>
  <si>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</si>
  <si>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</si>
  <si>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</si>
  <si>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</si>
  <si>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</si>
  <si>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</si>
  <si>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</si>
  <si>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</si>
  <si>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</si>
  <si>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</si>
  <si>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</si>
  <si>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</si>
  <si>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制表时间：2025/12/31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</si>
  <si>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</si>
  <si>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</si>
  <si>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</si>
  <si>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</si>
  <si>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</si>
  <si>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无logo弹力后领带（1CM） </t>
  </si>
  <si>
    <t>26FW盈粉</t>
  </si>
  <si>
    <t>TAJJFO82936</t>
  </si>
  <si>
    <t>26FW玄青蓝</t>
  </si>
  <si>
    <t>TAJJFO80941</t>
  </si>
  <si>
    <t>制表时间：12/26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</si>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</sst>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name val="宋体"/>
      <charset val="134"/>
      <scheme val="major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0" borderId="8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84" applyNumberFormat="0" applyAlignment="0" applyProtection="0">
      <alignment vertical="center"/>
    </xf>
    <xf numFmtId="0" fontId="57" fillId="12" borderId="85" applyNumberFormat="0" applyAlignment="0" applyProtection="0">
      <alignment vertical="center"/>
    </xf>
    <xf numFmtId="0" fontId="58" fillId="12" borderId="84" applyNumberFormat="0" applyAlignment="0" applyProtection="0">
      <alignment vertical="center"/>
    </xf>
    <xf numFmtId="0" fontId="59" fillId="13" borderId="86" applyNumberFormat="0" applyAlignment="0" applyProtection="0">
      <alignment vertical="center"/>
    </xf>
    <xf numFmtId="0" fontId="60" fillId="0" borderId="87" applyNumberFormat="0" applyFill="0" applyAlignment="0" applyProtection="0">
      <alignment vertical="center"/>
    </xf>
    <xf numFmtId="0" fontId="61" fillId="0" borderId="88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7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8" fillId="0" borderId="0">
      <alignment horizontal="center"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8" xfId="62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0" xfId="53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49" fontId="19" fillId="0" borderId="11" xfId="53" applyNumberFormat="1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left"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vertical="center"/>
    </xf>
    <xf numFmtId="0" fontId="24" fillId="0" borderId="15" xfId="52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2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9" xfId="53" applyFont="1" applyFill="1" applyBorder="1" applyAlignment="1" applyProtection="1">
      <alignment horizontal="center" vertical="center"/>
    </xf>
    <xf numFmtId="0" fontId="26" fillId="0" borderId="18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19" xfId="55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5" fillId="0" borderId="20" xfId="54" applyNumberFormat="1" applyFont="1" applyFill="1" applyBorder="1" applyAlignment="1">
      <alignment horizontal="center" vertical="center"/>
    </xf>
    <xf numFmtId="178" fontId="28" fillId="0" borderId="21" xfId="0" applyNumberFormat="1" applyFont="1" applyFill="1" applyBorder="1" applyAlignment="1">
      <alignment horizontal="center" vertical="center"/>
    </xf>
    <xf numFmtId="0" fontId="29" fillId="0" borderId="22" xfId="55" applyFont="1" applyFill="1" applyBorder="1" applyAlignment="1">
      <alignment horizontal="left" vertical="center" wrapText="1"/>
    </xf>
    <xf numFmtId="179" fontId="29" fillId="0" borderId="18" xfId="55" applyNumberFormat="1" applyFont="1" applyFill="1" applyBorder="1" applyAlignment="1">
      <alignment horizontal="center" wrapText="1"/>
    </xf>
    <xf numFmtId="179" fontId="29" fillId="0" borderId="2" xfId="55" applyNumberFormat="1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49" applyFont="1" applyFill="1" applyBorder="1" applyAlignment="1">
      <alignment horizontal="center" vertical="center"/>
    </xf>
    <xf numFmtId="49" fontId="25" fillId="0" borderId="21" xfId="54" applyNumberFormat="1" applyFont="1" applyFill="1" applyBorder="1" applyAlignment="1">
      <alignment horizontal="center" vertical="center"/>
    </xf>
    <xf numFmtId="0" fontId="29" fillId="0" borderId="5" xfId="55" applyFont="1" applyFill="1" applyBorder="1" applyAlignment="1">
      <alignment horizontal="left" vertical="center" wrapText="1"/>
    </xf>
    <xf numFmtId="179" fontId="29" fillId="0" borderId="18" xfId="55" applyNumberFormat="1" applyFont="1" applyFill="1" applyBorder="1" applyAlignment="1">
      <alignment horizontal="center"/>
    </xf>
    <xf numFmtId="179" fontId="29" fillId="0" borderId="2" xfId="55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49" fontId="30" fillId="4" borderId="4" xfId="60" applyNumberFormat="1" applyFont="1" applyFill="1" applyBorder="1" applyAlignment="1">
      <alignment horizontal="center" vertical="center"/>
    </xf>
    <xf numFmtId="0" fontId="29" fillId="0" borderId="5" xfId="55" applyFont="1" applyFill="1" applyBorder="1" applyAlignment="1">
      <alignment horizontal="left" vertical="center"/>
    </xf>
    <xf numFmtId="49" fontId="30" fillId="0" borderId="4" xfId="6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30" fillId="0" borderId="5" xfId="55" applyFont="1" applyFill="1" applyBorder="1" applyAlignment="1">
      <alignment horizontal="left"/>
    </xf>
    <xf numFmtId="0" fontId="32" fillId="0" borderId="2" xfId="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33" fillId="0" borderId="23" xfId="0" applyNumberFormat="1" applyFont="1" applyFill="1" applyBorder="1" applyAlignment="1">
      <alignment shrinkToFit="1"/>
    </xf>
    <xf numFmtId="0" fontId="28" fillId="0" borderId="24" xfId="0" applyNumberFormat="1" applyFont="1" applyFill="1" applyBorder="1" applyAlignment="1">
      <alignment horizontal="center" vertical="center"/>
    </xf>
    <xf numFmtId="0" fontId="28" fillId="0" borderId="25" xfId="0" applyNumberFormat="1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19" fillId="0" borderId="26" xfId="53" applyFont="1" applyFill="1" applyBorder="1" applyAlignment="1">
      <alignment horizontal="center"/>
    </xf>
    <xf numFmtId="49" fontId="19" fillId="0" borderId="27" xfId="53" applyNumberFormat="1" applyFont="1" applyFill="1" applyBorder="1" applyAlignment="1">
      <alignment horizontal="center"/>
    </xf>
    <xf numFmtId="49" fontId="25" fillId="0" borderId="27" xfId="54" applyNumberFormat="1" applyFont="1" applyFill="1" applyBorder="1" applyAlignment="1">
      <alignment horizontal="center" vertical="center"/>
    </xf>
    <xf numFmtId="49" fontId="25" fillId="0" borderId="28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13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6" fillId="0" borderId="29" xfId="52" applyFont="1" applyBorder="1" applyAlignment="1">
      <alignment horizontal="center" vertical="top"/>
    </xf>
    <xf numFmtId="0" fontId="15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center" vertical="center"/>
    </xf>
    <xf numFmtId="0" fontId="13" fillId="0" borderId="31" xfId="52" applyFont="1" applyFill="1" applyBorder="1" applyAlignment="1">
      <alignment vertical="center" wrapText="1"/>
    </xf>
    <xf numFmtId="0" fontId="15" fillId="0" borderId="31" xfId="52" applyFont="1" applyFill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13" fillId="0" borderId="31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vertical="center"/>
    </xf>
    <xf numFmtId="58" fontId="13" fillId="0" borderId="20" xfId="52" applyNumberFormat="1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3" fillId="0" borderId="27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15" fillId="0" borderId="30" xfId="52" applyFont="1" applyFill="1" applyBorder="1" applyAlignment="1">
      <alignment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15" fillId="0" borderId="37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center" vertical="center"/>
    </xf>
    <xf numFmtId="0" fontId="13" fillId="0" borderId="40" xfId="52" applyFont="1" applyFill="1" applyBorder="1" applyAlignment="1">
      <alignment horizontal="center" vertical="center"/>
    </xf>
    <xf numFmtId="0" fontId="17" fillId="0" borderId="41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13" fillId="0" borderId="21" xfId="52" applyFont="1" applyFill="1" applyBorder="1" applyAlignment="1">
      <alignment horizontal="left" vertical="center" wrapText="1"/>
    </xf>
    <xf numFmtId="0" fontId="15" fillId="0" borderId="34" xfId="52" applyFont="1" applyFill="1" applyBorder="1" applyAlignment="1">
      <alignment horizontal="left" vertical="center"/>
    </xf>
    <xf numFmtId="0" fontId="20" fillId="0" borderId="27" xfId="52" applyFill="1" applyBorder="1" applyAlignment="1">
      <alignment horizontal="center" vertical="center"/>
    </xf>
    <xf numFmtId="0" fontId="20" fillId="0" borderId="28" xfId="52" applyFill="1" applyBorder="1" applyAlignment="1">
      <alignment horizontal="center" vertical="center"/>
    </xf>
    <xf numFmtId="0" fontId="15" fillId="0" borderId="42" xfId="52" applyFont="1" applyFill="1" applyBorder="1" applyAlignment="1">
      <alignment horizontal="center" vertical="center"/>
    </xf>
    <xf numFmtId="0" fontId="15" fillId="0" borderId="43" xfId="52" applyFont="1" applyFill="1" applyBorder="1" applyAlignment="1">
      <alignment horizontal="left" vertical="center"/>
    </xf>
    <xf numFmtId="0" fontId="15" fillId="0" borderId="37" xfId="52" applyFont="1" applyFill="1" applyBorder="1" applyAlignment="1">
      <alignment horizontal="center" vertical="center"/>
    </xf>
    <xf numFmtId="0" fontId="13" fillId="0" borderId="44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 wrapText="1"/>
    </xf>
    <xf numFmtId="0" fontId="20" fillId="0" borderId="40" xfId="52" applyFont="1" applyFill="1" applyBorder="1" applyAlignment="1">
      <alignment horizontal="center" vertical="center"/>
    </xf>
    <xf numFmtId="0" fontId="12" fillId="0" borderId="40" xfId="52" applyFont="1" applyFill="1" applyBorder="1" applyAlignment="1">
      <alignment horizontal="center" vertical="center"/>
    </xf>
    <xf numFmtId="0" fontId="13" fillId="0" borderId="41" xfId="52" applyFont="1" applyFill="1" applyBorder="1" applyAlignment="1">
      <alignment horizontal="right" vertical="center"/>
    </xf>
    <xf numFmtId="0" fontId="13" fillId="0" borderId="39" xfId="52" applyFont="1" applyFill="1" applyBorder="1" applyAlignment="1">
      <alignment horizontal="right" vertical="center"/>
    </xf>
    <xf numFmtId="0" fontId="13" fillId="0" borderId="44" xfId="52" applyFont="1" applyFill="1" applyBorder="1" applyAlignment="1">
      <alignment horizontal="right" vertical="center"/>
    </xf>
    <xf numFmtId="0" fontId="13" fillId="0" borderId="45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left" vertical="center"/>
    </xf>
    <xf numFmtId="0" fontId="15" fillId="0" borderId="38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58" fontId="13" fillId="0" borderId="27" xfId="52" applyNumberFormat="1" applyFont="1" applyFill="1" applyBorder="1" applyAlignment="1">
      <alignment horizontal="center" vertical="center"/>
    </xf>
    <xf numFmtId="0" fontId="15" fillId="0" borderId="27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19" fillId="0" borderId="18" xfId="53" applyFont="1" applyFill="1" applyBorder="1" applyAlignment="1" applyProtection="1">
      <alignment horizontal="center" vertical="center"/>
    </xf>
    <xf numFmtId="0" fontId="37" fillId="0" borderId="2" xfId="55" applyFont="1" applyFill="1" applyBorder="1" applyAlignment="1">
      <alignment horizontal="center"/>
    </xf>
    <xf numFmtId="49" fontId="25" fillId="0" borderId="2" xfId="54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25" fillId="0" borderId="38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 vertical="center" wrapText="1"/>
    </xf>
    <xf numFmtId="49" fontId="32" fillId="4" borderId="4" xfId="60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 vertical="center"/>
    </xf>
    <xf numFmtId="49" fontId="32" fillId="0" borderId="4" xfId="60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left" vertical="center"/>
    </xf>
    <xf numFmtId="0" fontId="30" fillId="0" borderId="2" xfId="55" applyFont="1" applyFill="1" applyBorder="1" applyAlignment="1">
      <alignment horizontal="left"/>
    </xf>
    <xf numFmtId="0" fontId="33" fillId="0" borderId="2" xfId="0" applyNumberFormat="1" applyFont="1" applyFill="1" applyBorder="1" applyAlignment="1">
      <alignment shrinkToFit="1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0" fontId="35" fillId="0" borderId="0" xfId="53" applyFont="1" applyFill="1" applyAlignment="1">
      <alignment horizontal="center"/>
    </xf>
    <xf numFmtId="14" fontId="35" fillId="0" borderId="0" xfId="53" applyNumberFormat="1" applyFont="1" applyFill="1" applyAlignment="1"/>
    <xf numFmtId="0" fontId="19" fillId="0" borderId="0" xfId="53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2" fillId="0" borderId="47" xfId="52" applyFont="1" applyBorder="1" applyAlignment="1">
      <alignment horizontal="left" vertical="center"/>
    </xf>
    <xf numFmtId="0" fontId="23" fillId="0" borderId="48" xfId="52" applyFont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7" fillId="0" borderId="48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12" fillId="0" borderId="30" xfId="52" applyFont="1" applyBorder="1" applyAlignment="1">
      <alignment horizontal="center" vertical="center"/>
    </xf>
    <xf numFmtId="0" fontId="12" fillId="0" borderId="31" xfId="52" applyFont="1" applyBorder="1" applyAlignment="1">
      <alignment horizontal="center" vertical="center"/>
    </xf>
    <xf numFmtId="0" fontId="12" fillId="0" borderId="32" xfId="52" applyFont="1" applyBorder="1" applyAlignment="1">
      <alignment horizontal="center" vertical="center"/>
    </xf>
    <xf numFmtId="0" fontId="17" fillId="0" borderId="33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 wrapText="1"/>
    </xf>
    <xf numFmtId="0" fontId="23" fillId="0" borderId="21" xfId="52" applyFont="1" applyBorder="1" applyAlignment="1">
      <alignment horizontal="left" vertical="center" wrapText="1"/>
    </xf>
    <xf numFmtId="0" fontId="17" fillId="0" borderId="20" xfId="52" applyFont="1" applyBorder="1" applyAlignment="1">
      <alignment horizontal="left" vertical="center"/>
    </xf>
    <xf numFmtId="14" fontId="23" fillId="0" borderId="20" xfId="52" applyNumberFormat="1" applyFont="1" applyBorder="1" applyAlignment="1">
      <alignment horizontal="center" vertical="center"/>
    </xf>
    <xf numFmtId="14" fontId="23" fillId="0" borderId="21" xfId="52" applyNumberFormat="1" applyFont="1" applyBorder="1" applyAlignment="1">
      <alignment horizontal="center" vertical="center"/>
    </xf>
    <xf numFmtId="0" fontId="17" fillId="0" borderId="33" xfId="52" applyFont="1" applyBorder="1" applyAlignment="1">
      <alignment vertical="center"/>
    </xf>
    <xf numFmtId="0" fontId="23" fillId="0" borderId="20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17" fillId="0" borderId="20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20" fillId="0" borderId="20" xfId="52" applyFont="1" applyBorder="1" applyAlignment="1">
      <alignment vertical="center"/>
    </xf>
    <xf numFmtId="0" fontId="38" fillId="0" borderId="34" xfId="52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3" fillId="0" borderId="45" xfId="52" applyFont="1" applyBorder="1" applyAlignment="1">
      <alignment horizontal="center" vertical="center"/>
    </xf>
    <xf numFmtId="0" fontId="17" fillId="0" borderId="34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14" fontId="23" fillId="0" borderId="27" xfId="52" applyNumberFormat="1" applyFont="1" applyBorder="1" applyAlignment="1">
      <alignment horizontal="center" vertical="center"/>
    </xf>
    <xf numFmtId="14" fontId="23" fillId="0" borderId="28" xfId="52" applyNumberFormat="1" applyFont="1" applyBorder="1" applyAlignment="1">
      <alignment horizontal="center" vertical="center"/>
    </xf>
    <xf numFmtId="0" fontId="23" fillId="0" borderId="2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7" fillId="0" borderId="30" xfId="52" applyFont="1" applyBorder="1" applyAlignment="1">
      <alignment vertical="center"/>
    </xf>
    <xf numFmtId="0" fontId="20" fillId="0" borderId="31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vertical="center"/>
    </xf>
    <xf numFmtId="0" fontId="17" fillId="0" borderId="31" xfId="52" applyFont="1" applyBorder="1" applyAlignment="1">
      <alignment vertical="center"/>
    </xf>
    <xf numFmtId="0" fontId="23" fillId="0" borderId="32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3" fillId="0" borderId="43" xfId="52" applyFont="1" applyBorder="1" applyAlignment="1">
      <alignment horizontal="left" vertical="center" wrapText="1"/>
    </xf>
    <xf numFmtId="0" fontId="13" fillId="0" borderId="36" xfId="52" applyFont="1" applyBorder="1" applyAlignment="1">
      <alignment horizontal="left" vertical="center" wrapText="1"/>
    </xf>
    <xf numFmtId="0" fontId="13" fillId="0" borderId="53" xfId="52" applyFont="1" applyBorder="1" applyAlignment="1">
      <alignment horizontal="left" vertical="center" wrapText="1"/>
    </xf>
    <xf numFmtId="0" fontId="15" fillId="0" borderId="31" xfId="52" applyFont="1" applyBorder="1" applyAlignment="1">
      <alignment horizontal="left" vertical="center"/>
    </xf>
    <xf numFmtId="0" fontId="15" fillId="0" borderId="32" xfId="52" applyFont="1" applyBorder="1" applyAlignment="1">
      <alignment horizontal="left" vertical="center"/>
    </xf>
    <xf numFmtId="0" fontId="13" fillId="0" borderId="41" xfId="52" applyFont="1" applyBorder="1" applyAlignment="1">
      <alignment horizontal="left" vertical="center"/>
    </xf>
    <xf numFmtId="0" fontId="13" fillId="0" borderId="39" xfId="52" applyFont="1" applyBorder="1" applyAlignment="1">
      <alignment horizontal="left" vertical="center"/>
    </xf>
    <xf numFmtId="0" fontId="13" fillId="0" borderId="44" xfId="52" applyFont="1" applyBorder="1" applyAlignment="1">
      <alignment horizontal="left" vertical="center"/>
    </xf>
    <xf numFmtId="0" fontId="13" fillId="0" borderId="38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39" xfId="52" applyFont="1" applyBorder="1" applyAlignment="1">
      <alignment horizontal="left" vertical="center"/>
    </xf>
    <xf numFmtId="0" fontId="15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0" xfId="52" applyFont="1" applyBorder="1" applyAlignment="1">
      <alignment horizontal="left" vertical="center" wrapText="1"/>
    </xf>
    <xf numFmtId="0" fontId="13" fillId="0" borderId="31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17" fillId="0" borderId="34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33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15" fillId="0" borderId="20" xfId="52" applyFont="1" applyBorder="1" applyAlignment="1">
      <alignment horizontal="left" vertical="center"/>
    </xf>
    <xf numFmtId="0" fontId="15" fillId="0" borderId="21" xfId="52" applyFont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17" fillId="0" borderId="41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40" xfId="52" applyFont="1" applyBorder="1" applyAlignment="1">
      <alignment horizontal="left" vertical="center"/>
    </xf>
    <xf numFmtId="0" fontId="12" fillId="0" borderId="56" xfId="52" applyFont="1" applyBorder="1" applyAlignment="1">
      <alignment vertical="center"/>
    </xf>
    <xf numFmtId="0" fontId="23" fillId="0" borderId="57" xfId="52" applyFont="1" applyBorder="1" applyAlignment="1">
      <alignment horizontal="center" vertical="center"/>
    </xf>
    <xf numFmtId="0" fontId="12" fillId="0" borderId="57" xfId="52" applyFont="1" applyBorder="1" applyAlignment="1">
      <alignment vertical="center"/>
    </xf>
    <xf numFmtId="58" fontId="20" fillId="0" borderId="57" xfId="52" applyNumberFormat="1" applyFont="1" applyBorder="1" applyAlignment="1">
      <alignment vertical="center"/>
    </xf>
    <xf numFmtId="0" fontId="12" fillId="0" borderId="57" xfId="52" applyFont="1" applyBorder="1" applyAlignment="1">
      <alignment horizontal="center" vertical="center"/>
    </xf>
    <xf numFmtId="0" fontId="23" fillId="0" borderId="58" xfId="52" applyFont="1" applyBorder="1" applyAlignment="1">
      <alignment horizontal="center" vertical="center"/>
    </xf>
    <xf numFmtId="0" fontId="12" fillId="0" borderId="59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60" xfId="52" applyFont="1" applyFill="1" applyBorder="1" applyAlignment="1">
      <alignment horizontal="left" vertical="center"/>
    </xf>
    <xf numFmtId="0" fontId="12" fillId="0" borderId="61" xfId="52" applyFont="1" applyFill="1" applyBorder="1" applyAlignment="1">
      <alignment horizontal="center" vertical="center"/>
    </xf>
    <xf numFmtId="0" fontId="12" fillId="0" borderId="62" xfId="52" applyFont="1" applyFill="1" applyBorder="1" applyAlignment="1">
      <alignment horizontal="center" vertical="center"/>
    </xf>
    <xf numFmtId="0" fontId="12" fillId="0" borderId="63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5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3" fillId="5" borderId="68" xfId="0" applyFont="1" applyFill="1" applyBorder="1" applyAlignment="1">
      <alignment horizontal="center" vertical="center"/>
    </xf>
    <xf numFmtId="0" fontId="27" fillId="5" borderId="69" xfId="0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178" fontId="28" fillId="0" borderId="20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4" xfId="0" applyNumberFormat="1" applyFont="1" applyFill="1" applyBorder="1" applyAlignment="1">
      <alignment shrinkToFi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0" fillId="0" borderId="29" xfId="52" applyFont="1" applyBorder="1" applyAlignment="1">
      <alignment horizontal="center" vertical="top"/>
    </xf>
    <xf numFmtId="0" fontId="17" fillId="0" borderId="70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7" fillId="0" borderId="42" xfId="52" applyFont="1" applyBorder="1" applyAlignment="1">
      <alignment horizontal="left" vertical="center"/>
    </xf>
    <xf numFmtId="0" fontId="17" fillId="0" borderId="71" xfId="52" applyFont="1" applyBorder="1" applyAlignment="1">
      <alignment horizontal="left" vertical="center"/>
    </xf>
    <xf numFmtId="0" fontId="12" fillId="0" borderId="59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12" fillId="0" borderId="60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23" fillId="0" borderId="62" xfId="52" applyFont="1" applyBorder="1" applyAlignment="1">
      <alignment horizontal="left" vertical="center"/>
    </xf>
    <xf numFmtId="0" fontId="20" fillId="0" borderId="62" xfId="52" applyFont="1" applyBorder="1" applyAlignment="1">
      <alignment vertical="center"/>
    </xf>
    <xf numFmtId="0" fontId="17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17" fillId="0" borderId="61" xfId="52" applyFont="1" applyBorder="1" applyAlignment="1">
      <alignment horizontal="center" vertical="center"/>
    </xf>
    <xf numFmtId="0" fontId="23" fillId="0" borderId="62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54" xfId="52" applyFont="1" applyBorder="1" applyAlignment="1">
      <alignment horizontal="left" vertical="center" wrapText="1"/>
    </xf>
    <xf numFmtId="0" fontId="17" fillId="0" borderId="55" xfId="52" applyFont="1" applyBorder="1" applyAlignment="1">
      <alignment horizontal="left" vertical="center" wrapText="1"/>
    </xf>
    <xf numFmtId="0" fontId="17" fillId="0" borderId="45" xfId="52" applyFont="1" applyBorder="1" applyAlignment="1">
      <alignment horizontal="left" vertical="center" wrapText="1"/>
    </xf>
    <xf numFmtId="0" fontId="17" fillId="0" borderId="61" xfId="52" applyFont="1" applyBorder="1" applyAlignment="1">
      <alignment horizontal="left" vertical="center"/>
    </xf>
    <xf numFmtId="0" fontId="17" fillId="0" borderId="62" xfId="52" applyFont="1" applyBorder="1" applyAlignment="1">
      <alignment horizontal="left" vertical="center"/>
    </xf>
    <xf numFmtId="0" fontId="17" fillId="0" borderId="63" xfId="52" applyFont="1" applyBorder="1" applyAlignment="1">
      <alignment horizontal="left" vertical="center"/>
    </xf>
    <xf numFmtId="0" fontId="41" fillId="0" borderId="72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3" fillId="0" borderId="20" xfId="52" applyNumberFormat="1" applyFont="1" applyBorder="1" applyAlignment="1">
      <alignment horizontal="center" vertical="center"/>
    </xf>
    <xf numFmtId="0" fontId="42" fillId="0" borderId="21" xfId="52" applyFont="1" applyBorder="1" applyAlignment="1">
      <alignment horizontal="left" vertical="center"/>
    </xf>
    <xf numFmtId="0" fontId="13" fillId="0" borderId="21" xfId="52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shrinkToFit="1"/>
    </xf>
    <xf numFmtId="0" fontId="12" fillId="0" borderId="59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9" fontId="23" fillId="0" borderId="43" xfId="52" applyNumberFormat="1" applyFont="1" applyBorder="1" applyAlignment="1">
      <alignment horizontal="left" vertical="center"/>
    </xf>
    <xf numFmtId="9" fontId="23" fillId="0" borderId="36" xfId="52" applyNumberFormat="1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9" fontId="23" fillId="0" borderId="54" xfId="52" applyNumberFormat="1" applyFont="1" applyBorder="1" applyAlignment="1">
      <alignment horizontal="left" vertical="center"/>
    </xf>
    <xf numFmtId="9" fontId="23" fillId="0" borderId="55" xfId="52" applyNumberFormat="1" applyFont="1" applyBorder="1" applyAlignment="1">
      <alignment horizontal="left" vertical="center"/>
    </xf>
    <xf numFmtId="9" fontId="23" fillId="0" borderId="45" xfId="52" applyNumberFormat="1" applyFont="1" applyBorder="1" applyAlignment="1">
      <alignment horizontal="left" vertical="center"/>
    </xf>
    <xf numFmtId="0" fontId="15" fillId="0" borderId="61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left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45" xfId="52" applyFont="1" applyFill="1" applyBorder="1" applyAlignment="1">
      <alignment horizontal="left" vertical="center"/>
    </xf>
    <xf numFmtId="0" fontId="12" fillId="0" borderId="42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left" vertical="center"/>
    </xf>
    <xf numFmtId="0" fontId="23" fillId="0" borderId="74" xfId="52" applyFont="1" applyFill="1" applyBorder="1" applyAlignment="1">
      <alignment horizontal="left" vertical="center"/>
    </xf>
    <xf numFmtId="0" fontId="23" fillId="0" borderId="75" xfId="52" applyFont="1" applyFill="1" applyBorder="1" applyAlignment="1">
      <alignment horizontal="left" vertical="center"/>
    </xf>
    <xf numFmtId="0" fontId="12" fillId="0" borderId="47" xfId="52" applyFont="1" applyBorder="1" applyAlignment="1">
      <alignment vertical="center"/>
    </xf>
    <xf numFmtId="0" fontId="43" fillId="0" borderId="57" xfId="52" applyFont="1" applyBorder="1" applyAlignment="1">
      <alignment horizontal="center" vertical="center"/>
    </xf>
    <xf numFmtId="0" fontId="12" fillId="0" borderId="48" xfId="52" applyFont="1" applyBorder="1" applyAlignment="1">
      <alignment vertical="center"/>
    </xf>
    <xf numFmtId="0" fontId="23" fillId="0" borderId="76" xfId="52" applyFont="1" applyBorder="1" applyAlignment="1">
      <alignment vertical="center"/>
    </xf>
    <xf numFmtId="0" fontId="12" fillId="0" borderId="76" xfId="52" applyFont="1" applyBorder="1" applyAlignment="1">
      <alignment vertical="center"/>
    </xf>
    <xf numFmtId="58" fontId="20" fillId="0" borderId="48" xfId="52" applyNumberFormat="1" applyFont="1" applyBorder="1" applyAlignment="1">
      <alignment vertical="center"/>
    </xf>
    <xf numFmtId="0" fontId="12" fillId="0" borderId="42" xfId="52" applyFont="1" applyBorder="1" applyAlignment="1">
      <alignment horizontal="center" vertical="center"/>
    </xf>
    <xf numFmtId="0" fontId="12" fillId="0" borderId="77" xfId="52" applyFont="1" applyBorder="1" applyAlignment="1">
      <alignment horizontal="center" vertical="center"/>
    </xf>
    <xf numFmtId="0" fontId="23" fillId="0" borderId="76" xfId="52" applyFont="1" applyBorder="1" applyAlignment="1">
      <alignment horizontal="center" vertical="center"/>
    </xf>
    <xf numFmtId="0" fontId="23" fillId="0" borderId="71" xfId="52" applyFont="1" applyBorder="1" applyAlignment="1">
      <alignment horizontal="center" vertical="center"/>
    </xf>
    <xf numFmtId="0" fontId="23" fillId="0" borderId="78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45" fillId="6" borderId="2" xfId="0" applyFont="1" applyFill="1" applyBorder="1"/>
    <xf numFmtId="0" fontId="45" fillId="0" borderId="19" xfId="0" applyFont="1" applyBorder="1"/>
    <xf numFmtId="0" fontId="0" fillId="0" borderId="18" xfId="0" applyBorder="1"/>
    <xf numFmtId="0" fontId="0" fillId="6" borderId="2" xfId="0" applyFill="1" applyBorder="1"/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6" borderId="25" xfId="0" applyFill="1" applyBorder="1"/>
    <xf numFmtId="0" fontId="0" fillId="0" borderId="80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3" fillId="0" borderId="8" xfId="62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129540</xdr:colOff>
      <xdr:row>2</xdr:row>
      <xdr:rowOff>57150</xdr:rowOff>
    </xdr:from>
    <xdr:to>
      <xdr:col>8</xdr:col>
      <xdr:colOff>939165</xdr:colOff>
      <xdr:row>5</xdr:row>
      <xdr:rowOff>155575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4490" y="638175"/>
          <a:ext cx="809625" cy="641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12">
        <v>1</v>
      </c>
      <c r="B2" s="470" t="s">
        <v>1</v>
      </c>
    </row>
    <row r="3" spans="1:2">
      <c r="A3" s="12">
        <v>2</v>
      </c>
      <c r="B3" s="470" t="s">
        <v>2</v>
      </c>
    </row>
    <row r="4" spans="1:2">
      <c r="A4" s="12">
        <v>3</v>
      </c>
      <c r="B4" s="470" t="s">
        <v>3</v>
      </c>
    </row>
    <row r="5" spans="1:2">
      <c r="A5" s="12">
        <v>4</v>
      </c>
      <c r="B5" s="470" t="s">
        <v>4</v>
      </c>
    </row>
    <row r="6" spans="1:2">
      <c r="A6" s="12">
        <v>5</v>
      </c>
      <c r="B6" s="470" t="s">
        <v>5</v>
      </c>
    </row>
    <row r="7" spans="1:2">
      <c r="A7" s="12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12">
        <v>1</v>
      </c>
      <c r="B10" s="474" t="s">
        <v>9</v>
      </c>
    </row>
    <row r="11" spans="1:2">
      <c r="A11" s="12">
        <v>2</v>
      </c>
      <c r="B11" s="470" t="s">
        <v>10</v>
      </c>
    </row>
    <row r="12" spans="1:2">
      <c r="A12" s="12">
        <v>3</v>
      </c>
      <c r="B12" s="472" t="s">
        <v>11</v>
      </c>
    </row>
    <row r="13" spans="1:2">
      <c r="A13" s="12">
        <v>4</v>
      </c>
      <c r="B13" s="470" t="s">
        <v>12</v>
      </c>
    </row>
    <row r="14" spans="1:2">
      <c r="A14" s="12">
        <v>5</v>
      </c>
      <c r="B14" s="470" t="s">
        <v>13</v>
      </c>
    </row>
    <row r="15" spans="1:2">
      <c r="A15" s="12">
        <v>6</v>
      </c>
      <c r="B15" s="470" t="s">
        <v>14</v>
      </c>
    </row>
    <row r="16" spans="1:2">
      <c r="A16" s="12">
        <v>7</v>
      </c>
      <c r="B16" s="470" t="s">
        <v>15</v>
      </c>
    </row>
    <row r="17" spans="1:2">
      <c r="A17" s="12">
        <v>8</v>
      </c>
      <c r="B17" s="470" t="s">
        <v>16</v>
      </c>
    </row>
    <row r="18" spans="1:2">
      <c r="A18" s="12">
        <v>9</v>
      </c>
      <c r="B18" s="470" t="s">
        <v>17</v>
      </c>
    </row>
    <row r="19" spans="1:2">
      <c r="A19" s="12"/>
      <c r="B19" s="470"/>
    </row>
    <row r="20" ht="20.25" spans="1:2">
      <c r="A20" s="468"/>
      <c r="B20" s="469" t="s">
        <v>18</v>
      </c>
    </row>
    <row r="21" spans="1:2">
      <c r="A21" s="12">
        <v>1</v>
      </c>
      <c r="B21" s="475" t="s">
        <v>19</v>
      </c>
    </row>
    <row r="22" spans="1:2">
      <c r="A22" s="12">
        <v>2</v>
      </c>
      <c r="B22" s="470" t="s">
        <v>20</v>
      </c>
    </row>
    <row r="23" spans="1:2">
      <c r="A23" s="12">
        <v>3</v>
      </c>
      <c r="B23" s="470" t="s">
        <v>21</v>
      </c>
    </row>
    <row r="24" spans="1:2">
      <c r="A24" s="12">
        <v>4</v>
      </c>
      <c r="B24" s="470" t="s">
        <v>22</v>
      </c>
    </row>
    <row r="25" spans="1:2">
      <c r="A25" s="12">
        <v>5</v>
      </c>
      <c r="B25" s="470" t="s">
        <v>23</v>
      </c>
    </row>
    <row r="26" spans="1:2">
      <c r="A26" s="12">
        <v>6</v>
      </c>
      <c r="B26" s="470" t="s">
        <v>24</v>
      </c>
    </row>
    <row r="27" spans="1:2">
      <c r="A27" s="12">
        <v>7</v>
      </c>
      <c r="B27" s="470" t="s">
        <v>25</v>
      </c>
    </row>
    <row r="28" spans="1:2">
      <c r="A28" s="12"/>
      <c r="B28" s="470"/>
    </row>
    <row r="29" ht="20.25" spans="1:2">
      <c r="A29" s="468"/>
      <c r="B29" s="469" t="s">
        <v>26</v>
      </c>
    </row>
    <row r="30" spans="1:2">
      <c r="A30" s="12">
        <v>1</v>
      </c>
      <c r="B30" s="475" t="s">
        <v>27</v>
      </c>
    </row>
    <row r="31" spans="1:2">
      <c r="A31" s="12">
        <v>2</v>
      </c>
      <c r="B31" s="470" t="s">
        <v>28</v>
      </c>
    </row>
    <row r="32" spans="1:2">
      <c r="A32" s="12">
        <v>3</v>
      </c>
      <c r="B32" s="470" t="s">
        <v>29</v>
      </c>
    </row>
    <row r="33" ht="28.5" spans="1:2">
      <c r="A33" s="12">
        <v>4</v>
      </c>
      <c r="B33" s="470" t="s">
        <v>30</v>
      </c>
    </row>
    <row r="34" spans="1:2">
      <c r="A34" s="12">
        <v>5</v>
      </c>
      <c r="B34" s="470" t="s">
        <v>31</v>
      </c>
    </row>
    <row r="35" spans="1:2">
      <c r="A35" s="12">
        <v>6</v>
      </c>
      <c r="B35" s="470" t="s">
        <v>32</v>
      </c>
    </row>
    <row r="36" spans="1:2">
      <c r="A36" s="12">
        <v>7</v>
      </c>
      <c r="B36" s="470" t="s">
        <v>33</v>
      </c>
    </row>
    <row r="37" spans="1:2">
      <c r="A37" s="12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8" sqref="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342</v>
      </c>
      <c r="B2" s="5" t="s">
        <v>347</v>
      </c>
      <c r="C2" s="5" t="s">
        <v>343</v>
      </c>
      <c r="D2" s="5" t="s">
        <v>344</v>
      </c>
      <c r="E2" s="5" t="s">
        <v>345</v>
      </c>
      <c r="F2" s="5" t="s">
        <v>346</v>
      </c>
      <c r="G2" s="4" t="s">
        <v>366</v>
      </c>
      <c r="H2" s="4"/>
      <c r="I2" s="4" t="s">
        <v>367</v>
      </c>
      <c r="J2" s="4"/>
      <c r="K2" s="6" t="s">
        <v>368</v>
      </c>
      <c r="L2" s="54" t="s">
        <v>369</v>
      </c>
      <c r="M2" s="7" t="s">
        <v>370</v>
      </c>
    </row>
    <row r="3" s="1" customFormat="1" ht="16.5" spans="1:13">
      <c r="A3" s="4"/>
      <c r="B3" s="8"/>
      <c r="C3" s="8"/>
      <c r="D3" s="8"/>
      <c r="E3" s="8"/>
      <c r="F3" s="8"/>
      <c r="G3" s="4" t="s">
        <v>371</v>
      </c>
      <c r="H3" s="4" t="s">
        <v>372</v>
      </c>
      <c r="I3" s="4" t="s">
        <v>371</v>
      </c>
      <c r="J3" s="4" t="s">
        <v>372</v>
      </c>
      <c r="K3" s="9"/>
      <c r="L3" s="55"/>
      <c r="M3" s="10"/>
    </row>
    <row r="4" ht="22" customHeight="1" spans="1:13">
      <c r="A4" s="56">
        <v>1</v>
      </c>
      <c r="B4" s="29" t="s">
        <v>360</v>
      </c>
      <c r="C4" s="14" t="s">
        <v>357</v>
      </c>
      <c r="D4" s="478" t="s">
        <v>358</v>
      </c>
      <c r="E4" s="14" t="s">
        <v>359</v>
      </c>
      <c r="F4" s="15" t="s">
        <v>62</v>
      </c>
      <c r="G4" s="57">
        <v>-0.04</v>
      </c>
      <c r="H4" s="58">
        <v>-0.01</v>
      </c>
      <c r="I4" s="58">
        <v>-0.05</v>
      </c>
      <c r="J4" s="58">
        <v>0</v>
      </c>
      <c r="K4" s="59"/>
      <c r="L4" s="11"/>
      <c r="M4" s="11"/>
    </row>
    <row r="5" ht="22" customHeight="1" spans="1:13">
      <c r="A5" s="56"/>
      <c r="B5" s="29"/>
      <c r="C5" s="18"/>
      <c r="D5" s="14"/>
      <c r="E5" s="18"/>
      <c r="F5" s="33"/>
      <c r="G5" s="58"/>
      <c r="H5" s="58"/>
      <c r="I5" s="58"/>
      <c r="J5" s="58"/>
      <c r="K5" s="59"/>
      <c r="L5" s="11"/>
      <c r="M5" s="11"/>
    </row>
    <row r="6" ht="22" customHeight="1" spans="1:13">
      <c r="A6" s="56"/>
      <c r="B6" s="29"/>
      <c r="C6" s="18"/>
      <c r="D6" s="14"/>
      <c r="E6" s="18"/>
      <c r="F6" s="33"/>
      <c r="G6" s="58"/>
      <c r="H6" s="58"/>
      <c r="I6" s="58"/>
      <c r="J6" s="58"/>
      <c r="K6" s="59"/>
      <c r="L6" s="11"/>
      <c r="M6" s="11"/>
    </row>
    <row r="7" ht="22" customHeight="1" spans="1:13">
      <c r="A7" s="56"/>
      <c r="B7" s="29"/>
      <c r="C7" s="18"/>
      <c r="D7" s="14"/>
      <c r="E7" s="18"/>
      <c r="F7" s="33"/>
      <c r="G7" s="58"/>
      <c r="H7" s="58"/>
      <c r="I7" s="58"/>
      <c r="J7" s="58"/>
      <c r="K7" s="59"/>
      <c r="L7" s="11"/>
      <c r="M7" s="11"/>
    </row>
    <row r="8" ht="22" customHeight="1" spans="1:13">
      <c r="A8" s="56"/>
      <c r="B8" s="29"/>
      <c r="C8" s="18"/>
      <c r="D8" s="14"/>
      <c r="E8" s="18"/>
      <c r="F8" s="33"/>
      <c r="G8" s="58"/>
      <c r="H8" s="58"/>
      <c r="I8" s="58"/>
      <c r="J8" s="58"/>
      <c r="K8" s="59"/>
      <c r="L8" s="12"/>
      <c r="M8" s="12"/>
    </row>
    <row r="9" ht="22" customHeight="1" spans="1:13">
      <c r="A9" s="56"/>
      <c r="B9" s="60"/>
      <c r="C9" s="61"/>
      <c r="D9" s="61"/>
      <c r="E9" s="61"/>
      <c r="F9" s="62"/>
      <c r="G9" s="59"/>
      <c r="H9" s="63"/>
      <c r="I9" s="63"/>
      <c r="J9" s="63"/>
      <c r="K9" s="59"/>
      <c r="L9" s="12"/>
      <c r="M9" s="12"/>
    </row>
    <row r="10" s="2" customFormat="1" ht="18.75" spans="1:13">
      <c r="A10" s="21" t="s">
        <v>373</v>
      </c>
      <c r="B10" s="22"/>
      <c r="C10" s="22"/>
      <c r="D10" s="61"/>
      <c r="E10" s="23"/>
      <c r="F10" s="62"/>
      <c r="G10" s="34"/>
      <c r="H10" s="21" t="s">
        <v>363</v>
      </c>
      <c r="I10" s="22"/>
      <c r="J10" s="22"/>
      <c r="K10" s="23"/>
      <c r="L10" s="64"/>
      <c r="M10" s="25"/>
    </row>
    <row r="11" ht="84" customHeight="1" spans="1:13">
      <c r="A11" s="65" t="s">
        <v>374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376</v>
      </c>
      <c r="B2" s="5" t="s">
        <v>347</v>
      </c>
      <c r="C2" s="5" t="s">
        <v>343</v>
      </c>
      <c r="D2" s="5" t="s">
        <v>344</v>
      </c>
      <c r="E2" s="5" t="s">
        <v>345</v>
      </c>
      <c r="F2" s="5" t="s">
        <v>346</v>
      </c>
      <c r="G2" s="40" t="s">
        <v>377</v>
      </c>
      <c r="H2" s="41"/>
      <c r="I2" s="42"/>
      <c r="J2" s="40" t="s">
        <v>378</v>
      </c>
      <c r="K2" s="41"/>
      <c r="L2" s="42"/>
      <c r="M2" s="40" t="s">
        <v>379</v>
      </c>
      <c r="N2" s="41"/>
      <c r="O2" s="42"/>
      <c r="P2" s="40" t="s">
        <v>380</v>
      </c>
      <c r="Q2" s="41"/>
      <c r="R2" s="42"/>
      <c r="S2" s="41" t="s">
        <v>381</v>
      </c>
      <c r="T2" s="41"/>
      <c r="U2" s="42"/>
      <c r="V2" s="36" t="s">
        <v>382</v>
      </c>
      <c r="W2" s="36" t="s">
        <v>356</v>
      </c>
    </row>
    <row r="3" s="1" customFormat="1" ht="16.5" spans="1:23">
      <c r="A3" s="8"/>
      <c r="B3" s="43"/>
      <c r="C3" s="43"/>
      <c r="D3" s="43"/>
      <c r="E3" s="43"/>
      <c r="F3" s="43"/>
      <c r="G3" s="4" t="s">
        <v>383</v>
      </c>
      <c r="H3" s="4" t="s">
        <v>67</v>
      </c>
      <c r="I3" s="4" t="s">
        <v>347</v>
      </c>
      <c r="J3" s="4" t="s">
        <v>383</v>
      </c>
      <c r="K3" s="4" t="s">
        <v>67</v>
      </c>
      <c r="L3" s="4" t="s">
        <v>347</v>
      </c>
      <c r="M3" s="4" t="s">
        <v>383</v>
      </c>
      <c r="N3" s="4" t="s">
        <v>67</v>
      </c>
      <c r="O3" s="4" t="s">
        <v>347</v>
      </c>
      <c r="P3" s="4" t="s">
        <v>383</v>
      </c>
      <c r="Q3" s="4" t="s">
        <v>67</v>
      </c>
      <c r="R3" s="4" t="s">
        <v>347</v>
      </c>
      <c r="S3" s="4" t="s">
        <v>383</v>
      </c>
      <c r="T3" s="4" t="s">
        <v>67</v>
      </c>
      <c r="U3" s="4" t="s">
        <v>347</v>
      </c>
      <c r="V3" s="44"/>
      <c r="W3" s="44"/>
    </row>
    <row r="4" ht="20" customHeight="1" spans="1:23">
      <c r="A4" s="28" t="s">
        <v>384</v>
      </c>
      <c r="B4" s="29" t="s">
        <v>360</v>
      </c>
      <c r="C4" s="14" t="s">
        <v>357</v>
      </c>
      <c r="D4" s="478" t="s">
        <v>358</v>
      </c>
      <c r="E4" s="14" t="s">
        <v>359</v>
      </c>
      <c r="F4" s="15" t="s">
        <v>62</v>
      </c>
      <c r="G4" s="45" t="s">
        <v>385</v>
      </c>
      <c r="H4" s="45"/>
      <c r="I4" s="45" t="s">
        <v>386</v>
      </c>
      <c r="J4" s="45"/>
      <c r="K4" s="45"/>
      <c r="L4" s="45"/>
      <c r="M4" s="45" t="s">
        <v>387</v>
      </c>
      <c r="N4" s="11"/>
      <c r="O4" s="11" t="s">
        <v>388</v>
      </c>
      <c r="P4" s="11"/>
      <c r="Q4" s="11"/>
      <c r="R4" s="11"/>
      <c r="S4" s="11"/>
      <c r="T4" s="11"/>
      <c r="U4" s="11"/>
      <c r="V4" s="11" t="s">
        <v>389</v>
      </c>
      <c r="W4" s="11"/>
    </row>
    <row r="5" ht="20" customHeight="1" spans="1:23">
      <c r="A5" s="28"/>
      <c r="B5" s="32"/>
      <c r="C5" s="18"/>
      <c r="D5" s="14"/>
      <c r="E5" s="18"/>
      <c r="F5" s="33"/>
      <c r="G5" s="46" t="s">
        <v>390</v>
      </c>
      <c r="H5" s="47"/>
      <c r="I5" s="48"/>
      <c r="J5" s="46" t="s">
        <v>391</v>
      </c>
      <c r="K5" s="47"/>
      <c r="L5" s="48"/>
      <c r="M5" s="40" t="s">
        <v>392</v>
      </c>
      <c r="N5" s="41"/>
      <c r="O5" s="42"/>
      <c r="P5" s="40" t="s">
        <v>393</v>
      </c>
      <c r="Q5" s="41"/>
      <c r="R5" s="42"/>
      <c r="S5" s="41" t="s">
        <v>394</v>
      </c>
      <c r="T5" s="41"/>
      <c r="U5" s="42"/>
      <c r="V5" s="11"/>
      <c r="W5" s="11"/>
    </row>
    <row r="6" ht="20" customHeight="1" spans="1:23">
      <c r="A6" s="28"/>
      <c r="B6" s="32"/>
      <c r="C6" s="18"/>
      <c r="D6" s="14"/>
      <c r="E6" s="18"/>
      <c r="F6" s="33"/>
      <c r="G6" s="49" t="s">
        <v>383</v>
      </c>
      <c r="H6" s="49" t="s">
        <v>67</v>
      </c>
      <c r="I6" s="49" t="s">
        <v>347</v>
      </c>
      <c r="J6" s="49" t="s">
        <v>383</v>
      </c>
      <c r="K6" s="49" t="s">
        <v>67</v>
      </c>
      <c r="L6" s="49" t="s">
        <v>347</v>
      </c>
      <c r="M6" s="4" t="s">
        <v>383</v>
      </c>
      <c r="N6" s="4" t="s">
        <v>67</v>
      </c>
      <c r="O6" s="4" t="s">
        <v>347</v>
      </c>
      <c r="P6" s="4" t="s">
        <v>383</v>
      </c>
      <c r="Q6" s="4" t="s">
        <v>67</v>
      </c>
      <c r="R6" s="4" t="s">
        <v>347</v>
      </c>
      <c r="S6" s="4" t="s">
        <v>383</v>
      </c>
      <c r="T6" s="4" t="s">
        <v>67</v>
      </c>
      <c r="U6" s="4" t="s">
        <v>347</v>
      </c>
      <c r="V6" s="11"/>
      <c r="W6" s="11"/>
    </row>
    <row r="7" spans="1:23">
      <c r="A7" s="28"/>
      <c r="B7" s="32"/>
      <c r="C7" s="18"/>
      <c r="D7" s="14"/>
      <c r="E7" s="18"/>
      <c r="F7" s="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8"/>
      <c r="B8" s="32"/>
      <c r="C8" s="50"/>
      <c r="D8" s="50"/>
      <c r="E8" s="50"/>
      <c r="F8" s="5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8"/>
      <c r="B9" s="32"/>
      <c r="C9" s="50"/>
      <c r="D9" s="50"/>
      <c r="E9" s="50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373</v>
      </c>
      <c r="B10" s="22"/>
      <c r="C10" s="22"/>
      <c r="D10" s="22"/>
      <c r="E10" s="23"/>
      <c r="F10" s="24"/>
      <c r="G10" s="34"/>
      <c r="H10" s="39"/>
      <c r="I10" s="39"/>
      <c r="J10" s="21" t="s">
        <v>363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2" t="s">
        <v>395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397</v>
      </c>
      <c r="B2" s="36" t="s">
        <v>343</v>
      </c>
      <c r="C2" s="36" t="s">
        <v>344</v>
      </c>
      <c r="D2" s="36" t="s">
        <v>345</v>
      </c>
      <c r="E2" s="36" t="s">
        <v>346</v>
      </c>
      <c r="F2" s="36" t="s">
        <v>347</v>
      </c>
      <c r="G2" s="35" t="s">
        <v>398</v>
      </c>
      <c r="H2" s="35" t="s">
        <v>399</v>
      </c>
      <c r="I2" s="35" t="s">
        <v>400</v>
      </c>
      <c r="J2" s="35" t="s">
        <v>399</v>
      </c>
      <c r="K2" s="35" t="s">
        <v>401</v>
      </c>
      <c r="L2" s="35" t="s">
        <v>399</v>
      </c>
      <c r="M2" s="36" t="s">
        <v>382</v>
      </c>
      <c r="N2" s="36" t="s">
        <v>356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397</v>
      </c>
      <c r="B4" s="38" t="s">
        <v>402</v>
      </c>
      <c r="C4" s="38" t="s">
        <v>383</v>
      </c>
      <c r="D4" s="38" t="s">
        <v>345</v>
      </c>
      <c r="E4" s="36" t="s">
        <v>346</v>
      </c>
      <c r="F4" s="36" t="s">
        <v>347</v>
      </c>
      <c r="G4" s="35" t="s">
        <v>398</v>
      </c>
      <c r="H4" s="35" t="s">
        <v>399</v>
      </c>
      <c r="I4" s="35" t="s">
        <v>400</v>
      </c>
      <c r="J4" s="35" t="s">
        <v>399</v>
      </c>
      <c r="K4" s="35" t="s">
        <v>401</v>
      </c>
      <c r="L4" s="35" t="s">
        <v>399</v>
      </c>
      <c r="M4" s="36" t="s">
        <v>382</v>
      </c>
      <c r="N4" s="36" t="s">
        <v>356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403</v>
      </c>
      <c r="B11" s="22"/>
      <c r="C11" s="22"/>
      <c r="D11" s="23"/>
      <c r="E11" s="24"/>
      <c r="F11" s="39"/>
      <c r="G11" s="34"/>
      <c r="H11" s="39"/>
      <c r="I11" s="21" t="s">
        <v>404</v>
      </c>
      <c r="J11" s="22"/>
      <c r="K11" s="22"/>
      <c r="L11" s="22"/>
      <c r="M11" s="22"/>
      <c r="N11" s="25"/>
    </row>
    <row r="12" ht="16.5" spans="1:14">
      <c r="A12" s="26" t="s">
        <v>405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I3" sqref="I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376</v>
      </c>
      <c r="B2" s="5" t="s">
        <v>347</v>
      </c>
      <c r="C2" s="5" t="s">
        <v>343</v>
      </c>
      <c r="D2" s="5" t="s">
        <v>344</v>
      </c>
      <c r="E2" s="5" t="s">
        <v>345</v>
      </c>
      <c r="F2" s="5" t="s">
        <v>346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382</v>
      </c>
      <c r="L2" s="5" t="s">
        <v>356</v>
      </c>
    </row>
    <row r="3" spans="1:12">
      <c r="A3" s="28" t="s">
        <v>384</v>
      </c>
      <c r="B3" s="29" t="s">
        <v>360</v>
      </c>
      <c r="C3" s="14" t="s">
        <v>357</v>
      </c>
      <c r="D3" s="478" t="s">
        <v>358</v>
      </c>
      <c r="E3" s="14" t="s">
        <v>359</v>
      </c>
      <c r="F3" s="15" t="s">
        <v>62</v>
      </c>
      <c r="G3" s="11" t="s">
        <v>411</v>
      </c>
      <c r="H3" s="11" t="s">
        <v>412</v>
      </c>
      <c r="I3" s="11"/>
      <c r="J3" s="11"/>
      <c r="K3" s="31" t="s">
        <v>413</v>
      </c>
      <c r="L3" s="11" t="s">
        <v>361</v>
      </c>
    </row>
    <row r="4" spans="1:12">
      <c r="A4" s="28"/>
      <c r="B4" s="32"/>
      <c r="C4" s="18"/>
      <c r="D4" s="14"/>
      <c r="E4" s="18"/>
      <c r="F4" s="33"/>
      <c r="G4" s="11"/>
      <c r="H4" s="11"/>
      <c r="I4" s="11"/>
      <c r="J4" s="11"/>
      <c r="K4" s="31" t="s">
        <v>413</v>
      </c>
      <c r="L4" s="11" t="s">
        <v>361</v>
      </c>
    </row>
    <row r="5" spans="1:12">
      <c r="A5" s="28"/>
      <c r="B5" s="32"/>
      <c r="C5" s="18"/>
      <c r="D5" s="14"/>
      <c r="E5" s="18"/>
      <c r="F5" s="33"/>
      <c r="G5" s="11"/>
      <c r="H5" s="11"/>
      <c r="I5" s="11"/>
      <c r="J5" s="11"/>
      <c r="K5" s="31" t="s">
        <v>413</v>
      </c>
      <c r="L5" s="11" t="s">
        <v>361</v>
      </c>
    </row>
    <row r="6" spans="1:12">
      <c r="A6" s="28"/>
      <c r="B6" s="32"/>
      <c r="C6" s="18"/>
      <c r="D6" s="14"/>
      <c r="E6" s="18"/>
      <c r="F6" s="33"/>
      <c r="G6" s="11"/>
      <c r="H6" s="11"/>
      <c r="I6" s="11"/>
      <c r="J6" s="11"/>
      <c r="K6" s="31" t="s">
        <v>413</v>
      </c>
      <c r="L6" s="11" t="s">
        <v>361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414</v>
      </c>
      <c r="B8" s="22"/>
      <c r="C8" s="22"/>
      <c r="D8" s="22"/>
      <c r="E8" s="23"/>
      <c r="F8" s="24"/>
      <c r="G8" s="34"/>
      <c r="H8" s="21" t="s">
        <v>415</v>
      </c>
      <c r="I8" s="22"/>
      <c r="J8" s="22"/>
      <c r="K8" s="22"/>
      <c r="L8" s="25"/>
    </row>
    <row r="9" ht="16.5" spans="1:12">
      <c r="A9" s="26" t="s">
        <v>416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342</v>
      </c>
      <c r="B2" s="5" t="s">
        <v>347</v>
      </c>
      <c r="C2" s="5" t="s">
        <v>383</v>
      </c>
      <c r="D2" s="5" t="s">
        <v>345</v>
      </c>
      <c r="E2" s="5" t="s">
        <v>346</v>
      </c>
      <c r="F2" s="4" t="s">
        <v>418</v>
      </c>
      <c r="G2" s="4" t="s">
        <v>367</v>
      </c>
      <c r="H2" s="6" t="s">
        <v>368</v>
      </c>
      <c r="I2" s="7" t="s">
        <v>370</v>
      </c>
    </row>
    <row r="3" s="1" customFormat="1" ht="16.5" spans="1:9">
      <c r="A3" s="4"/>
      <c r="B3" s="8"/>
      <c r="C3" s="8"/>
      <c r="D3" s="8"/>
      <c r="E3" s="8"/>
      <c r="F3" s="4" t="s">
        <v>419</v>
      </c>
      <c r="G3" s="4" t="s">
        <v>371</v>
      </c>
      <c r="H3" s="9"/>
      <c r="I3" s="10"/>
    </row>
    <row r="4" spans="1:9">
      <c r="A4" s="11">
        <v>1</v>
      </c>
      <c r="B4" s="12" t="s">
        <v>386</v>
      </c>
      <c r="C4" s="13" t="s">
        <v>420</v>
      </c>
      <c r="D4" s="14" t="s">
        <v>359</v>
      </c>
      <c r="E4" s="15" t="s">
        <v>62</v>
      </c>
      <c r="F4" s="16">
        <v>0.06</v>
      </c>
      <c r="G4" s="16">
        <v>0.04</v>
      </c>
      <c r="H4" s="11"/>
      <c r="I4" s="11"/>
    </row>
    <row r="5" spans="1:9">
      <c r="A5" s="11">
        <v>2</v>
      </c>
      <c r="B5" s="12" t="s">
        <v>386</v>
      </c>
      <c r="C5" s="13" t="s">
        <v>420</v>
      </c>
      <c r="D5" s="14" t="s">
        <v>421</v>
      </c>
      <c r="E5" s="15" t="s">
        <v>422</v>
      </c>
      <c r="F5" s="17">
        <v>0.05</v>
      </c>
      <c r="G5" s="16">
        <v>0.04</v>
      </c>
      <c r="H5" s="11"/>
      <c r="I5" s="11"/>
    </row>
    <row r="6" spans="1:9">
      <c r="A6" s="11">
        <v>3</v>
      </c>
      <c r="B6" s="12" t="s">
        <v>386</v>
      </c>
      <c r="C6" s="13" t="s">
        <v>420</v>
      </c>
      <c r="D6" s="14" t="s">
        <v>423</v>
      </c>
      <c r="E6" s="15" t="s">
        <v>424</v>
      </c>
      <c r="F6" s="16">
        <v>0.07</v>
      </c>
      <c r="G6" s="16">
        <v>0.03</v>
      </c>
      <c r="H6" s="11"/>
      <c r="I6" s="11"/>
    </row>
    <row r="7" spans="1:9">
      <c r="A7" s="11"/>
      <c r="B7" s="12"/>
      <c r="C7" s="13"/>
      <c r="D7" s="18"/>
      <c r="E7" s="19"/>
      <c r="F7" s="20"/>
      <c r="G7" s="16"/>
      <c r="H7" s="11"/>
      <c r="I7" s="11"/>
    </row>
    <row r="8" spans="1:9">
      <c r="A8" s="11"/>
      <c r="B8" s="12"/>
      <c r="C8" s="13"/>
      <c r="D8" s="18"/>
      <c r="E8" s="19"/>
      <c r="F8" s="16"/>
      <c r="G8" s="16"/>
      <c r="H8" s="11"/>
      <c r="I8" s="11"/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20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425</v>
      </c>
      <c r="B12" s="22"/>
      <c r="C12" s="22"/>
      <c r="D12" s="23"/>
      <c r="E12" s="24"/>
      <c r="F12" s="21" t="s">
        <v>426</v>
      </c>
      <c r="G12" s="22"/>
      <c r="H12" s="23"/>
      <c r="I12" s="25"/>
    </row>
    <row r="13" ht="16.5" spans="1:9">
      <c r="A13" s="26" t="s">
        <v>427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48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55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6" t="s">
        <v>41</v>
      </c>
      <c r="G4" s="456" t="s">
        <v>42</v>
      </c>
      <c r="H4" s="450" t="s">
        <v>41</v>
      </c>
      <c r="I4" s="457" t="s">
        <v>42</v>
      </c>
    </row>
    <row r="5" ht="27.95" customHeight="1" spans="2:9">
      <c r="B5" s="458" t="s">
        <v>43</v>
      </c>
      <c r="C5" s="12">
        <v>13</v>
      </c>
      <c r="D5" s="12">
        <v>0</v>
      </c>
      <c r="E5" s="12">
        <v>1</v>
      </c>
      <c r="F5" s="459">
        <v>0</v>
      </c>
      <c r="G5" s="459">
        <v>1</v>
      </c>
      <c r="H5" s="12">
        <v>1</v>
      </c>
      <c r="I5" s="460">
        <v>2</v>
      </c>
    </row>
    <row r="6" ht="27.95" customHeight="1" spans="2:9">
      <c r="B6" s="458" t="s">
        <v>44</v>
      </c>
      <c r="C6" s="12">
        <v>20</v>
      </c>
      <c r="D6" s="12">
        <v>0</v>
      </c>
      <c r="E6" s="12">
        <v>1</v>
      </c>
      <c r="F6" s="459">
        <v>1</v>
      </c>
      <c r="G6" s="459">
        <v>2</v>
      </c>
      <c r="H6" s="12">
        <v>2</v>
      </c>
      <c r="I6" s="460">
        <v>3</v>
      </c>
    </row>
    <row r="7" ht="27.95" customHeight="1" spans="2:9">
      <c r="B7" s="458" t="s">
        <v>45</v>
      </c>
      <c r="C7" s="12">
        <v>32</v>
      </c>
      <c r="D7" s="12">
        <v>0</v>
      </c>
      <c r="E7" s="12">
        <v>1</v>
      </c>
      <c r="F7" s="459">
        <v>2</v>
      </c>
      <c r="G7" s="459">
        <v>3</v>
      </c>
      <c r="H7" s="12">
        <v>3</v>
      </c>
      <c r="I7" s="460">
        <v>4</v>
      </c>
    </row>
    <row r="8" ht="27.95" customHeight="1" spans="2:9">
      <c r="B8" s="458" t="s">
        <v>46</v>
      </c>
      <c r="C8" s="12">
        <v>50</v>
      </c>
      <c r="D8" s="12">
        <v>1</v>
      </c>
      <c r="E8" s="12">
        <v>2</v>
      </c>
      <c r="F8" s="459">
        <v>3</v>
      </c>
      <c r="G8" s="459">
        <v>4</v>
      </c>
      <c r="H8" s="12">
        <v>5</v>
      </c>
      <c r="I8" s="460">
        <v>6</v>
      </c>
    </row>
    <row r="9" ht="27.95" customHeight="1" spans="2:9">
      <c r="B9" s="458" t="s">
        <v>47</v>
      </c>
      <c r="C9" s="12">
        <v>80</v>
      </c>
      <c r="D9" s="12">
        <v>2</v>
      </c>
      <c r="E9" s="12">
        <v>3</v>
      </c>
      <c r="F9" s="459">
        <v>5</v>
      </c>
      <c r="G9" s="459">
        <v>6</v>
      </c>
      <c r="H9" s="12">
        <v>7</v>
      </c>
      <c r="I9" s="460">
        <v>8</v>
      </c>
    </row>
    <row r="10" ht="27.95" customHeight="1" spans="2:9">
      <c r="B10" s="458" t="s">
        <v>48</v>
      </c>
      <c r="C10" s="12">
        <v>125</v>
      </c>
      <c r="D10" s="12">
        <v>3</v>
      </c>
      <c r="E10" s="12">
        <v>4</v>
      </c>
      <c r="F10" s="459">
        <v>7</v>
      </c>
      <c r="G10" s="459">
        <v>8</v>
      </c>
      <c r="H10" s="12">
        <v>10</v>
      </c>
      <c r="I10" s="460">
        <v>11</v>
      </c>
    </row>
    <row r="11" ht="27.95" customHeight="1" spans="2:9">
      <c r="B11" s="458" t="s">
        <v>49</v>
      </c>
      <c r="C11" s="12">
        <v>200</v>
      </c>
      <c r="D11" s="12">
        <v>5</v>
      </c>
      <c r="E11" s="12">
        <v>6</v>
      </c>
      <c r="F11" s="459">
        <v>10</v>
      </c>
      <c r="G11" s="459">
        <v>11</v>
      </c>
      <c r="H11" s="12">
        <v>14</v>
      </c>
      <c r="I11" s="460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4">
        <v>22</v>
      </c>
    </row>
    <row r="14" spans="2:9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22" sqref="A22"/>
    </sheetView>
  </sheetViews>
  <sheetFormatPr defaultColWidth="10.375" defaultRowHeight="16.5" customHeight="1"/>
  <cols>
    <col min="1" max="1" width="11.125" style="266" customWidth="1"/>
    <col min="2" max="9" width="10.375" style="266"/>
    <col min="10" max="10" width="8.875" style="266" customWidth="1"/>
    <col min="11" max="11" width="12" style="266" customWidth="1"/>
    <col min="12" max="16384" width="10.375" style="266"/>
  </cols>
  <sheetData>
    <row r="1" ht="21" spans="1:11">
      <c r="A1" s="380" t="s">
        <v>52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ht="15" spans="1:11">
      <c r="A2" s="267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270" t="s">
        <v>57</v>
      </c>
      <c r="I2" s="271" t="s">
        <v>56</v>
      </c>
      <c r="J2" s="271"/>
      <c r="K2" s="272"/>
    </row>
    <row r="3" ht="14.25" spans="1:1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ht="18" customHeight="1" spans="1:11">
      <c r="A4" s="279" t="s">
        <v>61</v>
      </c>
      <c r="B4" s="280" t="s">
        <v>62</v>
      </c>
      <c r="C4" s="281"/>
      <c r="D4" s="279" t="s">
        <v>63</v>
      </c>
      <c r="E4" s="282"/>
      <c r="F4" s="283">
        <v>46052</v>
      </c>
      <c r="G4" s="284"/>
      <c r="H4" s="279" t="s">
        <v>64</v>
      </c>
      <c r="I4" s="282"/>
      <c r="J4" s="164" t="s">
        <v>65</v>
      </c>
      <c r="K4" s="165" t="s">
        <v>66</v>
      </c>
    </row>
    <row r="5" ht="14.25" spans="1:11">
      <c r="A5" s="285" t="s">
        <v>67</v>
      </c>
      <c r="B5" s="164" t="s">
        <v>68</v>
      </c>
      <c r="C5" s="165"/>
      <c r="D5" s="279" t="s">
        <v>69</v>
      </c>
      <c r="E5" s="282"/>
      <c r="F5" s="283">
        <v>46028</v>
      </c>
      <c r="G5" s="284"/>
      <c r="H5" s="279" t="s">
        <v>70</v>
      </c>
      <c r="I5" s="282"/>
      <c r="J5" s="164" t="s">
        <v>65</v>
      </c>
      <c r="K5" s="165" t="s">
        <v>66</v>
      </c>
    </row>
    <row r="6" ht="14.25" spans="1:11">
      <c r="A6" s="279" t="s">
        <v>71</v>
      </c>
      <c r="B6" s="286">
        <v>1</v>
      </c>
      <c r="C6" s="287">
        <v>8</v>
      </c>
      <c r="D6" s="285" t="s">
        <v>72</v>
      </c>
      <c r="E6" s="288"/>
      <c r="F6" s="283">
        <v>46030</v>
      </c>
      <c r="G6" s="284"/>
      <c r="H6" s="279" t="s">
        <v>73</v>
      </c>
      <c r="I6" s="282"/>
      <c r="J6" s="164" t="s">
        <v>65</v>
      </c>
      <c r="K6" s="165" t="s">
        <v>66</v>
      </c>
    </row>
    <row r="7" ht="14.25" spans="1:11">
      <c r="A7" s="279" t="s">
        <v>74</v>
      </c>
      <c r="B7" s="289">
        <v>3000</v>
      </c>
      <c r="C7" s="290"/>
      <c r="D7" s="285" t="s">
        <v>75</v>
      </c>
      <c r="E7" s="291"/>
      <c r="F7" s="283">
        <v>46037</v>
      </c>
      <c r="G7" s="284"/>
      <c r="H7" s="279" t="s">
        <v>76</v>
      </c>
      <c r="I7" s="282"/>
      <c r="J7" s="164" t="s">
        <v>65</v>
      </c>
      <c r="K7" s="165" t="s">
        <v>66</v>
      </c>
    </row>
    <row r="8" ht="15" spans="1:11">
      <c r="A8" s="292" t="s">
        <v>77</v>
      </c>
      <c r="B8" s="293" t="s">
        <v>78</v>
      </c>
      <c r="C8" s="294"/>
      <c r="D8" s="295" t="s">
        <v>79</v>
      </c>
      <c r="E8" s="296"/>
      <c r="F8" s="297">
        <v>46042</v>
      </c>
      <c r="G8" s="298"/>
      <c r="H8" s="295" t="s">
        <v>80</v>
      </c>
      <c r="I8" s="296"/>
      <c r="J8" s="299" t="s">
        <v>65</v>
      </c>
      <c r="K8" s="300" t="s">
        <v>66</v>
      </c>
    </row>
    <row r="9" ht="15" spans="1:11">
      <c r="A9" s="381" t="s">
        <v>81</v>
      </c>
      <c r="B9" s="382"/>
      <c r="C9" s="382"/>
      <c r="D9" s="383"/>
      <c r="E9" s="383"/>
      <c r="F9" s="383"/>
      <c r="G9" s="383"/>
      <c r="H9" s="383"/>
      <c r="I9" s="383"/>
      <c r="J9" s="383"/>
      <c r="K9" s="384"/>
    </row>
    <row r="10" ht="15" spans="1:11">
      <c r="A10" s="385" t="s">
        <v>82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7"/>
    </row>
    <row r="11" ht="14.25" spans="1:11">
      <c r="A11" s="388" t="s">
        <v>83</v>
      </c>
      <c r="B11" s="389" t="s">
        <v>84</v>
      </c>
      <c r="C11" s="390" t="s">
        <v>85</v>
      </c>
      <c r="D11" s="391"/>
      <c r="E11" s="392" t="s">
        <v>86</v>
      </c>
      <c r="F11" s="389" t="s">
        <v>84</v>
      </c>
      <c r="G11" s="390" t="s">
        <v>85</v>
      </c>
      <c r="H11" s="390" t="s">
        <v>87</v>
      </c>
      <c r="I11" s="392" t="s">
        <v>88</v>
      </c>
      <c r="J11" s="389" t="s">
        <v>84</v>
      </c>
      <c r="K11" s="393" t="s">
        <v>85</v>
      </c>
    </row>
    <row r="12" ht="14.25" spans="1:11">
      <c r="A12" s="285" t="s">
        <v>89</v>
      </c>
      <c r="B12" s="308" t="s">
        <v>84</v>
      </c>
      <c r="C12" s="164" t="s">
        <v>85</v>
      </c>
      <c r="D12" s="291"/>
      <c r="E12" s="288" t="s">
        <v>90</v>
      </c>
      <c r="F12" s="308" t="s">
        <v>84</v>
      </c>
      <c r="G12" s="164" t="s">
        <v>85</v>
      </c>
      <c r="H12" s="164" t="s">
        <v>87</v>
      </c>
      <c r="I12" s="288" t="s">
        <v>91</v>
      </c>
      <c r="J12" s="308" t="s">
        <v>84</v>
      </c>
      <c r="K12" s="165" t="s">
        <v>85</v>
      </c>
    </row>
    <row r="13" ht="14.25" spans="1:11">
      <c r="A13" s="285" t="s">
        <v>92</v>
      </c>
      <c r="B13" s="308" t="s">
        <v>84</v>
      </c>
      <c r="C13" s="164" t="s">
        <v>85</v>
      </c>
      <c r="D13" s="291"/>
      <c r="E13" s="288" t="s">
        <v>93</v>
      </c>
      <c r="F13" s="164" t="s">
        <v>94</v>
      </c>
      <c r="G13" s="164" t="s">
        <v>95</v>
      </c>
      <c r="H13" s="164" t="s">
        <v>87</v>
      </c>
      <c r="I13" s="288" t="s">
        <v>96</v>
      </c>
      <c r="J13" s="308" t="s">
        <v>84</v>
      </c>
      <c r="K13" s="165" t="s">
        <v>85</v>
      </c>
    </row>
    <row r="14" ht="15" spans="1:11">
      <c r="A14" s="295" t="s">
        <v>97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09"/>
    </row>
    <row r="15" ht="15" spans="1:11">
      <c r="A15" s="385" t="s">
        <v>98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7"/>
    </row>
    <row r="16" ht="14.25" spans="1:11">
      <c r="A16" s="394" t="s">
        <v>99</v>
      </c>
      <c r="B16" s="390" t="s">
        <v>94</v>
      </c>
      <c r="C16" s="390" t="s">
        <v>95</v>
      </c>
      <c r="D16" s="395"/>
      <c r="E16" s="396" t="s">
        <v>100</v>
      </c>
      <c r="F16" s="390" t="s">
        <v>94</v>
      </c>
      <c r="G16" s="390" t="s">
        <v>95</v>
      </c>
      <c r="H16" s="397"/>
      <c r="I16" s="396" t="s">
        <v>101</v>
      </c>
      <c r="J16" s="390" t="s">
        <v>94</v>
      </c>
      <c r="K16" s="393" t="s">
        <v>95</v>
      </c>
    </row>
    <row r="17" customHeight="1" spans="1:22">
      <c r="A17" s="332" t="s">
        <v>102</v>
      </c>
      <c r="B17" s="164" t="s">
        <v>94</v>
      </c>
      <c r="C17" s="164" t="s">
        <v>95</v>
      </c>
      <c r="D17" s="398"/>
      <c r="E17" s="333" t="s">
        <v>103</v>
      </c>
      <c r="F17" s="164" t="s">
        <v>94</v>
      </c>
      <c r="G17" s="164" t="s">
        <v>95</v>
      </c>
      <c r="H17" s="399"/>
      <c r="I17" s="333" t="s">
        <v>104</v>
      </c>
      <c r="J17" s="164" t="s">
        <v>94</v>
      </c>
      <c r="K17" s="165" t="s">
        <v>95</v>
      </c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</row>
    <row r="18" ht="18" customHeight="1" spans="1:22">
      <c r="A18" s="401" t="s">
        <v>105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3"/>
    </row>
    <row r="19" s="379" customFormat="1" ht="18" customHeight="1" spans="1:22">
      <c r="A19" s="385" t="s">
        <v>106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customHeight="1" spans="1:22">
      <c r="A20" s="404" t="s">
        <v>107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6"/>
    </row>
    <row r="21" ht="21.75" customHeight="1" spans="1:22">
      <c r="A21" s="407" t="s">
        <v>108</v>
      </c>
      <c r="B21" s="408" t="s">
        <v>109</v>
      </c>
      <c r="C21" s="408" t="s">
        <v>110</v>
      </c>
      <c r="D21" s="408" t="s">
        <v>111</v>
      </c>
      <c r="E21" s="408" t="s">
        <v>112</v>
      </c>
      <c r="F21" s="408" t="s">
        <v>113</v>
      </c>
      <c r="G21" s="408" t="s">
        <v>114</v>
      </c>
      <c r="H21" s="408" t="s">
        <v>115</v>
      </c>
      <c r="I21" s="408" t="s">
        <v>116</v>
      </c>
      <c r="J21" s="333"/>
      <c r="K21" s="335" t="s">
        <v>117</v>
      </c>
    </row>
    <row r="22" ht="23" customHeight="1" spans="1:22">
      <c r="A22" s="409" t="s">
        <v>118</v>
      </c>
      <c r="B22" s="410">
        <v>1</v>
      </c>
      <c r="C22" s="410">
        <v>1</v>
      </c>
      <c r="D22" s="410">
        <v>1</v>
      </c>
      <c r="E22" s="410">
        <v>1</v>
      </c>
      <c r="F22" s="410">
        <v>1</v>
      </c>
      <c r="G22" s="410">
        <v>1</v>
      </c>
      <c r="H22" s="410">
        <v>1</v>
      </c>
      <c r="I22" s="410">
        <v>1</v>
      </c>
      <c r="J22" s="410"/>
      <c r="K22" s="411"/>
    </row>
    <row r="23" ht="23" customHeight="1" spans="1:22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12"/>
    </row>
    <row r="24" ht="23" customHeight="1" spans="1:22">
      <c r="A24" s="409"/>
      <c r="B24" s="410"/>
      <c r="C24" s="410"/>
      <c r="D24" s="410"/>
      <c r="E24" s="410"/>
      <c r="F24" s="410"/>
      <c r="G24" s="410"/>
      <c r="H24" s="410"/>
      <c r="I24" s="410"/>
      <c r="J24" s="410"/>
      <c r="K24" s="412"/>
    </row>
    <row r="25" ht="23" customHeight="1" spans="1:22">
      <c r="A25" s="409"/>
      <c r="B25" s="410"/>
      <c r="C25" s="410"/>
      <c r="D25" s="410"/>
      <c r="E25" s="410"/>
      <c r="F25" s="410"/>
      <c r="G25" s="410"/>
      <c r="H25" s="410"/>
      <c r="I25" s="410"/>
      <c r="J25" s="410"/>
      <c r="K25" s="412"/>
    </row>
    <row r="26" ht="23" customHeight="1" spans="1:22">
      <c r="A26" s="413"/>
      <c r="B26" s="410"/>
      <c r="C26" s="410"/>
      <c r="D26" s="410"/>
      <c r="E26" s="410"/>
      <c r="F26" s="410"/>
      <c r="G26" s="410"/>
      <c r="H26" s="410"/>
      <c r="I26" s="410"/>
      <c r="J26" s="410"/>
      <c r="K26" s="412"/>
    </row>
    <row r="27" ht="18" customHeight="1" spans="1:22">
      <c r="A27" s="414" t="s">
        <v>119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6"/>
    </row>
    <row r="28" ht="18.75" customHeight="1" spans="1:22">
      <c r="A28" s="417" t="s">
        <v>120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19"/>
    </row>
    <row r="29" ht="18.75" customHeight="1" spans="1:22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22"/>
    </row>
    <row r="30" ht="18" customHeight="1" spans="1:22">
      <c r="A30" s="414" t="s">
        <v>121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6"/>
    </row>
    <row r="31" ht="14.25" spans="1:22">
      <c r="A31" s="423" t="s">
        <v>122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25"/>
    </row>
    <row r="32" ht="15" spans="1:22">
      <c r="A32" s="176" t="s">
        <v>123</v>
      </c>
      <c r="B32" s="177"/>
      <c r="C32" s="164" t="s">
        <v>65</v>
      </c>
      <c r="D32" s="164" t="s">
        <v>66</v>
      </c>
      <c r="E32" s="426" t="s">
        <v>124</v>
      </c>
      <c r="F32" s="427"/>
      <c r="G32" s="427"/>
      <c r="H32" s="427"/>
      <c r="I32" s="427"/>
      <c r="J32" s="427"/>
      <c r="K32" s="428"/>
    </row>
    <row r="33" ht="15" spans="1:11">
      <c r="A33" s="429" t="s">
        <v>125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</row>
    <row r="34" ht="21" customHeight="1" spans="1:11">
      <c r="A34" s="430" t="s">
        <v>126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2"/>
    </row>
    <row r="35" ht="21" customHeight="1" spans="1:11">
      <c r="A35" s="343" t="s">
        <v>127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ht="21" customHeight="1" spans="1:11">
      <c r="A36" s="343" t="s">
        <v>128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45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5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45"/>
    </row>
    <row r="41" ht="15" spans="1:11">
      <c r="A41" s="336" t="s">
        <v>129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8"/>
    </row>
    <row r="42" ht="15" spans="1:11">
      <c r="A42" s="385" t="s">
        <v>130</v>
      </c>
      <c r="B42" s="386"/>
      <c r="C42" s="386"/>
      <c r="D42" s="386"/>
      <c r="E42" s="386"/>
      <c r="F42" s="386"/>
      <c r="G42" s="386"/>
      <c r="H42" s="386"/>
      <c r="I42" s="386"/>
      <c r="J42" s="386"/>
      <c r="K42" s="387"/>
    </row>
    <row r="43" ht="14.25" spans="1:11">
      <c r="A43" s="394" t="s">
        <v>131</v>
      </c>
      <c r="B43" s="390" t="s">
        <v>94</v>
      </c>
      <c r="C43" s="390" t="s">
        <v>95</v>
      </c>
      <c r="D43" s="390" t="s">
        <v>87</v>
      </c>
      <c r="E43" s="396" t="s">
        <v>132</v>
      </c>
      <c r="F43" s="390" t="s">
        <v>94</v>
      </c>
      <c r="G43" s="390" t="s">
        <v>95</v>
      </c>
      <c r="H43" s="390" t="s">
        <v>87</v>
      </c>
      <c r="I43" s="396" t="s">
        <v>133</v>
      </c>
      <c r="J43" s="390" t="s">
        <v>94</v>
      </c>
      <c r="K43" s="393" t="s">
        <v>95</v>
      </c>
    </row>
    <row r="44" ht="14.25" spans="1:11">
      <c r="A44" s="332" t="s">
        <v>86</v>
      </c>
      <c r="B44" s="164" t="s">
        <v>94</v>
      </c>
      <c r="C44" s="164" t="s">
        <v>95</v>
      </c>
      <c r="D44" s="164" t="s">
        <v>87</v>
      </c>
      <c r="E44" s="333" t="s">
        <v>93</v>
      </c>
      <c r="F44" s="164" t="s">
        <v>94</v>
      </c>
      <c r="G44" s="164" t="s">
        <v>95</v>
      </c>
      <c r="H44" s="164" t="s">
        <v>87</v>
      </c>
      <c r="I44" s="333" t="s">
        <v>104</v>
      </c>
      <c r="J44" s="164" t="s">
        <v>94</v>
      </c>
      <c r="K44" s="165" t="s">
        <v>95</v>
      </c>
    </row>
    <row r="45" ht="15" spans="1:11">
      <c r="A45" s="295" t="s">
        <v>97</v>
      </c>
      <c r="B45" s="296"/>
      <c r="C45" s="296"/>
      <c r="D45" s="296"/>
      <c r="E45" s="296"/>
      <c r="F45" s="296"/>
      <c r="G45" s="296"/>
      <c r="H45" s="296"/>
      <c r="I45" s="296"/>
      <c r="J45" s="296"/>
      <c r="K45" s="309"/>
    </row>
    <row r="46" ht="15" spans="1:11">
      <c r="A46" s="429" t="s">
        <v>134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</row>
    <row r="47" ht="15" spans="1:11">
      <c r="A47" s="430"/>
      <c r="B47" s="431"/>
      <c r="C47" s="431"/>
      <c r="D47" s="431"/>
      <c r="E47" s="431"/>
      <c r="F47" s="431"/>
      <c r="G47" s="431"/>
      <c r="H47" s="431"/>
      <c r="I47" s="431"/>
      <c r="J47" s="431"/>
      <c r="K47" s="432"/>
    </row>
    <row r="48" ht="15" spans="1:11">
      <c r="A48" s="433" t="s">
        <v>135</v>
      </c>
      <c r="B48" s="434" t="s">
        <v>136</v>
      </c>
      <c r="C48" s="434"/>
      <c r="D48" s="435" t="s">
        <v>137</v>
      </c>
      <c r="E48" s="436" t="s">
        <v>138</v>
      </c>
      <c r="F48" s="437" t="s">
        <v>139</v>
      </c>
      <c r="G48" s="438">
        <v>46032</v>
      </c>
      <c r="H48" s="439" t="s">
        <v>140</v>
      </c>
      <c r="I48" s="440"/>
      <c r="J48" s="441" t="s">
        <v>141</v>
      </c>
      <c r="K48" s="442"/>
    </row>
    <row r="49" ht="15" spans="1:11">
      <c r="A49" s="429" t="s">
        <v>142</v>
      </c>
      <c r="B49" s="429"/>
      <c r="C49" s="429"/>
      <c r="D49" s="429"/>
      <c r="E49" s="429"/>
      <c r="F49" s="429"/>
      <c r="G49" s="429"/>
      <c r="H49" s="429"/>
      <c r="I49" s="429"/>
      <c r="J49" s="429"/>
      <c r="K49" s="429"/>
    </row>
    <row r="50" ht="15" spans="1:11">
      <c r="A50" s="443" t="s">
        <v>143</v>
      </c>
      <c r="B50" s="444"/>
      <c r="C50" s="444"/>
      <c r="D50" s="444"/>
      <c r="E50" s="444"/>
      <c r="F50" s="444"/>
      <c r="G50" s="444"/>
      <c r="H50" s="444"/>
      <c r="I50" s="444"/>
      <c r="J50" s="444"/>
      <c r="K50" s="445"/>
    </row>
    <row r="51" ht="15" spans="1:11">
      <c r="A51" s="433" t="s">
        <v>135</v>
      </c>
      <c r="B51" s="434" t="s">
        <v>136</v>
      </c>
      <c r="C51" s="434"/>
      <c r="D51" s="435" t="s">
        <v>137</v>
      </c>
      <c r="E51" s="436" t="s">
        <v>138</v>
      </c>
      <c r="F51" s="437" t="s">
        <v>139</v>
      </c>
      <c r="G51" s="438">
        <v>46030</v>
      </c>
      <c r="H51" s="439" t="s">
        <v>140</v>
      </c>
      <c r="I51" s="440"/>
      <c r="J51" s="441" t="s">
        <v>141</v>
      </c>
      <c r="K51" s="4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2"/>
  <sheetViews>
    <sheetView workbookViewId="0">
      <selection activeCell="H21" sqref="H21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8" width="8.5" style="85" customWidth="1"/>
    <col min="9" max="9" width="10.25" style="85" customWidth="1"/>
    <col min="10" max="10" width="6.5" style="85" customWidth="1"/>
    <col min="11" max="11" width="2.75" style="85" customWidth="1"/>
    <col min="12" max="12" width="9.15833333333333" style="85" customWidth="1"/>
    <col min="13" max="13" width="10.75" style="85" customWidth="1"/>
    <col min="14" max="17" width="9.75" style="85" customWidth="1"/>
    <col min="18" max="18" width="9.75" style="265" customWidth="1"/>
    <col min="19" max="256" width="9" style="85"/>
    <col min="257" max="16384" width="9" style="88"/>
  </cols>
  <sheetData>
    <row r="1" s="85" customFormat="1" ht="29" customHeight="1" spans="1:259">
      <c r="A1" s="237" t="s">
        <v>144</v>
      </c>
      <c r="B1" s="237"/>
      <c r="C1" s="239"/>
      <c r="D1" s="239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364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</row>
    <row r="2" s="85" customFormat="1" ht="20" customHeight="1" spans="1:259">
      <c r="A2" s="241" t="s">
        <v>61</v>
      </c>
      <c r="B2" s="242" t="str">
        <f>首期!B4</f>
        <v>TAJJFO81935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99"/>
      <c r="K2" s="100"/>
      <c r="L2" s="101" t="s">
        <v>57</v>
      </c>
      <c r="M2" s="102" t="s">
        <v>56</v>
      </c>
      <c r="N2" s="102"/>
      <c r="O2" s="102"/>
      <c r="P2" s="102"/>
      <c r="Q2" s="365"/>
      <c r="R2" s="366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</row>
    <row r="3" s="85" customFormat="1" ht="15" spans="1:259">
      <c r="A3" s="245" t="s">
        <v>145</v>
      </c>
      <c r="B3" s="107" t="s">
        <v>146</v>
      </c>
      <c r="C3" s="106"/>
      <c r="D3" s="107"/>
      <c r="E3" s="107"/>
      <c r="F3" s="107"/>
      <c r="G3" s="107"/>
      <c r="H3" s="107"/>
      <c r="I3" s="107"/>
      <c r="J3" s="107"/>
      <c r="K3" s="108"/>
      <c r="L3" s="109"/>
      <c r="M3" s="109"/>
      <c r="N3" s="109"/>
      <c r="O3" s="109"/>
      <c r="P3" s="109"/>
      <c r="Q3" s="367"/>
      <c r="R3" s="36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</row>
    <row r="4" s="85" customFormat="1" ht="16.5" spans="1:259">
      <c r="A4" s="245"/>
      <c r="B4" s="114" t="s">
        <v>109</v>
      </c>
      <c r="C4" s="112" t="s">
        <v>110</v>
      </c>
      <c r="D4" s="246" t="s">
        <v>111</v>
      </c>
      <c r="E4" s="112" t="s">
        <v>112</v>
      </c>
      <c r="F4" s="112" t="s">
        <v>113</v>
      </c>
      <c r="G4" s="112" t="s">
        <v>114</v>
      </c>
      <c r="H4" s="112" t="s">
        <v>115</v>
      </c>
      <c r="I4" s="112" t="s">
        <v>116</v>
      </c>
      <c r="J4" s="113" t="s">
        <v>147</v>
      </c>
      <c r="K4" s="108"/>
      <c r="L4" s="369"/>
      <c r="M4" s="370" t="s">
        <v>118</v>
      </c>
      <c r="N4" s="370" t="s">
        <v>148</v>
      </c>
      <c r="O4" s="370" t="s">
        <v>148</v>
      </c>
      <c r="P4" s="370"/>
      <c r="Q4" s="370"/>
      <c r="R4" s="371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</row>
    <row r="5" s="85" customFormat="1" ht="16.5" spans="1:259">
      <c r="A5" s="245"/>
      <c r="B5" s="114" t="s">
        <v>149</v>
      </c>
      <c r="C5" s="112" t="s">
        <v>150</v>
      </c>
      <c r="D5" s="246" t="s">
        <v>151</v>
      </c>
      <c r="E5" s="112" t="s">
        <v>152</v>
      </c>
      <c r="F5" s="112" t="s">
        <v>153</v>
      </c>
      <c r="G5" s="112" t="s">
        <v>154</v>
      </c>
      <c r="H5" s="112" t="s">
        <v>155</v>
      </c>
      <c r="I5" s="112" t="s">
        <v>156</v>
      </c>
      <c r="J5" s="113"/>
      <c r="K5" s="116"/>
      <c r="L5" s="117"/>
      <c r="M5" s="372"/>
      <c r="N5" s="373" t="s">
        <v>157</v>
      </c>
      <c r="O5" s="373" t="s">
        <v>158</v>
      </c>
      <c r="P5" s="373"/>
      <c r="Q5" s="373"/>
      <c r="R5" s="374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</row>
    <row r="6" s="85" customFormat="1" ht="20" customHeight="1" spans="1:259">
      <c r="A6" s="248" t="s">
        <v>159</v>
      </c>
      <c r="B6" s="121">
        <f>C6-1</f>
        <v>66</v>
      </c>
      <c r="C6" s="121">
        <f>D6-2</f>
        <v>67</v>
      </c>
      <c r="D6" s="249">
        <v>69</v>
      </c>
      <c r="E6" s="121">
        <f>D6+2</f>
        <v>71</v>
      </c>
      <c r="F6" s="121">
        <f>E6+2</f>
        <v>73</v>
      </c>
      <c r="G6" s="121">
        <f t="shared" ref="G6:I6" si="0">F6+1</f>
        <v>74</v>
      </c>
      <c r="H6" s="121">
        <f t="shared" si="0"/>
        <v>75</v>
      </c>
      <c r="I6" s="121">
        <f t="shared" si="0"/>
        <v>76</v>
      </c>
      <c r="J6" s="123" t="s">
        <v>160</v>
      </c>
      <c r="K6" s="116"/>
      <c r="L6" s="117"/>
      <c r="M6" s="117"/>
      <c r="N6" s="117" t="s">
        <v>161</v>
      </c>
      <c r="O6" s="117" t="s">
        <v>162</v>
      </c>
      <c r="P6" s="117"/>
      <c r="Q6" s="117"/>
      <c r="R6" s="124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</row>
    <row r="7" s="85" customFormat="1" ht="20" customHeight="1" spans="1:259">
      <c r="A7" s="251" t="s">
        <v>163</v>
      </c>
      <c r="B7" s="127">
        <f>C7-4</f>
        <v>102</v>
      </c>
      <c r="C7" s="127">
        <f>D7-4</f>
        <v>106</v>
      </c>
      <c r="D7" s="139">
        <v>110</v>
      </c>
      <c r="E7" s="127">
        <f>D7+4</f>
        <v>114</v>
      </c>
      <c r="F7" s="127">
        <f>E7+4</f>
        <v>118</v>
      </c>
      <c r="G7" s="127">
        <f t="shared" ref="G7:I7" si="1">F7+6</f>
        <v>124</v>
      </c>
      <c r="H7" s="127">
        <f t="shared" si="1"/>
        <v>130</v>
      </c>
      <c r="I7" s="127">
        <f t="shared" si="1"/>
        <v>136</v>
      </c>
      <c r="J7" s="123" t="s">
        <v>160</v>
      </c>
      <c r="K7" s="116"/>
      <c r="L7" s="117"/>
      <c r="M7" s="117"/>
      <c r="N7" s="117" t="s">
        <v>164</v>
      </c>
      <c r="O7" s="117" t="s">
        <v>162</v>
      </c>
      <c r="P7" s="117"/>
      <c r="Q7" s="117"/>
      <c r="R7" s="124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</row>
    <row r="8" s="85" customFormat="1" ht="20" customHeight="1" spans="1:259">
      <c r="A8" s="251" t="s">
        <v>165</v>
      </c>
      <c r="B8" s="127">
        <f>C8-4</f>
        <v>100</v>
      </c>
      <c r="C8" s="127">
        <f>D8-4</f>
        <v>104</v>
      </c>
      <c r="D8" s="252">
        <v>108</v>
      </c>
      <c r="E8" s="127">
        <f>D8+4</f>
        <v>112</v>
      </c>
      <c r="F8" s="127">
        <f>E8+5</f>
        <v>117</v>
      </c>
      <c r="G8" s="127">
        <f>F8+6</f>
        <v>123</v>
      </c>
      <c r="H8" s="127">
        <f>G8+7</f>
        <v>130</v>
      </c>
      <c r="I8" s="127">
        <f>H8+7</f>
        <v>137</v>
      </c>
      <c r="J8" s="123" t="s">
        <v>160</v>
      </c>
      <c r="K8" s="116"/>
      <c r="L8" s="117"/>
      <c r="M8" s="117"/>
      <c r="N8" s="117" t="s">
        <v>166</v>
      </c>
      <c r="O8" s="117" t="s">
        <v>167</v>
      </c>
      <c r="P8" s="117"/>
      <c r="Q8" s="117"/>
      <c r="R8" s="124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</row>
    <row r="9" s="85" customFormat="1" ht="20" customHeight="1" spans="1:259">
      <c r="A9" s="253" t="s">
        <v>168</v>
      </c>
      <c r="B9" s="127">
        <f>C9-1.2</f>
        <v>43.6</v>
      </c>
      <c r="C9" s="127">
        <f>D9-1.2</f>
        <v>44.8</v>
      </c>
      <c r="D9" s="252" t="s">
        <v>169</v>
      </c>
      <c r="E9" s="127">
        <f>D9+1.2</f>
        <v>47.2</v>
      </c>
      <c r="F9" s="127">
        <f>E9+1.2</f>
        <v>48.4</v>
      </c>
      <c r="G9" s="127">
        <f t="shared" ref="G9:I9" si="2">F9+1.4</f>
        <v>49.8</v>
      </c>
      <c r="H9" s="127">
        <f t="shared" si="2"/>
        <v>51.2</v>
      </c>
      <c r="I9" s="127">
        <f t="shared" si="2"/>
        <v>52.6</v>
      </c>
      <c r="J9" s="123" t="s">
        <v>170</v>
      </c>
      <c r="K9" s="116"/>
      <c r="L9" s="117"/>
      <c r="M9" s="117"/>
      <c r="N9" s="117" t="s">
        <v>164</v>
      </c>
      <c r="O9" s="117" t="s">
        <v>164</v>
      </c>
      <c r="P9" s="117"/>
      <c r="Q9" s="117"/>
      <c r="R9" s="124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</row>
    <row r="10" s="85" customFormat="1" ht="20" customHeight="1" spans="1:259">
      <c r="A10" s="253" t="s">
        <v>171</v>
      </c>
      <c r="B10" s="127">
        <f>C10-0.5</f>
        <v>20</v>
      </c>
      <c r="C10" s="127">
        <f>D10-0.5</f>
        <v>20.5</v>
      </c>
      <c r="D10" s="254">
        <v>21</v>
      </c>
      <c r="E10" s="127">
        <f t="shared" ref="E10:I10" si="3">D10+0.5</f>
        <v>21.5</v>
      </c>
      <c r="F10" s="127">
        <f t="shared" si="3"/>
        <v>22</v>
      </c>
      <c r="G10" s="127">
        <f t="shared" si="3"/>
        <v>22.5</v>
      </c>
      <c r="H10" s="127">
        <f t="shared" si="3"/>
        <v>23</v>
      </c>
      <c r="I10" s="127">
        <f t="shared" si="3"/>
        <v>23.5</v>
      </c>
      <c r="J10" s="123" t="s">
        <v>170</v>
      </c>
      <c r="K10" s="116"/>
      <c r="L10" s="117"/>
      <c r="M10" s="117"/>
      <c r="N10" s="117" t="s">
        <v>164</v>
      </c>
      <c r="O10" s="117" t="s">
        <v>172</v>
      </c>
      <c r="P10" s="117"/>
      <c r="Q10" s="117"/>
      <c r="R10" s="124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</row>
    <row r="11" s="85" customFormat="1" ht="20" customHeight="1" spans="1:259">
      <c r="A11" s="255" t="s">
        <v>173</v>
      </c>
      <c r="B11" s="134">
        <f>C11-0.8</f>
        <v>17.9</v>
      </c>
      <c r="C11" s="134">
        <f>D11-0.8</f>
        <v>18.7</v>
      </c>
      <c r="D11" s="256">
        <v>19.5</v>
      </c>
      <c r="E11" s="134">
        <f>D11+0.8</f>
        <v>20.3</v>
      </c>
      <c r="F11" s="134">
        <f>E11+0.8</f>
        <v>21.1</v>
      </c>
      <c r="G11" s="134">
        <f t="shared" ref="G11:I11" si="4">F11+1.3</f>
        <v>22.4</v>
      </c>
      <c r="H11" s="134">
        <f t="shared" si="4"/>
        <v>23.7</v>
      </c>
      <c r="I11" s="134">
        <f t="shared" si="4"/>
        <v>25</v>
      </c>
      <c r="J11" s="123" t="s">
        <v>174</v>
      </c>
      <c r="K11" s="116"/>
      <c r="L11" s="117"/>
      <c r="M11" s="117"/>
      <c r="N11" s="117" t="s">
        <v>164</v>
      </c>
      <c r="O11" s="117" t="s">
        <v>164</v>
      </c>
      <c r="P11" s="117"/>
      <c r="Q11" s="117"/>
      <c r="R11" s="124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</row>
    <row r="12" s="85" customFormat="1" ht="20" customHeight="1" spans="1:259">
      <c r="A12" s="257" t="s">
        <v>175</v>
      </c>
      <c r="B12" s="134">
        <f>C12-0.6</f>
        <v>16.3</v>
      </c>
      <c r="C12" s="134">
        <f>D12-0.6</f>
        <v>16.9</v>
      </c>
      <c r="D12" s="256">
        <v>17.5</v>
      </c>
      <c r="E12" s="134">
        <f>D12+0.6</f>
        <v>18.1</v>
      </c>
      <c r="F12" s="134">
        <f>E12+0.6</f>
        <v>18.7</v>
      </c>
      <c r="G12" s="134">
        <f t="shared" ref="G12:I12" si="5">F12+0.95</f>
        <v>19.65</v>
      </c>
      <c r="H12" s="134">
        <f t="shared" si="5"/>
        <v>20.6</v>
      </c>
      <c r="I12" s="134">
        <f t="shared" si="5"/>
        <v>21.55</v>
      </c>
      <c r="J12" s="123" t="s">
        <v>170</v>
      </c>
      <c r="K12" s="116"/>
      <c r="L12" s="117"/>
      <c r="M12" s="117"/>
      <c r="N12" s="117" t="s">
        <v>176</v>
      </c>
      <c r="O12" s="117" t="s">
        <v>164</v>
      </c>
      <c r="P12" s="117"/>
      <c r="Q12" s="117"/>
      <c r="R12" s="124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</row>
    <row r="13" s="85" customFormat="1" ht="20" customHeight="1" spans="1:259">
      <c r="A13" s="253" t="s">
        <v>177</v>
      </c>
      <c r="B13" s="127">
        <f>C13-0.4</f>
        <v>19.2</v>
      </c>
      <c r="C13" s="127">
        <f>D13-0.4</f>
        <v>19.6</v>
      </c>
      <c r="D13" s="139">
        <v>20</v>
      </c>
      <c r="E13" s="127">
        <f>D13+0.4</f>
        <v>20.4</v>
      </c>
      <c r="F13" s="127">
        <f>E13+0.4</f>
        <v>20.8</v>
      </c>
      <c r="G13" s="127">
        <f t="shared" ref="G13:I13" si="6">F13+0.6</f>
        <v>21.4</v>
      </c>
      <c r="H13" s="127">
        <f t="shared" si="6"/>
        <v>22</v>
      </c>
      <c r="I13" s="127">
        <f t="shared" si="6"/>
        <v>22.6</v>
      </c>
      <c r="J13" s="123">
        <v>0</v>
      </c>
      <c r="K13" s="116"/>
      <c r="L13" s="117"/>
      <c r="M13" s="117"/>
      <c r="N13" s="117" t="s">
        <v>164</v>
      </c>
      <c r="O13" s="117" t="s">
        <v>164</v>
      </c>
      <c r="P13" s="117"/>
      <c r="Q13" s="117"/>
      <c r="R13" s="124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</row>
    <row r="14" s="85" customFormat="1" ht="20" customHeight="1" spans="1:259">
      <c r="A14" s="253" t="s">
        <v>178</v>
      </c>
      <c r="B14" s="127">
        <f>C14-0.2</f>
        <v>10.6</v>
      </c>
      <c r="C14" s="127">
        <f>D14-0.2</f>
        <v>10.8</v>
      </c>
      <c r="D14" s="139">
        <v>11</v>
      </c>
      <c r="E14" s="127">
        <f>D14+0.2</f>
        <v>11.2</v>
      </c>
      <c r="F14" s="127">
        <f>E14+0.2</f>
        <v>11.4</v>
      </c>
      <c r="G14" s="127">
        <f t="shared" ref="G14:I14" si="7">F14+0.25</f>
        <v>11.65</v>
      </c>
      <c r="H14" s="127">
        <f t="shared" si="7"/>
        <v>11.9</v>
      </c>
      <c r="I14" s="127">
        <f t="shared" si="7"/>
        <v>12.15</v>
      </c>
      <c r="J14" s="137"/>
      <c r="K14" s="116"/>
      <c r="L14" s="117"/>
      <c r="M14" s="117"/>
      <c r="N14" s="117" t="s">
        <v>179</v>
      </c>
      <c r="O14" s="117" t="s">
        <v>180</v>
      </c>
      <c r="P14" s="117"/>
      <c r="Q14" s="117"/>
      <c r="R14" s="124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</row>
    <row r="15" s="85" customFormat="1" ht="20" customHeight="1" spans="1:259">
      <c r="A15" s="253" t="s">
        <v>181</v>
      </c>
      <c r="B15" s="127">
        <f>C15</f>
        <v>1.5</v>
      </c>
      <c r="C15" s="127">
        <f>D15</f>
        <v>1.5</v>
      </c>
      <c r="D15" s="139">
        <v>1.5</v>
      </c>
      <c r="E15" s="127">
        <f t="shared" ref="E15:I15" si="8">D15</f>
        <v>1.5</v>
      </c>
      <c r="F15" s="127">
        <f t="shared" si="8"/>
        <v>1.5</v>
      </c>
      <c r="G15" s="127">
        <f t="shared" si="8"/>
        <v>1.5</v>
      </c>
      <c r="H15" s="127">
        <f t="shared" si="8"/>
        <v>1.5</v>
      </c>
      <c r="I15" s="127">
        <f t="shared" si="8"/>
        <v>1.5</v>
      </c>
      <c r="J15" s="137"/>
      <c r="K15" s="116"/>
      <c r="L15" s="117"/>
      <c r="M15" s="117"/>
      <c r="N15" s="117" t="s">
        <v>164</v>
      </c>
      <c r="O15" s="117" t="s">
        <v>164</v>
      </c>
      <c r="P15" s="117"/>
      <c r="Q15" s="117"/>
      <c r="R15" s="124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</row>
    <row r="16" s="85" customFormat="1" ht="20" customHeight="1" spans="1:259">
      <c r="A16" s="258"/>
      <c r="B16" s="127"/>
      <c r="C16" s="127"/>
      <c r="D16" s="139"/>
      <c r="E16" s="127"/>
      <c r="F16" s="127"/>
      <c r="G16" s="127"/>
      <c r="H16" s="127"/>
      <c r="I16" s="127"/>
      <c r="J16" s="137"/>
      <c r="K16" s="116"/>
      <c r="L16" s="117"/>
      <c r="M16" s="117"/>
      <c r="N16" s="117"/>
      <c r="O16" s="117"/>
      <c r="P16" s="117"/>
      <c r="Q16" s="117"/>
      <c r="R16" s="124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</row>
    <row r="17" s="85" customFormat="1" ht="20" customHeight="1" spans="1:259">
      <c r="A17" s="258"/>
      <c r="B17" s="127"/>
      <c r="C17" s="127"/>
      <c r="D17" s="139"/>
      <c r="E17" s="127"/>
      <c r="F17" s="127"/>
      <c r="G17" s="127"/>
      <c r="H17" s="127"/>
      <c r="I17" s="127"/>
      <c r="J17" s="140"/>
      <c r="K17" s="116"/>
      <c r="L17" s="117"/>
      <c r="M17" s="117"/>
      <c r="N17" s="117"/>
      <c r="O17" s="117"/>
      <c r="P17" s="117"/>
      <c r="Q17" s="117"/>
      <c r="R17" s="124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</row>
    <row r="18" s="85" customFormat="1" ht="20" customHeight="1" spans="1:259">
      <c r="A18" s="258"/>
      <c r="B18" s="127"/>
      <c r="C18" s="127"/>
      <c r="D18" s="139"/>
      <c r="E18" s="127"/>
      <c r="F18" s="127"/>
      <c r="G18" s="127"/>
      <c r="H18" s="127"/>
      <c r="I18" s="127"/>
      <c r="J18" s="141"/>
      <c r="K18" s="116"/>
      <c r="L18" s="117"/>
      <c r="M18" s="117"/>
      <c r="N18" s="117"/>
      <c r="O18" s="117"/>
      <c r="P18" s="117"/>
      <c r="Q18" s="117"/>
      <c r="R18" s="124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</row>
    <row r="19" s="85" customFormat="1" ht="20" customHeight="1" spans="1:259">
      <c r="A19" s="375"/>
      <c r="B19" s="144"/>
      <c r="C19" s="144"/>
      <c r="D19" s="144"/>
      <c r="E19" s="145"/>
      <c r="F19" s="144"/>
      <c r="G19" s="144"/>
      <c r="H19" s="144"/>
      <c r="I19" s="144"/>
      <c r="J19" s="144"/>
      <c r="K19" s="146"/>
      <c r="L19" s="147"/>
      <c r="M19" s="147"/>
      <c r="N19" s="148"/>
      <c r="O19" s="147"/>
      <c r="P19" s="147"/>
      <c r="Q19" s="148"/>
      <c r="R19" s="149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</row>
    <row r="20" s="85" customFormat="1" ht="16.5" spans="1:259">
      <c r="A20" s="376"/>
      <c r="B20" s="376"/>
      <c r="C20" s="377"/>
      <c r="D20" s="377"/>
      <c r="E20" s="378"/>
      <c r="F20" s="377"/>
      <c r="G20" s="377"/>
      <c r="H20" s="377"/>
      <c r="I20" s="377"/>
      <c r="J20" s="377"/>
      <c r="R20" s="364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</row>
    <row r="21" s="85" customFormat="1" spans="1:259">
      <c r="A21" s="150" t="s">
        <v>182</v>
      </c>
      <c r="B21" s="150"/>
      <c r="C21" s="151"/>
      <c r="D21" s="151"/>
      <c r="R21" s="364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</row>
    <row r="22" s="85" customFormat="1" spans="1:259">
      <c r="C22" s="86"/>
      <c r="D22" s="86"/>
      <c r="L22" s="152" t="s">
        <v>183</v>
      </c>
      <c r="M22" s="153">
        <v>46032</v>
      </c>
      <c r="N22" s="152" t="s">
        <v>184</v>
      </c>
      <c r="O22" s="152" t="s">
        <v>138</v>
      </c>
      <c r="P22" s="152" t="s">
        <v>185</v>
      </c>
      <c r="Q22" s="85" t="s">
        <v>141</v>
      </c>
      <c r="R22" s="364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  <c r="IY22" s="88"/>
    </row>
  </sheetData>
  <mergeCells count="9">
    <mergeCell ref="A1:Q1"/>
    <mergeCell ref="B2:D2"/>
    <mergeCell ref="F2:J2"/>
    <mergeCell ref="M2:Q2"/>
    <mergeCell ref="B3:J3"/>
    <mergeCell ref="L3:Q3"/>
    <mergeCell ref="A3:A5"/>
    <mergeCell ref="J4:J5"/>
    <mergeCell ref="K2:K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18" sqref="O18"/>
    </sheetView>
  </sheetViews>
  <sheetFormatPr defaultColWidth="10" defaultRowHeight="16.5" customHeight="1"/>
  <cols>
    <col min="1" max="1" width="10.875" style="266" customWidth="1"/>
    <col min="2" max="16384" width="10" style="266"/>
  </cols>
  <sheetData>
    <row r="1" ht="22.5" customHeight="1" spans="1:16">
      <c r="A1" s="158" t="s">
        <v>186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6">
      <c r="A2" s="267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270" t="s">
        <v>57</v>
      </c>
      <c r="I2" s="271" t="s">
        <v>56</v>
      </c>
      <c r="J2" s="271"/>
      <c r="K2" s="272"/>
    </row>
    <row r="3" customHeight="1" spans="1:16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customHeight="1" spans="1:16">
      <c r="A4" s="279" t="s">
        <v>61</v>
      </c>
      <c r="B4" s="280" t="s">
        <v>62</v>
      </c>
      <c r="C4" s="281"/>
      <c r="D4" s="279" t="s">
        <v>63</v>
      </c>
      <c r="E4" s="282"/>
      <c r="F4" s="283">
        <v>46052</v>
      </c>
      <c r="G4" s="284"/>
      <c r="H4" s="279" t="s">
        <v>64</v>
      </c>
      <c r="I4" s="282"/>
      <c r="J4" s="164" t="s">
        <v>65</v>
      </c>
      <c r="K4" s="165" t="s">
        <v>66</v>
      </c>
    </row>
    <row r="5" customHeight="1" spans="1:16">
      <c r="A5" s="285" t="s">
        <v>67</v>
      </c>
      <c r="B5" s="164" t="s">
        <v>68</v>
      </c>
      <c r="C5" s="165"/>
      <c r="D5" s="279" t="s">
        <v>69</v>
      </c>
      <c r="E5" s="282"/>
      <c r="F5" s="283">
        <v>46028</v>
      </c>
      <c r="G5" s="284"/>
      <c r="H5" s="279" t="s">
        <v>70</v>
      </c>
      <c r="I5" s="282"/>
      <c r="J5" s="164" t="s">
        <v>65</v>
      </c>
      <c r="K5" s="165" t="s">
        <v>66</v>
      </c>
    </row>
    <row r="6" customHeight="1" spans="1:16">
      <c r="A6" s="279" t="s">
        <v>71</v>
      </c>
      <c r="B6" s="286">
        <v>1</v>
      </c>
      <c r="C6" s="287">
        <v>8</v>
      </c>
      <c r="D6" s="285" t="s">
        <v>72</v>
      </c>
      <c r="E6" s="288"/>
      <c r="F6" s="283">
        <v>46030</v>
      </c>
      <c r="G6" s="284"/>
      <c r="H6" s="279" t="s">
        <v>73</v>
      </c>
      <c r="I6" s="282"/>
      <c r="J6" s="164" t="s">
        <v>65</v>
      </c>
      <c r="K6" s="165" t="s">
        <v>66</v>
      </c>
    </row>
    <row r="7" customHeight="1" spans="1:16">
      <c r="A7" s="279" t="s">
        <v>74</v>
      </c>
      <c r="B7" s="289">
        <v>3000</v>
      </c>
      <c r="C7" s="290"/>
      <c r="D7" s="285" t="s">
        <v>75</v>
      </c>
      <c r="E7" s="291"/>
      <c r="F7" s="283">
        <v>46037</v>
      </c>
      <c r="G7" s="284"/>
      <c r="H7" s="279" t="s">
        <v>76</v>
      </c>
      <c r="I7" s="282"/>
      <c r="J7" s="164" t="s">
        <v>65</v>
      </c>
      <c r="K7" s="165" t="s">
        <v>66</v>
      </c>
    </row>
    <row r="8" customHeight="1" spans="1:16">
      <c r="A8" s="292" t="s">
        <v>77</v>
      </c>
      <c r="B8" s="293" t="s">
        <v>78</v>
      </c>
      <c r="C8" s="294"/>
      <c r="D8" s="295" t="s">
        <v>79</v>
      </c>
      <c r="E8" s="296"/>
      <c r="F8" s="297">
        <v>46042</v>
      </c>
      <c r="G8" s="298"/>
      <c r="H8" s="295" t="s">
        <v>80</v>
      </c>
      <c r="I8" s="296"/>
      <c r="J8" s="299" t="s">
        <v>65</v>
      </c>
      <c r="K8" s="300" t="s">
        <v>66</v>
      </c>
      <c r="P8" s="186"/>
    </row>
    <row r="9" customHeight="1" spans="1:16">
      <c r="A9" s="301" t="s">
        <v>187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customHeight="1" spans="1:16">
      <c r="A10" s="302" t="s">
        <v>83</v>
      </c>
      <c r="B10" s="303" t="s">
        <v>84</v>
      </c>
      <c r="C10" s="304" t="s">
        <v>85</v>
      </c>
      <c r="D10" s="305"/>
      <c r="E10" s="306" t="s">
        <v>88</v>
      </c>
      <c r="F10" s="303" t="s">
        <v>84</v>
      </c>
      <c r="G10" s="304" t="s">
        <v>85</v>
      </c>
      <c r="H10" s="303"/>
      <c r="I10" s="306" t="s">
        <v>86</v>
      </c>
      <c r="J10" s="303" t="s">
        <v>84</v>
      </c>
      <c r="K10" s="307" t="s">
        <v>85</v>
      </c>
    </row>
    <row r="11" customHeight="1" spans="1:16">
      <c r="A11" s="285" t="s">
        <v>89</v>
      </c>
      <c r="B11" s="308" t="s">
        <v>84</v>
      </c>
      <c r="C11" s="164" t="s">
        <v>85</v>
      </c>
      <c r="D11" s="291"/>
      <c r="E11" s="288" t="s">
        <v>91</v>
      </c>
      <c r="F11" s="308" t="s">
        <v>84</v>
      </c>
      <c r="G11" s="164" t="s">
        <v>85</v>
      </c>
      <c r="H11" s="308"/>
      <c r="I11" s="288" t="s">
        <v>96</v>
      </c>
      <c r="J11" s="308" t="s">
        <v>84</v>
      </c>
      <c r="K11" s="165" t="s">
        <v>85</v>
      </c>
    </row>
    <row r="12" customHeight="1" spans="1:16">
      <c r="A12" s="295" t="s">
        <v>124</v>
      </c>
      <c r="B12" s="296"/>
      <c r="C12" s="296"/>
      <c r="D12" s="296"/>
      <c r="E12" s="296"/>
      <c r="F12" s="296"/>
      <c r="G12" s="296"/>
      <c r="H12" s="296"/>
      <c r="I12" s="296"/>
      <c r="J12" s="296"/>
      <c r="K12" s="309"/>
    </row>
    <row r="13" customHeight="1" spans="1:16">
      <c r="A13" s="310" t="s">
        <v>188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customHeight="1" spans="1:16">
      <c r="A14" s="311" t="s">
        <v>189</v>
      </c>
      <c r="B14" s="312"/>
      <c r="C14" s="312"/>
      <c r="D14" s="312"/>
      <c r="E14" s="312"/>
      <c r="F14" s="312"/>
      <c r="G14" s="312"/>
      <c r="H14" s="313"/>
      <c r="I14" s="314"/>
      <c r="J14" s="314"/>
      <c r="K14" s="315"/>
    </row>
    <row r="15" customHeight="1" spans="1:16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customHeight="1" spans="1:16">
      <c r="A16" s="323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customHeight="1" spans="1:11">
      <c r="A17" s="310" t="s">
        <v>190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customHeight="1" spans="1:11">
      <c r="A18" s="324" t="s">
        <v>191</v>
      </c>
      <c r="B18" s="325"/>
      <c r="C18" s="325"/>
      <c r="D18" s="325"/>
      <c r="E18" s="325"/>
      <c r="F18" s="325"/>
      <c r="G18" s="325"/>
      <c r="H18" s="325"/>
      <c r="I18" s="314"/>
      <c r="J18" s="314"/>
      <c r="K18" s="315"/>
    </row>
    <row r="19" customHeight="1" spans="1:1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customHeight="1" spans="1:11">
      <c r="A20" s="323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customHeight="1" spans="1:11">
      <c r="A21" s="326" t="s">
        <v>121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customHeight="1" spans="1:11">
      <c r="A22" s="159" t="s">
        <v>122</v>
      </c>
      <c r="B22" s="166"/>
      <c r="C22" s="166"/>
      <c r="D22" s="166"/>
      <c r="E22" s="166"/>
      <c r="F22" s="166"/>
      <c r="G22" s="166"/>
      <c r="H22" s="166"/>
      <c r="I22" s="166"/>
      <c r="J22" s="166"/>
      <c r="K22" s="203"/>
    </row>
    <row r="23" customHeight="1" spans="1:11">
      <c r="A23" s="176" t="s">
        <v>123</v>
      </c>
      <c r="B23" s="177"/>
      <c r="C23" s="164" t="s">
        <v>65</v>
      </c>
      <c r="D23" s="164" t="s">
        <v>66</v>
      </c>
      <c r="E23" s="174"/>
      <c r="F23" s="174"/>
      <c r="G23" s="174"/>
      <c r="H23" s="174"/>
      <c r="I23" s="174"/>
      <c r="J23" s="174"/>
      <c r="K23" s="175"/>
    </row>
    <row r="24" customHeight="1" spans="1:11">
      <c r="A24" s="327" t="s">
        <v>192</v>
      </c>
      <c r="B24" s="170"/>
      <c r="C24" s="170"/>
      <c r="D24" s="170"/>
      <c r="E24" s="170"/>
      <c r="F24" s="170"/>
      <c r="G24" s="170"/>
      <c r="H24" s="170"/>
      <c r="I24" s="170"/>
      <c r="J24" s="170"/>
      <c r="K24" s="328"/>
    </row>
    <row r="25" customHeight="1" spans="1:11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customHeight="1" spans="1:11">
      <c r="A26" s="301" t="s">
        <v>130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customHeight="1" spans="1:11">
      <c r="A27" s="273" t="s">
        <v>131</v>
      </c>
      <c r="B27" s="304" t="s">
        <v>94</v>
      </c>
      <c r="C27" s="304" t="s">
        <v>95</v>
      </c>
      <c r="D27" s="304" t="s">
        <v>87</v>
      </c>
      <c r="E27" s="274" t="s">
        <v>132</v>
      </c>
      <c r="F27" s="304" t="s">
        <v>94</v>
      </c>
      <c r="G27" s="304" t="s">
        <v>95</v>
      </c>
      <c r="H27" s="304" t="s">
        <v>87</v>
      </c>
      <c r="I27" s="274" t="s">
        <v>133</v>
      </c>
      <c r="J27" s="304" t="s">
        <v>94</v>
      </c>
      <c r="K27" s="307" t="s">
        <v>95</v>
      </c>
    </row>
    <row r="28" customHeight="1" spans="1:11">
      <c r="A28" s="332" t="s">
        <v>86</v>
      </c>
      <c r="B28" s="164" t="s">
        <v>94</v>
      </c>
      <c r="C28" s="164" t="s">
        <v>95</v>
      </c>
      <c r="D28" s="164" t="s">
        <v>87</v>
      </c>
      <c r="E28" s="333" t="s">
        <v>93</v>
      </c>
      <c r="F28" s="164" t="s">
        <v>94</v>
      </c>
      <c r="G28" s="164" t="s">
        <v>95</v>
      </c>
      <c r="H28" s="164" t="s">
        <v>87</v>
      </c>
      <c r="I28" s="333" t="s">
        <v>104</v>
      </c>
      <c r="J28" s="164" t="s">
        <v>94</v>
      </c>
      <c r="K28" s="165" t="s">
        <v>95</v>
      </c>
    </row>
    <row r="29" customHeight="1" spans="1:11">
      <c r="A29" s="279" t="s">
        <v>97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customHeight="1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customHeight="1" spans="1:11">
      <c r="A31" s="339" t="s">
        <v>193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ht="21" customHeight="1" spans="1:11">
      <c r="A32" s="340" t="s">
        <v>194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ht="21" customHeight="1" spans="1:11">
      <c r="A33" s="343" t="s">
        <v>195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ht="21" customHeight="1" spans="1:11">
      <c r="A34" s="343" t="s">
        <v>196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ht="21" customHeight="1" spans="1:1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ht="21" customHeight="1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45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5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45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45"/>
    </row>
    <row r="42" ht="21" customHeight="1" spans="1:1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45"/>
    </row>
    <row r="43" ht="17.25" customHeight="1" spans="1:11">
      <c r="A43" s="336" t="s">
        <v>129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8"/>
    </row>
    <row r="44" customHeight="1" spans="1:11">
      <c r="A44" s="339" t="s">
        <v>197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ht="18" customHeight="1" spans="1:11">
      <c r="A45" s="346" t="s">
        <v>124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8"/>
    </row>
    <row r="46" ht="18" customHeight="1" spans="1:11">
      <c r="A46" s="346" t="s">
        <v>198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ht="18" customHeight="1" spans="1:11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1"/>
    </row>
    <row r="48" ht="21" customHeight="1" spans="1:11">
      <c r="A48" s="349" t="s">
        <v>135</v>
      </c>
      <c r="B48" s="350" t="s">
        <v>136</v>
      </c>
      <c r="C48" s="350"/>
      <c r="D48" s="351" t="s">
        <v>137</v>
      </c>
      <c r="E48" s="351" t="s">
        <v>138</v>
      </c>
      <c r="F48" s="351" t="s">
        <v>139</v>
      </c>
      <c r="G48" s="352">
        <v>46037</v>
      </c>
      <c r="H48" s="353" t="s">
        <v>140</v>
      </c>
      <c r="I48" s="353"/>
      <c r="J48" s="350" t="s">
        <v>141</v>
      </c>
      <c r="K48" s="354"/>
    </row>
    <row r="49" customHeight="1" spans="1:11">
      <c r="A49" s="355" t="s">
        <v>142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customHeight="1" spans="1:1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ht="21" customHeight="1" spans="1:11">
      <c r="A52" s="349" t="s">
        <v>135</v>
      </c>
      <c r="B52" s="350" t="s">
        <v>136</v>
      </c>
      <c r="C52" s="350"/>
      <c r="D52" s="351" t="s">
        <v>137</v>
      </c>
      <c r="E52" s="351" t="s">
        <v>138</v>
      </c>
      <c r="F52" s="351" t="s">
        <v>139</v>
      </c>
      <c r="G52" s="352">
        <v>46037</v>
      </c>
      <c r="H52" s="353" t="s">
        <v>140</v>
      </c>
      <c r="I52" s="353"/>
      <c r="J52" s="350" t="s">
        <v>141</v>
      </c>
      <c r="K52" s="35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0"/>
  <sheetViews>
    <sheetView tabSelected="1" workbookViewId="0">
      <selection activeCell="P26" sqref="P26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9" width="8.5" style="85" customWidth="1"/>
    <col min="10" max="10" width="6.875" style="85" customWidth="1"/>
    <col min="11" max="11" width="5.25" style="85" customWidth="1"/>
    <col min="12" max="16" width="12.625" style="85" customWidth="1"/>
    <col min="17" max="19" width="12.625" style="236" customWidth="1"/>
    <col min="20" max="250" width="9" style="85"/>
    <col min="251" max="16384" width="9" style="88"/>
  </cols>
  <sheetData>
    <row r="1" s="85" customFormat="1" ht="29" customHeight="1" spans="1:253">
      <c r="A1" s="237" t="s">
        <v>144</v>
      </c>
      <c r="B1" s="238"/>
      <c r="C1" s="239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40"/>
      <c r="R1" s="240"/>
      <c r="S1" s="240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</row>
    <row r="2" s="85" customFormat="1" ht="20" customHeight="1" spans="1:253">
      <c r="A2" s="241" t="s">
        <v>61</v>
      </c>
      <c r="B2" s="242" t="str">
        <f>首期!B4</f>
        <v>TAJJFO81935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99"/>
      <c r="K2" s="108"/>
      <c r="L2" s="243" t="s">
        <v>57</v>
      </c>
      <c r="M2" s="244" t="s">
        <v>56</v>
      </c>
      <c r="N2" s="244"/>
      <c r="O2" s="244"/>
      <c r="P2" s="244"/>
      <c r="Q2" s="244"/>
      <c r="R2" s="244"/>
      <c r="S2" s="244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</row>
    <row r="3" s="85" customFormat="1" ht="16.5" spans="1:253">
      <c r="A3" s="245" t="s">
        <v>145</v>
      </c>
      <c r="B3" s="107" t="s">
        <v>146</v>
      </c>
      <c r="C3" s="106"/>
      <c r="D3" s="107"/>
      <c r="E3" s="107"/>
      <c r="F3" s="107"/>
      <c r="G3" s="107"/>
      <c r="H3" s="107"/>
      <c r="I3" s="107"/>
      <c r="J3" s="107"/>
      <c r="K3" s="108"/>
      <c r="L3" s="112" t="s">
        <v>109</v>
      </c>
      <c r="M3" s="112" t="s">
        <v>110</v>
      </c>
      <c r="N3" s="112" t="s">
        <v>111</v>
      </c>
      <c r="O3" s="112" t="s">
        <v>112</v>
      </c>
      <c r="P3" s="112" t="s">
        <v>113</v>
      </c>
      <c r="Q3" s="112" t="s">
        <v>199</v>
      </c>
      <c r="R3" s="112" t="s">
        <v>115</v>
      </c>
      <c r="S3" s="112" t="s">
        <v>116</v>
      </c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</row>
    <row r="4" s="85" customFormat="1" ht="16.5" spans="1:253">
      <c r="A4" s="245"/>
      <c r="B4" s="114" t="s">
        <v>109</v>
      </c>
      <c r="C4" s="112" t="s">
        <v>110</v>
      </c>
      <c r="D4" s="246" t="s">
        <v>111</v>
      </c>
      <c r="E4" s="112" t="s">
        <v>112</v>
      </c>
      <c r="F4" s="112" t="s">
        <v>113</v>
      </c>
      <c r="G4" s="112" t="s">
        <v>114</v>
      </c>
      <c r="H4" s="112" t="s">
        <v>115</v>
      </c>
      <c r="I4" s="112" t="s">
        <v>116</v>
      </c>
      <c r="J4" s="113" t="s">
        <v>147</v>
      </c>
      <c r="K4" s="108"/>
      <c r="L4" s="247" t="s">
        <v>118</v>
      </c>
      <c r="M4" s="247" t="s">
        <v>118</v>
      </c>
      <c r="N4" s="247" t="s">
        <v>118</v>
      </c>
      <c r="O4" s="247" t="s">
        <v>118</v>
      </c>
      <c r="P4" s="247" t="s">
        <v>118</v>
      </c>
      <c r="Q4" s="247" t="s">
        <v>118</v>
      </c>
      <c r="R4" s="247" t="s">
        <v>118</v>
      </c>
      <c r="S4" s="247" t="s">
        <v>118</v>
      </c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</row>
    <row r="5" s="85" customFormat="1" ht="20" customHeight="1" spans="1:253">
      <c r="A5" s="245"/>
      <c r="B5" s="114" t="s">
        <v>149</v>
      </c>
      <c r="C5" s="112" t="s">
        <v>150</v>
      </c>
      <c r="D5" s="246" t="s">
        <v>151</v>
      </c>
      <c r="E5" s="112" t="s">
        <v>152</v>
      </c>
      <c r="F5" s="112" t="s">
        <v>153</v>
      </c>
      <c r="G5" s="112" t="s">
        <v>154</v>
      </c>
      <c r="H5" s="112" t="s">
        <v>155</v>
      </c>
      <c r="I5" s="112" t="s">
        <v>156</v>
      </c>
      <c r="J5" s="113"/>
      <c r="K5" s="108"/>
      <c r="L5" s="247" t="s">
        <v>200</v>
      </c>
      <c r="M5" s="247" t="s">
        <v>200</v>
      </c>
      <c r="N5" s="247" t="s">
        <v>200</v>
      </c>
      <c r="O5" s="247" t="s">
        <v>200</v>
      </c>
      <c r="P5" s="247" t="s">
        <v>200</v>
      </c>
      <c r="Q5" s="247" t="s">
        <v>200</v>
      </c>
      <c r="R5" s="247" t="s">
        <v>200</v>
      </c>
      <c r="S5" s="247" t="s">
        <v>200</v>
      </c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</row>
    <row r="6" s="85" customFormat="1" ht="20" customHeight="1" spans="1:253">
      <c r="A6" s="248" t="s">
        <v>159</v>
      </c>
      <c r="B6" s="121">
        <f>C6-1</f>
        <v>66</v>
      </c>
      <c r="C6" s="121">
        <f>D6-2</f>
        <v>67</v>
      </c>
      <c r="D6" s="249">
        <v>69</v>
      </c>
      <c r="E6" s="121">
        <f>D6+2</f>
        <v>71</v>
      </c>
      <c r="F6" s="121">
        <f>E6+2</f>
        <v>73</v>
      </c>
      <c r="G6" s="121">
        <f t="shared" ref="G6:I6" si="0">F6+1</f>
        <v>74</v>
      </c>
      <c r="H6" s="121">
        <f t="shared" si="0"/>
        <v>75</v>
      </c>
      <c r="I6" s="121">
        <f t="shared" si="0"/>
        <v>76</v>
      </c>
      <c r="J6" s="123" t="s">
        <v>160</v>
      </c>
      <c r="K6" s="108"/>
      <c r="L6" s="117" t="s">
        <v>201</v>
      </c>
      <c r="M6" s="117" t="s">
        <v>202</v>
      </c>
      <c r="N6" s="117" t="s">
        <v>202</v>
      </c>
      <c r="O6" s="117" t="s">
        <v>202</v>
      </c>
      <c r="P6" s="117" t="s">
        <v>202</v>
      </c>
      <c r="Q6" s="117" t="s">
        <v>203</v>
      </c>
      <c r="R6" s="250" t="s">
        <v>204</v>
      </c>
      <c r="S6" s="247" t="s">
        <v>202</v>
      </c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</row>
    <row r="7" s="85" customFormat="1" ht="20" customHeight="1" spans="1:253">
      <c r="A7" s="251" t="s">
        <v>163</v>
      </c>
      <c r="B7" s="127">
        <f>C7-4</f>
        <v>102</v>
      </c>
      <c r="C7" s="127">
        <f>D7-4</f>
        <v>106</v>
      </c>
      <c r="D7" s="139">
        <v>110</v>
      </c>
      <c r="E7" s="127">
        <f>D7+4</f>
        <v>114</v>
      </c>
      <c r="F7" s="127">
        <f>E7+4</f>
        <v>118</v>
      </c>
      <c r="G7" s="127">
        <f t="shared" ref="G7:I7" si="1">F7+6</f>
        <v>124</v>
      </c>
      <c r="H7" s="127">
        <f t="shared" si="1"/>
        <v>130</v>
      </c>
      <c r="I7" s="127">
        <f t="shared" si="1"/>
        <v>136</v>
      </c>
      <c r="J7" s="123" t="s">
        <v>160</v>
      </c>
      <c r="K7" s="108"/>
      <c r="L7" s="117" t="s">
        <v>205</v>
      </c>
      <c r="M7" s="117" t="s">
        <v>206</v>
      </c>
      <c r="N7" s="117" t="s">
        <v>207</v>
      </c>
      <c r="O7" s="117" t="s">
        <v>208</v>
      </c>
      <c r="P7" s="117" t="s">
        <v>209</v>
      </c>
      <c r="Q7" s="117" t="s">
        <v>210</v>
      </c>
      <c r="R7" s="250" t="s">
        <v>211</v>
      </c>
      <c r="S7" s="247" t="s">
        <v>212</v>
      </c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</row>
    <row r="8" s="85" customFormat="1" ht="20" customHeight="1" spans="1:253">
      <c r="A8" s="251" t="s">
        <v>165</v>
      </c>
      <c r="B8" s="127">
        <f>C8-4</f>
        <v>100</v>
      </c>
      <c r="C8" s="127">
        <f>D8-4</f>
        <v>104</v>
      </c>
      <c r="D8" s="252">
        <v>108</v>
      </c>
      <c r="E8" s="127">
        <f>D8+4</f>
        <v>112</v>
      </c>
      <c r="F8" s="127">
        <f>E8+5</f>
        <v>117</v>
      </c>
      <c r="G8" s="127">
        <f>F8+6</f>
        <v>123</v>
      </c>
      <c r="H8" s="127">
        <f>G8+7</f>
        <v>130</v>
      </c>
      <c r="I8" s="127">
        <f>H8+7</f>
        <v>137</v>
      </c>
      <c r="J8" s="123" t="s">
        <v>160</v>
      </c>
      <c r="K8" s="108"/>
      <c r="L8" s="117" t="s">
        <v>213</v>
      </c>
      <c r="M8" s="117" t="s">
        <v>207</v>
      </c>
      <c r="N8" s="117" t="s">
        <v>207</v>
      </c>
      <c r="O8" s="117" t="s">
        <v>214</v>
      </c>
      <c r="P8" s="117" t="s">
        <v>210</v>
      </c>
      <c r="Q8" s="117" t="s">
        <v>215</v>
      </c>
      <c r="R8" s="250" t="s">
        <v>205</v>
      </c>
      <c r="S8" s="247" t="s">
        <v>216</v>
      </c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</row>
    <row r="9" s="85" customFormat="1" ht="20" customHeight="1" spans="1:253">
      <c r="A9" s="253" t="s">
        <v>168</v>
      </c>
      <c r="B9" s="127">
        <f>C9-1.2</f>
        <v>43.6</v>
      </c>
      <c r="C9" s="127">
        <f>D9-1.2</f>
        <v>44.8</v>
      </c>
      <c r="D9" s="252" t="s">
        <v>169</v>
      </c>
      <c r="E9" s="127">
        <f>D9+1.2</f>
        <v>47.2</v>
      </c>
      <c r="F9" s="127">
        <f>E9+1.2</f>
        <v>48.4</v>
      </c>
      <c r="G9" s="127">
        <f t="shared" ref="G9:I9" si="2">F9+1.4</f>
        <v>49.8</v>
      </c>
      <c r="H9" s="127">
        <f t="shared" si="2"/>
        <v>51.2</v>
      </c>
      <c r="I9" s="127">
        <f t="shared" si="2"/>
        <v>52.6</v>
      </c>
      <c r="J9" s="123" t="s">
        <v>170</v>
      </c>
      <c r="K9" s="108"/>
      <c r="L9" s="117" t="s">
        <v>217</v>
      </c>
      <c r="M9" s="117" t="s">
        <v>212</v>
      </c>
      <c r="N9" s="117" t="s">
        <v>214</v>
      </c>
      <c r="O9" s="117" t="s">
        <v>218</v>
      </c>
      <c r="P9" s="117" t="s">
        <v>212</v>
      </c>
      <c r="Q9" s="117" t="s">
        <v>217</v>
      </c>
      <c r="R9" s="250" t="s">
        <v>205</v>
      </c>
      <c r="S9" s="247" t="s">
        <v>219</v>
      </c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</row>
    <row r="10" s="85" customFormat="1" ht="20" customHeight="1" spans="1:253">
      <c r="A10" s="253" t="s">
        <v>171</v>
      </c>
      <c r="B10" s="127">
        <f>C10-0.5</f>
        <v>20</v>
      </c>
      <c r="C10" s="127">
        <f>D10-0.5</f>
        <v>20.5</v>
      </c>
      <c r="D10" s="254">
        <v>21</v>
      </c>
      <c r="E10" s="127">
        <f t="shared" ref="E10:I10" si="3">D10+0.5</f>
        <v>21.5</v>
      </c>
      <c r="F10" s="127">
        <f t="shared" si="3"/>
        <v>22</v>
      </c>
      <c r="G10" s="127">
        <f t="shared" si="3"/>
        <v>22.5</v>
      </c>
      <c r="H10" s="127">
        <f t="shared" si="3"/>
        <v>23</v>
      </c>
      <c r="I10" s="127">
        <f t="shared" si="3"/>
        <v>23.5</v>
      </c>
      <c r="J10" s="123" t="s">
        <v>170</v>
      </c>
      <c r="K10" s="108"/>
      <c r="L10" s="117" t="s">
        <v>207</v>
      </c>
      <c r="M10" s="117" t="s">
        <v>214</v>
      </c>
      <c r="N10" s="117" t="s">
        <v>207</v>
      </c>
      <c r="O10" s="117" t="s">
        <v>217</v>
      </c>
      <c r="P10" s="117" t="s">
        <v>207</v>
      </c>
      <c r="Q10" s="117" t="s">
        <v>220</v>
      </c>
      <c r="R10" s="250" t="s">
        <v>221</v>
      </c>
      <c r="S10" s="247" t="s">
        <v>222</v>
      </c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</row>
    <row r="11" s="85" customFormat="1" ht="20" customHeight="1" spans="1:253">
      <c r="A11" s="255" t="s">
        <v>173</v>
      </c>
      <c r="B11" s="134">
        <f>C11-0.8</f>
        <v>17.9</v>
      </c>
      <c r="C11" s="134">
        <f>D11-0.8</f>
        <v>18.7</v>
      </c>
      <c r="D11" s="256">
        <v>19.5</v>
      </c>
      <c r="E11" s="134">
        <f>D11+0.8</f>
        <v>20.3</v>
      </c>
      <c r="F11" s="134">
        <f>E11+0.8</f>
        <v>21.1</v>
      </c>
      <c r="G11" s="134">
        <f t="shared" ref="G11:I11" si="4">F11+1.3</f>
        <v>22.4</v>
      </c>
      <c r="H11" s="134">
        <f t="shared" si="4"/>
        <v>23.7</v>
      </c>
      <c r="I11" s="134">
        <f t="shared" si="4"/>
        <v>25</v>
      </c>
      <c r="J11" s="123" t="s">
        <v>174</v>
      </c>
      <c r="K11" s="108"/>
      <c r="L11" s="117" t="s">
        <v>223</v>
      </c>
      <c r="M11" s="117" t="s">
        <v>224</v>
      </c>
      <c r="N11" s="117" t="s">
        <v>207</v>
      </c>
      <c r="O11" s="117" t="s">
        <v>220</v>
      </c>
      <c r="P11" s="117" t="s">
        <v>214</v>
      </c>
      <c r="Q11" s="117" t="s">
        <v>214</v>
      </c>
      <c r="R11" s="250" t="s">
        <v>218</v>
      </c>
      <c r="S11" s="247" t="s">
        <v>207</v>
      </c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</row>
    <row r="12" s="85" customFormat="1" ht="20" customHeight="1" spans="1:253">
      <c r="A12" s="257" t="s">
        <v>175</v>
      </c>
      <c r="B12" s="134">
        <f>C12-0.6</f>
        <v>16.3</v>
      </c>
      <c r="C12" s="134">
        <f>D12-0.6</f>
        <v>16.9</v>
      </c>
      <c r="D12" s="256">
        <v>17.5</v>
      </c>
      <c r="E12" s="134">
        <f>D12+0.6</f>
        <v>18.1</v>
      </c>
      <c r="F12" s="134">
        <f>E12+0.6</f>
        <v>18.7</v>
      </c>
      <c r="G12" s="134">
        <f t="shared" ref="G12:I12" si="5">F12+0.95</f>
        <v>19.65</v>
      </c>
      <c r="H12" s="134">
        <f t="shared" si="5"/>
        <v>20.6</v>
      </c>
      <c r="I12" s="134">
        <f t="shared" si="5"/>
        <v>21.55</v>
      </c>
      <c r="J12" s="123" t="s">
        <v>170</v>
      </c>
      <c r="K12" s="108"/>
      <c r="L12" s="117" t="s">
        <v>225</v>
      </c>
      <c r="M12" s="117" t="s">
        <v>225</v>
      </c>
      <c r="N12" s="117" t="s">
        <v>217</v>
      </c>
      <c r="O12" s="117" t="s">
        <v>217</v>
      </c>
      <c r="P12" s="117" t="s">
        <v>212</v>
      </c>
      <c r="Q12" s="117" t="s">
        <v>219</v>
      </c>
      <c r="R12" s="250" t="s">
        <v>226</v>
      </c>
      <c r="S12" s="247" t="s">
        <v>227</v>
      </c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</row>
    <row r="13" s="85" customFormat="1" ht="20" customHeight="1" spans="1:253">
      <c r="A13" s="253" t="s">
        <v>177</v>
      </c>
      <c r="B13" s="127">
        <f>C13-0.4</f>
        <v>19.2</v>
      </c>
      <c r="C13" s="127">
        <f>D13-0.4</f>
        <v>19.6</v>
      </c>
      <c r="D13" s="139">
        <v>20</v>
      </c>
      <c r="E13" s="127">
        <f>D13+0.4</f>
        <v>20.4</v>
      </c>
      <c r="F13" s="127">
        <f>E13+0.4</f>
        <v>20.8</v>
      </c>
      <c r="G13" s="127">
        <f t="shared" ref="G13:I13" si="6">F13+0.6</f>
        <v>21.4</v>
      </c>
      <c r="H13" s="127">
        <f t="shared" si="6"/>
        <v>22</v>
      </c>
      <c r="I13" s="127">
        <f t="shared" si="6"/>
        <v>22.6</v>
      </c>
      <c r="J13" s="123">
        <v>0</v>
      </c>
      <c r="K13" s="108"/>
      <c r="L13" s="117" t="s">
        <v>223</v>
      </c>
      <c r="M13" s="117" t="s">
        <v>214</v>
      </c>
      <c r="N13" s="117" t="s">
        <v>207</v>
      </c>
      <c r="O13" s="117" t="s">
        <v>228</v>
      </c>
      <c r="P13" s="117" t="s">
        <v>226</v>
      </c>
      <c r="Q13" s="117" t="s">
        <v>229</v>
      </c>
      <c r="R13" s="250" t="s">
        <v>214</v>
      </c>
      <c r="S13" s="247" t="s">
        <v>230</v>
      </c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</row>
    <row r="14" s="85" customFormat="1" ht="20" customHeight="1" spans="1:253">
      <c r="A14" s="253" t="s">
        <v>178</v>
      </c>
      <c r="B14" s="127">
        <f>C14-0.2</f>
        <v>10.6</v>
      </c>
      <c r="C14" s="127">
        <f>D14-0.2</f>
        <v>10.8</v>
      </c>
      <c r="D14" s="139">
        <v>11</v>
      </c>
      <c r="E14" s="127">
        <f>D14+0.2</f>
        <v>11.2</v>
      </c>
      <c r="F14" s="127">
        <f>E14+0.2</f>
        <v>11.4</v>
      </c>
      <c r="G14" s="127">
        <f t="shared" ref="G14:I14" si="7">F14+0.25</f>
        <v>11.65</v>
      </c>
      <c r="H14" s="127">
        <f t="shared" si="7"/>
        <v>11.9</v>
      </c>
      <c r="I14" s="127">
        <f t="shared" si="7"/>
        <v>12.15</v>
      </c>
      <c r="J14" s="137"/>
      <c r="K14" s="108"/>
      <c r="L14" s="117" t="s">
        <v>208</v>
      </c>
      <c r="M14" s="117" t="s">
        <v>231</v>
      </c>
      <c r="N14" s="117" t="s">
        <v>214</v>
      </c>
      <c r="O14" s="117" t="s">
        <v>232</v>
      </c>
      <c r="P14" s="117" t="s">
        <v>233</v>
      </c>
      <c r="Q14" s="117" t="s">
        <v>220</v>
      </c>
      <c r="R14" s="250" t="s">
        <v>220</v>
      </c>
      <c r="S14" s="247" t="s">
        <v>234</v>
      </c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</row>
    <row r="15" s="85" customFormat="1" ht="20" customHeight="1" spans="1:253">
      <c r="A15" s="253" t="s">
        <v>181</v>
      </c>
      <c r="B15" s="127">
        <f>C15</f>
        <v>1.5</v>
      </c>
      <c r="C15" s="127">
        <f>D15</f>
        <v>1.5</v>
      </c>
      <c r="D15" s="139">
        <v>1.5</v>
      </c>
      <c r="E15" s="127">
        <f t="shared" ref="E15:I15" si="8">D15</f>
        <v>1.5</v>
      </c>
      <c r="F15" s="127">
        <f t="shared" si="8"/>
        <v>1.5</v>
      </c>
      <c r="G15" s="127">
        <f t="shared" si="8"/>
        <v>1.5</v>
      </c>
      <c r="H15" s="127">
        <f t="shared" si="8"/>
        <v>1.5</v>
      </c>
      <c r="I15" s="127">
        <f t="shared" si="8"/>
        <v>1.5</v>
      </c>
      <c r="J15" s="137"/>
      <c r="K15" s="108"/>
      <c r="L15" s="247" t="s">
        <v>207</v>
      </c>
      <c r="M15" s="247" t="s">
        <v>207</v>
      </c>
      <c r="N15" s="247" t="s">
        <v>207</v>
      </c>
      <c r="O15" s="247" t="s">
        <v>207</v>
      </c>
      <c r="P15" s="247" t="s">
        <v>207</v>
      </c>
      <c r="Q15" s="247" t="s">
        <v>207</v>
      </c>
      <c r="R15" s="247" t="s">
        <v>207</v>
      </c>
      <c r="S15" s="247" t="s">
        <v>207</v>
      </c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</row>
    <row r="16" s="85" customFormat="1" ht="20" customHeight="1" spans="1:253">
      <c r="A16" s="258"/>
      <c r="B16" s="127"/>
      <c r="C16" s="127"/>
      <c r="D16" s="128"/>
      <c r="E16" s="127"/>
      <c r="F16" s="127"/>
      <c r="G16" s="127"/>
      <c r="H16" s="127"/>
      <c r="I16" s="127"/>
      <c r="J16" s="137"/>
      <c r="K16" s="108"/>
      <c r="L16" s="247"/>
      <c r="M16" s="247"/>
      <c r="N16" s="247"/>
      <c r="O16" s="247"/>
      <c r="P16" s="247"/>
      <c r="Q16" s="247"/>
      <c r="R16" s="247"/>
      <c r="S16" s="247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</row>
    <row r="17" s="85" customFormat="1" ht="20" customHeight="1" spans="1:253">
      <c r="A17" s="258"/>
      <c r="B17" s="127"/>
      <c r="C17" s="127"/>
      <c r="D17" s="128"/>
      <c r="E17" s="127"/>
      <c r="F17" s="127"/>
      <c r="G17" s="127"/>
      <c r="H17" s="127"/>
      <c r="I17" s="127"/>
      <c r="J17" s="140"/>
      <c r="K17" s="108"/>
      <c r="L17" s="247"/>
      <c r="M17" s="247"/>
      <c r="N17" s="247"/>
      <c r="O17" s="247"/>
      <c r="P17" s="247"/>
      <c r="Q17" s="247"/>
      <c r="R17" s="247"/>
      <c r="S17" s="247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</row>
    <row r="18" s="85" customFormat="1" ht="18" spans="1:253">
      <c r="A18" s="258"/>
      <c r="B18" s="127"/>
      <c r="C18" s="127"/>
      <c r="D18" s="128"/>
      <c r="E18" s="127"/>
      <c r="F18" s="127"/>
      <c r="G18" s="127"/>
      <c r="H18" s="127"/>
      <c r="I18" s="127"/>
      <c r="J18" s="141"/>
      <c r="K18" s="108"/>
      <c r="L18" s="247"/>
      <c r="M18" s="247"/>
      <c r="N18" s="247"/>
      <c r="O18" s="247"/>
      <c r="P18" s="247"/>
      <c r="Q18" s="247"/>
      <c r="R18" s="247"/>
      <c r="S18" s="247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</row>
    <row r="19" s="85" customFormat="1" ht="16.5" spans="1:253">
      <c r="A19" s="259"/>
      <c r="B19" s="260"/>
      <c r="C19" s="260"/>
      <c r="D19" s="260"/>
      <c r="E19" s="261"/>
      <c r="F19" s="260"/>
      <c r="G19" s="260"/>
      <c r="H19" s="260"/>
      <c r="I19" s="260"/>
      <c r="J19" s="260"/>
      <c r="K19" s="108"/>
      <c r="L19" s="262"/>
      <c r="M19" s="262"/>
      <c r="N19" s="247"/>
      <c r="O19" s="247"/>
      <c r="P19" s="247"/>
      <c r="Q19" s="262"/>
      <c r="R19" s="262"/>
      <c r="S19" s="247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</row>
    <row r="20" s="85" customFormat="1" spans="1:253">
      <c r="C20" s="86"/>
      <c r="J20" s="263" t="s">
        <v>183</v>
      </c>
      <c r="K20" s="152"/>
      <c r="L20" s="264">
        <v>46037</v>
      </c>
      <c r="M20" s="152" t="s">
        <v>184</v>
      </c>
      <c r="N20" s="152" t="s">
        <v>138</v>
      </c>
      <c r="O20" s="152"/>
      <c r="P20" s="152"/>
      <c r="R20" s="152" t="s">
        <v>185</v>
      </c>
      <c r="S20" s="265" t="s">
        <v>141</v>
      </c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</row>
  </sheetData>
  <mergeCells count="9">
    <mergeCell ref="A1:N1"/>
    <mergeCell ref="B2:D2"/>
    <mergeCell ref="F2:J2"/>
    <mergeCell ref="M2:S2"/>
    <mergeCell ref="B3:J3"/>
    <mergeCell ref="J20:K20"/>
    <mergeCell ref="A3:A5"/>
    <mergeCell ref="J4:J5"/>
    <mergeCell ref="K2:K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26" sqref="M26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3">
      <c r="A1" s="158" t="s">
        <v>235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39" customHeight="1" spans="1:13">
      <c r="A2" s="159" t="s">
        <v>53</v>
      </c>
      <c r="B2" s="160" t="s">
        <v>54</v>
      </c>
      <c r="C2" s="160"/>
      <c r="D2" s="161" t="s">
        <v>61</v>
      </c>
      <c r="E2" s="162" t="str">
        <f>首期!B4</f>
        <v>TAJJFO81935</v>
      </c>
      <c r="F2" s="163" t="s">
        <v>236</v>
      </c>
      <c r="G2" s="164" t="str">
        <f>首期!B5</f>
        <v>男式短袖T恤</v>
      </c>
      <c r="H2" s="165"/>
      <c r="I2" s="166" t="s">
        <v>57</v>
      </c>
      <c r="J2" s="167" t="s">
        <v>56</v>
      </c>
      <c r="K2" s="168"/>
    </row>
    <row r="3" ht="18" customHeight="1" spans="1:13">
      <c r="A3" s="169" t="s">
        <v>74</v>
      </c>
      <c r="B3" s="170">
        <f>首期!B7</f>
        <v>3000</v>
      </c>
      <c r="C3" s="170"/>
      <c r="D3" s="171" t="s">
        <v>237</v>
      </c>
      <c r="E3" s="172">
        <v>46052</v>
      </c>
      <c r="F3" s="173"/>
      <c r="G3" s="173"/>
      <c r="H3" s="174" t="s">
        <v>238</v>
      </c>
      <c r="I3" s="174"/>
      <c r="J3" s="174"/>
      <c r="K3" s="175"/>
    </row>
    <row r="4" ht="18" customHeight="1" spans="1:13">
      <c r="A4" s="176" t="s">
        <v>71</v>
      </c>
      <c r="B4" s="170">
        <v>1</v>
      </c>
      <c r="C4" s="170">
        <v>6</v>
      </c>
      <c r="D4" s="177" t="s">
        <v>239</v>
      </c>
      <c r="E4" s="173" t="s">
        <v>240</v>
      </c>
      <c r="F4" s="173"/>
      <c r="G4" s="173"/>
      <c r="H4" s="177" t="s">
        <v>241</v>
      </c>
      <c r="I4" s="177"/>
      <c r="J4" s="178" t="s">
        <v>65</v>
      </c>
      <c r="K4" s="179" t="s">
        <v>66</v>
      </c>
    </row>
    <row r="5" ht="18" customHeight="1" spans="1:13">
      <c r="A5" s="176" t="s">
        <v>242</v>
      </c>
      <c r="B5" s="170">
        <v>1</v>
      </c>
      <c r="C5" s="170"/>
      <c r="D5" s="171" t="s">
        <v>243</v>
      </c>
      <c r="E5" s="171"/>
      <c r="G5" s="171"/>
      <c r="H5" s="177" t="s">
        <v>244</v>
      </c>
      <c r="I5" s="177"/>
      <c r="J5" s="178" t="s">
        <v>65</v>
      </c>
      <c r="K5" s="179" t="s">
        <v>66</v>
      </c>
    </row>
    <row r="6" ht="18" customHeight="1" spans="1:13">
      <c r="A6" s="180" t="s">
        <v>245</v>
      </c>
      <c r="B6" s="181">
        <v>125</v>
      </c>
      <c r="C6" s="181"/>
      <c r="D6" s="182" t="s">
        <v>246</v>
      </c>
      <c r="E6" s="183">
        <v>3000</v>
      </c>
      <c r="F6" s="183"/>
      <c r="G6" s="182"/>
      <c r="H6" s="184" t="s">
        <v>247</v>
      </c>
      <c r="I6" s="184"/>
      <c r="J6" s="183" t="s">
        <v>65</v>
      </c>
      <c r="K6" s="185" t="s">
        <v>66</v>
      </c>
      <c r="M6" s="186"/>
    </row>
    <row r="7" ht="18" customHeight="1" spans="1:13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ht="18" customHeight="1" spans="1:13">
      <c r="A8" s="190" t="s">
        <v>248</v>
      </c>
      <c r="B8" s="163" t="s">
        <v>249</v>
      </c>
      <c r="C8" s="163" t="s">
        <v>250</v>
      </c>
      <c r="D8" s="163" t="s">
        <v>251</v>
      </c>
      <c r="E8" s="163" t="s">
        <v>252</v>
      </c>
      <c r="F8" s="163" t="s">
        <v>253</v>
      </c>
      <c r="G8" s="191" t="s">
        <v>254</v>
      </c>
      <c r="H8" s="192"/>
      <c r="I8" s="192"/>
      <c r="J8" s="192"/>
      <c r="K8" s="193"/>
    </row>
    <row r="9" ht="18" customHeight="1" spans="1:13">
      <c r="A9" s="176" t="s">
        <v>255</v>
      </c>
      <c r="B9" s="177"/>
      <c r="C9" s="178" t="s">
        <v>65</v>
      </c>
      <c r="D9" s="178" t="s">
        <v>66</v>
      </c>
      <c r="E9" s="171" t="s">
        <v>256</v>
      </c>
      <c r="F9" s="194" t="s">
        <v>257</v>
      </c>
      <c r="G9" s="195"/>
      <c r="H9" s="196"/>
      <c r="I9" s="196"/>
      <c r="J9" s="196"/>
      <c r="K9" s="197"/>
    </row>
    <row r="10" ht="18" customHeight="1" spans="1:13">
      <c r="A10" s="176" t="s">
        <v>258</v>
      </c>
      <c r="B10" s="177"/>
      <c r="C10" s="178" t="s">
        <v>65</v>
      </c>
      <c r="D10" s="178" t="s">
        <v>66</v>
      </c>
      <c r="E10" s="171" t="s">
        <v>259</v>
      </c>
      <c r="F10" s="194" t="s">
        <v>260</v>
      </c>
      <c r="G10" s="195" t="s">
        <v>261</v>
      </c>
      <c r="H10" s="196"/>
      <c r="I10" s="196"/>
      <c r="J10" s="196"/>
      <c r="K10" s="197"/>
    </row>
    <row r="11" ht="18" customHeight="1" spans="1:13">
      <c r="A11" s="198" t="s">
        <v>187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ht="18" customHeight="1" spans="1:13">
      <c r="A12" s="169" t="s">
        <v>88</v>
      </c>
      <c r="B12" s="178" t="s">
        <v>84</v>
      </c>
      <c r="C12" s="178" t="s">
        <v>85</v>
      </c>
      <c r="D12" s="194"/>
      <c r="E12" s="171" t="s">
        <v>86</v>
      </c>
      <c r="F12" s="178" t="s">
        <v>84</v>
      </c>
      <c r="G12" s="178" t="s">
        <v>85</v>
      </c>
      <c r="H12" s="178"/>
      <c r="I12" s="171" t="s">
        <v>262</v>
      </c>
      <c r="J12" s="178" t="s">
        <v>84</v>
      </c>
      <c r="K12" s="179" t="s">
        <v>85</v>
      </c>
    </row>
    <row r="13" ht="18" customHeight="1" spans="1:13">
      <c r="A13" s="169" t="s">
        <v>91</v>
      </c>
      <c r="B13" s="178" t="s">
        <v>84</v>
      </c>
      <c r="C13" s="178" t="s">
        <v>85</v>
      </c>
      <c r="D13" s="194"/>
      <c r="E13" s="171" t="s">
        <v>96</v>
      </c>
      <c r="F13" s="178" t="s">
        <v>84</v>
      </c>
      <c r="G13" s="178" t="s">
        <v>85</v>
      </c>
      <c r="H13" s="178"/>
      <c r="I13" s="171" t="s">
        <v>263</v>
      </c>
      <c r="J13" s="178" t="s">
        <v>84</v>
      </c>
      <c r="K13" s="179" t="s">
        <v>85</v>
      </c>
    </row>
    <row r="14" ht="18" customHeight="1" spans="1:13">
      <c r="A14" s="180" t="s">
        <v>264</v>
      </c>
      <c r="B14" s="183" t="s">
        <v>84</v>
      </c>
      <c r="C14" s="183" t="s">
        <v>85</v>
      </c>
      <c r="D14" s="201"/>
      <c r="E14" s="182" t="s">
        <v>265</v>
      </c>
      <c r="F14" s="183" t="s">
        <v>84</v>
      </c>
      <c r="G14" s="183" t="s">
        <v>85</v>
      </c>
      <c r="H14" s="183"/>
      <c r="I14" s="182" t="s">
        <v>266</v>
      </c>
      <c r="J14" s="183" t="s">
        <v>84</v>
      </c>
      <c r="K14" s="185" t="s">
        <v>85</v>
      </c>
    </row>
    <row r="15" ht="18" customHeight="1" spans="1:13">
      <c r="A15" s="187"/>
      <c r="B15" s="202"/>
      <c r="C15" s="202"/>
      <c r="D15" s="188"/>
      <c r="E15" s="187"/>
      <c r="F15" s="202"/>
      <c r="G15" s="202"/>
      <c r="H15" s="202"/>
      <c r="I15" s="187"/>
      <c r="J15" s="202"/>
      <c r="K15" s="202"/>
    </row>
    <row r="16" s="155" customFormat="1" ht="18" customHeight="1" spans="1:13">
      <c r="A16" s="159" t="s">
        <v>267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3"/>
    </row>
    <row r="17" ht="18" customHeight="1" spans="1:11">
      <c r="A17" s="176" t="s">
        <v>268</v>
      </c>
      <c r="B17" s="177"/>
      <c r="C17" s="177"/>
      <c r="D17" s="177"/>
      <c r="E17" s="177"/>
      <c r="F17" s="177"/>
      <c r="G17" s="177"/>
      <c r="H17" s="177"/>
      <c r="I17" s="177"/>
      <c r="J17" s="177"/>
      <c r="K17" s="204"/>
    </row>
    <row r="18" ht="18" customHeight="1" spans="1:11">
      <c r="A18" s="176" t="s">
        <v>269</v>
      </c>
      <c r="B18" s="177"/>
      <c r="C18" s="177"/>
      <c r="D18" s="177"/>
      <c r="E18" s="177"/>
      <c r="F18" s="177"/>
      <c r="G18" s="177"/>
      <c r="H18" s="177"/>
      <c r="I18" s="177"/>
      <c r="J18" s="177"/>
      <c r="K18" s="204"/>
    </row>
    <row r="19" ht="22" customHeight="1" spans="1:11">
      <c r="A19" s="205"/>
      <c r="B19" s="178"/>
      <c r="C19" s="178"/>
      <c r="D19" s="178"/>
      <c r="E19" s="178"/>
      <c r="F19" s="178"/>
      <c r="G19" s="178"/>
      <c r="H19" s="178"/>
      <c r="I19" s="178"/>
      <c r="J19" s="178"/>
      <c r="K19" s="179"/>
    </row>
    <row r="20" ht="22" customHeigh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ht="22" customHeight="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08"/>
    </row>
    <row r="22" ht="22" customHeight="1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08"/>
    </row>
    <row r="23" ht="22" customHeigh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1"/>
    </row>
    <row r="24" ht="18" customHeight="1" spans="1:11">
      <c r="A24" s="176" t="s">
        <v>123</v>
      </c>
      <c r="B24" s="177"/>
      <c r="C24" s="178" t="s">
        <v>65</v>
      </c>
      <c r="D24" s="178" t="s">
        <v>66</v>
      </c>
      <c r="E24" s="174"/>
      <c r="F24" s="174"/>
      <c r="G24" s="174"/>
      <c r="H24" s="174"/>
      <c r="I24" s="174"/>
      <c r="J24" s="174"/>
      <c r="K24" s="175"/>
    </row>
    <row r="25" ht="18" customHeight="1" spans="1:11">
      <c r="A25" s="212" t="s">
        <v>270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4"/>
    </row>
    <row r="26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ht="20" customHeight="1" spans="1:11">
      <c r="A27" s="216" t="s">
        <v>271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17" t="s">
        <v>272</v>
      </c>
    </row>
    <row r="28" ht="23" customHeight="1" spans="1:11">
      <c r="A28" s="206" t="s">
        <v>273</v>
      </c>
      <c r="B28" s="207"/>
      <c r="C28" s="207"/>
      <c r="D28" s="207"/>
      <c r="E28" s="207"/>
      <c r="F28" s="207"/>
      <c r="G28" s="207"/>
      <c r="H28" s="207"/>
      <c r="I28" s="207"/>
      <c r="J28" s="218"/>
      <c r="K28" s="219">
        <v>2</v>
      </c>
    </row>
    <row r="29" ht="23" customHeight="1" spans="1:11">
      <c r="A29" s="206" t="s">
        <v>274</v>
      </c>
      <c r="B29" s="207"/>
      <c r="C29" s="207"/>
      <c r="D29" s="207"/>
      <c r="E29" s="207"/>
      <c r="F29" s="207"/>
      <c r="G29" s="207"/>
      <c r="H29" s="207"/>
      <c r="I29" s="207"/>
      <c r="J29" s="218"/>
      <c r="K29" s="197">
        <v>1</v>
      </c>
    </row>
    <row r="30" ht="23" customHeight="1" spans="1:11">
      <c r="A30" s="206" t="s">
        <v>275</v>
      </c>
      <c r="B30" s="207"/>
      <c r="C30" s="207"/>
      <c r="D30" s="207"/>
      <c r="E30" s="207"/>
      <c r="F30" s="207"/>
      <c r="G30" s="207"/>
      <c r="H30" s="207"/>
      <c r="I30" s="207"/>
      <c r="J30" s="218"/>
      <c r="K30" s="197">
        <v>2</v>
      </c>
    </row>
    <row r="31" ht="23" customHeight="1" spans="1:11">
      <c r="A31" s="206"/>
      <c r="B31" s="207"/>
      <c r="C31" s="207"/>
      <c r="D31" s="207"/>
      <c r="E31" s="207"/>
      <c r="F31" s="207"/>
      <c r="G31" s="207"/>
      <c r="H31" s="207"/>
      <c r="I31" s="207"/>
      <c r="J31" s="218"/>
      <c r="K31" s="197"/>
    </row>
    <row r="32" ht="23" customHeigh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18"/>
      <c r="K32" s="220"/>
    </row>
    <row r="33" ht="23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18"/>
      <c r="K33" s="221"/>
    </row>
    <row r="34" ht="23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18"/>
      <c r="K34" s="197"/>
    </row>
    <row r="35" ht="23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18"/>
      <c r="K35" s="222"/>
    </row>
    <row r="36" ht="23" customHeight="1" spans="1:11">
      <c r="A36" s="223" t="s">
        <v>276</v>
      </c>
      <c r="B36" s="224"/>
      <c r="C36" s="224"/>
      <c r="D36" s="224"/>
      <c r="E36" s="224"/>
      <c r="F36" s="224"/>
      <c r="G36" s="224"/>
      <c r="H36" s="224"/>
      <c r="I36" s="224"/>
      <c r="J36" s="225"/>
      <c r="K36" s="226">
        <f>SUM(K28:K35)</f>
        <v>5</v>
      </c>
    </row>
    <row r="37" ht="18.75" customHeight="1" spans="1:11">
      <c r="A37" s="227" t="s">
        <v>277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="156" customFormat="1" ht="18.75" customHeight="1" spans="1:11">
      <c r="A38" s="176" t="s">
        <v>278</v>
      </c>
      <c r="B38" s="177"/>
      <c r="C38" s="177"/>
      <c r="D38" s="174" t="s">
        <v>279</v>
      </c>
      <c r="E38" s="174"/>
      <c r="F38" s="230" t="s">
        <v>280</v>
      </c>
      <c r="G38" s="231"/>
      <c r="H38" s="177" t="s">
        <v>281</v>
      </c>
      <c r="I38" s="177"/>
      <c r="J38" s="177" t="s">
        <v>282</v>
      </c>
      <c r="K38" s="204"/>
    </row>
    <row r="39" ht="18.75" customHeight="1" spans="1:11">
      <c r="A39" s="176" t="s">
        <v>124</v>
      </c>
      <c r="B39" s="177" t="s">
        <v>283</v>
      </c>
      <c r="C39" s="177"/>
      <c r="D39" s="177"/>
      <c r="E39" s="177"/>
      <c r="F39" s="177"/>
      <c r="G39" s="177"/>
      <c r="H39" s="177"/>
      <c r="I39" s="177"/>
      <c r="J39" s="177"/>
      <c r="K39" s="204"/>
    </row>
    <row r="40" ht="24" customHeight="1" spans="1:11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204"/>
    </row>
    <row r="41" ht="24" customHeight="1" spans="1:11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204"/>
    </row>
    <row r="42" ht="32.1" customHeight="1" spans="1:11">
      <c r="A42" s="180" t="s">
        <v>135</v>
      </c>
      <c r="B42" s="232" t="s">
        <v>284</v>
      </c>
      <c r="C42" s="232"/>
      <c r="D42" s="182" t="s">
        <v>285</v>
      </c>
      <c r="E42" s="201" t="s">
        <v>138</v>
      </c>
      <c r="F42" s="182" t="s">
        <v>139</v>
      </c>
      <c r="G42" s="233">
        <v>46041</v>
      </c>
      <c r="H42" s="234" t="s">
        <v>140</v>
      </c>
      <c r="I42" s="234"/>
      <c r="J42" s="232" t="s">
        <v>141</v>
      </c>
      <c r="K42" s="23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1"/>
  <sheetViews>
    <sheetView topLeftCell="C1" workbookViewId="0">
      <selection activeCell="I24" sqref="I24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8" width="9.125" style="85" customWidth="1"/>
    <col min="9" max="9" width="8.5" style="85" customWidth="1"/>
    <col min="10" max="10" width="5.375" style="85" customWidth="1"/>
    <col min="11" max="11" width="2.75" style="85" customWidth="1"/>
    <col min="12" max="16" width="14.625" style="85" customWidth="1"/>
    <col min="17" max="19" width="14.625" style="87" customWidth="1"/>
    <col min="20" max="257" width="9" style="85"/>
    <col min="258" max="16384" width="9" style="88"/>
  </cols>
  <sheetData>
    <row r="1" s="85" customFormat="1" ht="29" customHeight="1" spans="1:260">
      <c r="A1" s="89" t="s">
        <v>144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3"/>
      <c r="R1" s="93"/>
      <c r="S1" s="93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  <c r="IZ1" s="88"/>
    </row>
    <row r="2" s="85" customFormat="1" ht="20" customHeight="1" spans="1:260">
      <c r="A2" s="94" t="s">
        <v>61</v>
      </c>
      <c r="B2" s="95" t="str">
        <f>首期!B4</f>
        <v>TAJJFO81935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99"/>
      <c r="K2" s="100"/>
      <c r="L2" s="101" t="s">
        <v>57</v>
      </c>
      <c r="M2" s="102" t="s">
        <v>56</v>
      </c>
      <c r="N2" s="102"/>
      <c r="O2" s="102"/>
      <c r="P2" s="102"/>
      <c r="Q2" s="102"/>
      <c r="R2" s="102"/>
      <c r="S2" s="103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</row>
    <row r="3" s="85" customFormat="1" spans="1:260">
      <c r="A3" s="104" t="s">
        <v>145</v>
      </c>
      <c r="B3" s="105" t="s">
        <v>146</v>
      </c>
      <c r="C3" s="106"/>
      <c r="D3" s="107"/>
      <c r="E3" s="107"/>
      <c r="F3" s="107"/>
      <c r="G3" s="107"/>
      <c r="H3" s="107"/>
      <c r="I3" s="107"/>
      <c r="J3" s="107"/>
      <c r="K3" s="108"/>
      <c r="L3" s="109"/>
      <c r="M3" s="109"/>
      <c r="N3" s="109"/>
      <c r="O3" s="109"/>
      <c r="P3" s="109"/>
      <c r="Q3" s="109"/>
      <c r="R3" s="109"/>
      <c r="S3" s="110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  <c r="IZ3" s="88"/>
    </row>
    <row r="4" s="85" customFormat="1" ht="16.5" spans="1:260">
      <c r="A4" s="104"/>
      <c r="B4" s="111" t="s">
        <v>109</v>
      </c>
      <c r="C4" s="112" t="s">
        <v>110</v>
      </c>
      <c r="D4" s="112" t="s">
        <v>111</v>
      </c>
      <c r="E4" s="112" t="s">
        <v>112</v>
      </c>
      <c r="F4" s="112" t="s">
        <v>113</v>
      </c>
      <c r="G4" s="112" t="s">
        <v>114</v>
      </c>
      <c r="H4" s="112" t="s">
        <v>115</v>
      </c>
      <c r="I4" s="112" t="s">
        <v>116</v>
      </c>
      <c r="J4" s="113" t="s">
        <v>147</v>
      </c>
      <c r="K4" s="108"/>
      <c r="L4" s="114" t="s">
        <v>109</v>
      </c>
      <c r="M4" s="112" t="s">
        <v>110</v>
      </c>
      <c r="N4" s="112" t="s">
        <v>111</v>
      </c>
      <c r="O4" s="112" t="s">
        <v>112</v>
      </c>
      <c r="P4" s="112" t="s">
        <v>113</v>
      </c>
      <c r="Q4" s="112" t="s">
        <v>114</v>
      </c>
      <c r="R4" s="112" t="s">
        <v>115</v>
      </c>
      <c r="S4" s="115" t="s">
        <v>116</v>
      </c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</row>
    <row r="5" s="85" customFormat="1" ht="16.5" spans="1:260">
      <c r="A5" s="104"/>
      <c r="B5" s="111" t="s">
        <v>149</v>
      </c>
      <c r="C5" s="112" t="s">
        <v>150</v>
      </c>
      <c r="D5" s="112" t="s">
        <v>151</v>
      </c>
      <c r="E5" s="112" t="s">
        <v>152</v>
      </c>
      <c r="F5" s="112" t="s">
        <v>153</v>
      </c>
      <c r="G5" s="112" t="s">
        <v>154</v>
      </c>
      <c r="H5" s="112" t="s">
        <v>155</v>
      </c>
      <c r="I5" s="112" t="s">
        <v>156</v>
      </c>
      <c r="J5" s="113"/>
      <c r="K5" s="116"/>
      <c r="L5" s="117" t="s">
        <v>118</v>
      </c>
      <c r="M5" s="117" t="s">
        <v>118</v>
      </c>
      <c r="N5" s="117" t="s">
        <v>118</v>
      </c>
      <c r="O5" s="117" t="s">
        <v>118</v>
      </c>
      <c r="P5" s="117" t="s">
        <v>118</v>
      </c>
      <c r="Q5" s="117" t="s">
        <v>118</v>
      </c>
      <c r="R5" s="117" t="s">
        <v>118</v>
      </c>
      <c r="S5" s="118" t="s">
        <v>118</v>
      </c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</row>
    <row r="6" s="85" customFormat="1" ht="21" customHeight="1" spans="1:260">
      <c r="A6" s="119" t="s">
        <v>159</v>
      </c>
      <c r="B6" s="120">
        <f>C6-1</f>
        <v>66</v>
      </c>
      <c r="C6" s="121">
        <f>D6-2</f>
        <v>67</v>
      </c>
      <c r="D6" s="122">
        <v>69</v>
      </c>
      <c r="E6" s="121">
        <f>D6+2</f>
        <v>71</v>
      </c>
      <c r="F6" s="121">
        <f>E6+2</f>
        <v>73</v>
      </c>
      <c r="G6" s="121">
        <f t="shared" ref="G6:I6" si="0">F6+1</f>
        <v>74</v>
      </c>
      <c r="H6" s="121">
        <f t="shared" si="0"/>
        <v>75</v>
      </c>
      <c r="I6" s="121">
        <f t="shared" si="0"/>
        <v>76</v>
      </c>
      <c r="J6" s="123" t="s">
        <v>160</v>
      </c>
      <c r="K6" s="116"/>
      <c r="L6" s="117" t="s">
        <v>286</v>
      </c>
      <c r="M6" s="117" t="s">
        <v>287</v>
      </c>
      <c r="N6" s="117" t="s">
        <v>288</v>
      </c>
      <c r="O6" s="117" t="s">
        <v>289</v>
      </c>
      <c r="P6" s="117" t="s">
        <v>290</v>
      </c>
      <c r="Q6" s="117" t="s">
        <v>291</v>
      </c>
      <c r="R6" s="117" t="s">
        <v>292</v>
      </c>
      <c r="S6" s="124" t="s">
        <v>290</v>
      </c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</row>
    <row r="7" s="85" customFormat="1" ht="21" customHeight="1" spans="1:260">
      <c r="A7" s="125" t="s">
        <v>163</v>
      </c>
      <c r="B7" s="126">
        <f>C7-4</f>
        <v>102</v>
      </c>
      <c r="C7" s="127">
        <f>D7-4</f>
        <v>106</v>
      </c>
      <c r="D7" s="128">
        <v>110</v>
      </c>
      <c r="E7" s="127">
        <f>D7+4</f>
        <v>114</v>
      </c>
      <c r="F7" s="127">
        <f>E7+4</f>
        <v>118</v>
      </c>
      <c r="G7" s="127">
        <f t="shared" ref="G7:I7" si="1">F7+6</f>
        <v>124</v>
      </c>
      <c r="H7" s="127">
        <f t="shared" si="1"/>
        <v>130</v>
      </c>
      <c r="I7" s="127">
        <f t="shared" si="1"/>
        <v>136</v>
      </c>
      <c r="J7" s="123" t="s">
        <v>160</v>
      </c>
      <c r="K7" s="116"/>
      <c r="L7" s="117" t="s">
        <v>293</v>
      </c>
      <c r="M7" s="117" t="s">
        <v>294</v>
      </c>
      <c r="N7" s="117" t="s">
        <v>295</v>
      </c>
      <c r="O7" s="117" t="s">
        <v>296</v>
      </c>
      <c r="P7" s="117" t="s">
        <v>297</v>
      </c>
      <c r="Q7" s="117" t="s">
        <v>298</v>
      </c>
      <c r="R7" s="117" t="s">
        <v>299</v>
      </c>
      <c r="S7" s="124" t="s">
        <v>300</v>
      </c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</row>
    <row r="8" s="85" customFormat="1" ht="21" customHeight="1" spans="1:260">
      <c r="A8" s="125" t="s">
        <v>165</v>
      </c>
      <c r="B8" s="126">
        <f>C8-4</f>
        <v>100</v>
      </c>
      <c r="C8" s="127">
        <f>D8-4</f>
        <v>104</v>
      </c>
      <c r="D8" s="129">
        <v>108</v>
      </c>
      <c r="E8" s="127">
        <f>D8+4</f>
        <v>112</v>
      </c>
      <c r="F8" s="127">
        <f>E8+5</f>
        <v>117</v>
      </c>
      <c r="G8" s="127">
        <f>F8+6</f>
        <v>123</v>
      </c>
      <c r="H8" s="127">
        <f>G8+7</f>
        <v>130</v>
      </c>
      <c r="I8" s="127">
        <f>H8+7</f>
        <v>137</v>
      </c>
      <c r="J8" s="123" t="s">
        <v>160</v>
      </c>
      <c r="K8" s="116"/>
      <c r="L8" s="117" t="s">
        <v>301</v>
      </c>
      <c r="M8" s="117" t="s">
        <v>302</v>
      </c>
      <c r="N8" s="117" t="s">
        <v>302</v>
      </c>
      <c r="O8" s="117" t="s">
        <v>296</v>
      </c>
      <c r="P8" s="117" t="s">
        <v>297</v>
      </c>
      <c r="Q8" s="117" t="s">
        <v>298</v>
      </c>
      <c r="R8" s="117" t="s">
        <v>303</v>
      </c>
      <c r="S8" s="124" t="s">
        <v>304</v>
      </c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</row>
    <row r="9" s="85" customFormat="1" ht="21" customHeight="1" spans="1:260">
      <c r="A9" s="130" t="s">
        <v>168</v>
      </c>
      <c r="B9" s="126">
        <f>C9-1.2</f>
        <v>43.6</v>
      </c>
      <c r="C9" s="127">
        <f>D9-1.2</f>
        <v>44.8</v>
      </c>
      <c r="D9" s="129" t="s">
        <v>169</v>
      </c>
      <c r="E9" s="127">
        <f>D9+1.2</f>
        <v>47.2</v>
      </c>
      <c r="F9" s="127">
        <f>E9+1.2</f>
        <v>48.4</v>
      </c>
      <c r="G9" s="127">
        <f t="shared" ref="G9:I9" si="2">F9+1.4</f>
        <v>49.8</v>
      </c>
      <c r="H9" s="127">
        <f t="shared" si="2"/>
        <v>51.2</v>
      </c>
      <c r="I9" s="127">
        <f t="shared" si="2"/>
        <v>52.6</v>
      </c>
      <c r="J9" s="123" t="s">
        <v>170</v>
      </c>
      <c r="K9" s="116"/>
      <c r="L9" s="117" t="s">
        <v>305</v>
      </c>
      <c r="M9" s="117" t="s">
        <v>306</v>
      </c>
      <c r="N9" s="117" t="s">
        <v>307</v>
      </c>
      <c r="O9" s="117" t="s">
        <v>308</v>
      </c>
      <c r="P9" s="117" t="s">
        <v>293</v>
      </c>
      <c r="Q9" s="117" t="s">
        <v>309</v>
      </c>
      <c r="R9" s="117" t="s">
        <v>310</v>
      </c>
      <c r="S9" s="124" t="s">
        <v>311</v>
      </c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</row>
    <row r="10" s="85" customFormat="1" ht="21" customHeight="1" spans="1:260">
      <c r="A10" s="130" t="s">
        <v>171</v>
      </c>
      <c r="B10" s="126">
        <f>C10-0.5</f>
        <v>20</v>
      </c>
      <c r="C10" s="127">
        <f>D10-0.5</f>
        <v>20.5</v>
      </c>
      <c r="D10" s="131">
        <v>21</v>
      </c>
      <c r="E10" s="127">
        <f t="shared" ref="E10:I10" si="3">D10+0.5</f>
        <v>21.5</v>
      </c>
      <c r="F10" s="127">
        <f t="shared" si="3"/>
        <v>22</v>
      </c>
      <c r="G10" s="127">
        <f t="shared" si="3"/>
        <v>22.5</v>
      </c>
      <c r="H10" s="127">
        <f t="shared" si="3"/>
        <v>23</v>
      </c>
      <c r="I10" s="127">
        <f t="shared" si="3"/>
        <v>23.5</v>
      </c>
      <c r="J10" s="123" t="s">
        <v>170</v>
      </c>
      <c r="K10" s="116"/>
      <c r="L10" s="117" t="s">
        <v>295</v>
      </c>
      <c r="M10" s="117" t="s">
        <v>312</v>
      </c>
      <c r="N10" s="117" t="s">
        <v>313</v>
      </c>
      <c r="O10" s="117" t="s">
        <v>314</v>
      </c>
      <c r="P10" s="117" t="s">
        <v>295</v>
      </c>
      <c r="Q10" s="117" t="s">
        <v>315</v>
      </c>
      <c r="R10" s="117" t="s">
        <v>316</v>
      </c>
      <c r="S10" s="124" t="s">
        <v>317</v>
      </c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</row>
    <row r="11" s="85" customFormat="1" ht="21" customHeight="1" spans="1:260">
      <c r="A11" s="132" t="s">
        <v>173</v>
      </c>
      <c r="B11" s="133">
        <f>C11-0.8</f>
        <v>17.9</v>
      </c>
      <c r="C11" s="134">
        <f>D11-0.8</f>
        <v>18.7</v>
      </c>
      <c r="D11" s="135">
        <v>19.5</v>
      </c>
      <c r="E11" s="134">
        <f>D11+0.8</f>
        <v>20.3</v>
      </c>
      <c r="F11" s="134">
        <f>E11+0.8</f>
        <v>21.1</v>
      </c>
      <c r="G11" s="134">
        <f t="shared" ref="G11:I11" si="4">F11+1.3</f>
        <v>22.4</v>
      </c>
      <c r="H11" s="134">
        <f t="shared" si="4"/>
        <v>23.7</v>
      </c>
      <c r="I11" s="134">
        <f t="shared" si="4"/>
        <v>25</v>
      </c>
      <c r="J11" s="123" t="s">
        <v>174</v>
      </c>
      <c r="K11" s="116"/>
      <c r="L11" s="117" t="s">
        <v>318</v>
      </c>
      <c r="M11" s="117" t="s">
        <v>319</v>
      </c>
      <c r="N11" s="117" t="s">
        <v>295</v>
      </c>
      <c r="O11" s="117" t="s">
        <v>308</v>
      </c>
      <c r="P11" s="117" t="s">
        <v>320</v>
      </c>
      <c r="Q11" s="117" t="s">
        <v>321</v>
      </c>
      <c r="R11" s="117" t="s">
        <v>322</v>
      </c>
      <c r="S11" s="124" t="s">
        <v>313</v>
      </c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</row>
    <row r="12" s="85" customFormat="1" ht="21" customHeight="1" spans="1:260">
      <c r="A12" s="136" t="s">
        <v>175</v>
      </c>
      <c r="B12" s="133">
        <f>C12-0.6</f>
        <v>16.3</v>
      </c>
      <c r="C12" s="134">
        <f>D12-0.6</f>
        <v>16.9</v>
      </c>
      <c r="D12" s="135">
        <v>17.5</v>
      </c>
      <c r="E12" s="134">
        <f>D12+0.6</f>
        <v>18.1</v>
      </c>
      <c r="F12" s="134">
        <f>E12+0.6</f>
        <v>18.7</v>
      </c>
      <c r="G12" s="134">
        <f t="shared" ref="G12:I12" si="5">F12+0.95</f>
        <v>19.65</v>
      </c>
      <c r="H12" s="134">
        <f t="shared" si="5"/>
        <v>20.6</v>
      </c>
      <c r="I12" s="134">
        <f t="shared" si="5"/>
        <v>21.55</v>
      </c>
      <c r="J12" s="123" t="s">
        <v>170</v>
      </c>
      <c r="K12" s="116"/>
      <c r="L12" s="117" t="s">
        <v>323</v>
      </c>
      <c r="M12" s="117" t="s">
        <v>324</v>
      </c>
      <c r="N12" s="117" t="s">
        <v>325</v>
      </c>
      <c r="O12" s="117" t="s">
        <v>326</v>
      </c>
      <c r="P12" s="117" t="s">
        <v>327</v>
      </c>
      <c r="Q12" s="117" t="s">
        <v>328</v>
      </c>
      <c r="R12" s="117" t="s">
        <v>329</v>
      </c>
      <c r="S12" s="124" t="s">
        <v>316</v>
      </c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</row>
    <row r="13" s="85" customFormat="1" ht="21" customHeight="1" spans="1:260">
      <c r="A13" s="130" t="s">
        <v>177</v>
      </c>
      <c r="B13" s="126">
        <f>C13-0.4</f>
        <v>19.2</v>
      </c>
      <c r="C13" s="127">
        <f>D13-0.4</f>
        <v>19.6</v>
      </c>
      <c r="D13" s="128">
        <v>20</v>
      </c>
      <c r="E13" s="127">
        <f>D13+0.4</f>
        <v>20.4</v>
      </c>
      <c r="F13" s="127">
        <f>E13+0.4</f>
        <v>20.8</v>
      </c>
      <c r="G13" s="127">
        <f t="shared" ref="G13:I13" si="6">F13+0.6</f>
        <v>21.4</v>
      </c>
      <c r="H13" s="127">
        <f t="shared" si="6"/>
        <v>22</v>
      </c>
      <c r="I13" s="127">
        <f t="shared" si="6"/>
        <v>22.6</v>
      </c>
      <c r="J13" s="123">
        <v>0</v>
      </c>
      <c r="K13" s="116"/>
      <c r="L13" s="117" t="s">
        <v>330</v>
      </c>
      <c r="M13" s="117" t="s">
        <v>312</v>
      </c>
      <c r="N13" s="117" t="s">
        <v>295</v>
      </c>
      <c r="O13" s="117" t="s">
        <v>331</v>
      </c>
      <c r="P13" s="117" t="s">
        <v>329</v>
      </c>
      <c r="Q13" s="117" t="s">
        <v>332</v>
      </c>
      <c r="R13" s="117" t="s">
        <v>333</v>
      </c>
      <c r="S13" s="124" t="s">
        <v>334</v>
      </c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  <c r="IZ13" s="88"/>
    </row>
    <row r="14" s="85" customFormat="1" ht="21" customHeight="1" spans="1:260">
      <c r="A14" s="130" t="s">
        <v>178</v>
      </c>
      <c r="B14" s="126">
        <f>C14-0.2</f>
        <v>10.6</v>
      </c>
      <c r="C14" s="127">
        <f>D14-0.2</f>
        <v>10.8</v>
      </c>
      <c r="D14" s="128">
        <v>11</v>
      </c>
      <c r="E14" s="127">
        <f>D14+0.2</f>
        <v>11.2</v>
      </c>
      <c r="F14" s="127">
        <f>E14+0.2</f>
        <v>11.4</v>
      </c>
      <c r="G14" s="127">
        <f t="shared" ref="G14:I14" si="7">F14+0.25</f>
        <v>11.65</v>
      </c>
      <c r="H14" s="127">
        <f t="shared" si="7"/>
        <v>11.9</v>
      </c>
      <c r="I14" s="127">
        <f t="shared" si="7"/>
        <v>12.15</v>
      </c>
      <c r="J14" s="137"/>
      <c r="K14" s="116"/>
      <c r="L14" s="117" t="s">
        <v>335</v>
      </c>
      <c r="M14" s="117" t="s">
        <v>336</v>
      </c>
      <c r="N14" s="117" t="s">
        <v>292</v>
      </c>
      <c r="O14" s="117" t="s">
        <v>337</v>
      </c>
      <c r="P14" s="117" t="s">
        <v>308</v>
      </c>
      <c r="Q14" s="117" t="s">
        <v>338</v>
      </c>
      <c r="R14" s="117" t="s">
        <v>339</v>
      </c>
      <c r="S14" s="124" t="s">
        <v>340</v>
      </c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</row>
    <row r="15" s="85" customFormat="1" ht="21" customHeight="1" spans="1:260">
      <c r="A15" s="130" t="s">
        <v>181</v>
      </c>
      <c r="B15" s="126">
        <f>C15</f>
        <v>1.5</v>
      </c>
      <c r="C15" s="127">
        <f>D15</f>
        <v>1.5</v>
      </c>
      <c r="D15" s="128">
        <v>1.5</v>
      </c>
      <c r="E15" s="127">
        <f t="shared" ref="E15:I15" si="8">D15</f>
        <v>1.5</v>
      </c>
      <c r="F15" s="127">
        <f t="shared" si="8"/>
        <v>1.5</v>
      </c>
      <c r="G15" s="127">
        <f t="shared" si="8"/>
        <v>1.5</v>
      </c>
      <c r="H15" s="127">
        <f t="shared" si="8"/>
        <v>1.5</v>
      </c>
      <c r="I15" s="127">
        <f t="shared" si="8"/>
        <v>1.5</v>
      </c>
      <c r="J15" s="137"/>
      <c r="K15" s="116"/>
      <c r="L15" s="117" t="s">
        <v>295</v>
      </c>
      <c r="M15" s="117" t="s">
        <v>295</v>
      </c>
      <c r="N15" s="117" t="s">
        <v>295</v>
      </c>
      <c r="O15" s="117" t="s">
        <v>295</v>
      </c>
      <c r="P15" s="117" t="s">
        <v>295</v>
      </c>
      <c r="Q15" s="117" t="s">
        <v>295</v>
      </c>
      <c r="R15" s="117" t="s">
        <v>295</v>
      </c>
      <c r="S15" s="124" t="s">
        <v>295</v>
      </c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</row>
    <row r="16" s="85" customFormat="1" ht="21" customHeight="1" spans="1:260">
      <c r="A16" s="138"/>
      <c r="B16" s="126"/>
      <c r="C16" s="127"/>
      <c r="D16" s="139"/>
      <c r="E16" s="127"/>
      <c r="F16" s="127"/>
      <c r="G16" s="127"/>
      <c r="H16" s="127"/>
      <c r="I16" s="127"/>
      <c r="J16" s="137"/>
      <c r="K16" s="116"/>
      <c r="L16" s="117"/>
      <c r="M16" s="117"/>
      <c r="N16" s="117"/>
      <c r="O16" s="117"/>
      <c r="P16" s="117"/>
      <c r="Q16" s="117"/>
      <c r="R16" s="117"/>
      <c r="S16" s="124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</row>
    <row r="17" s="85" customFormat="1" ht="21" customHeight="1" spans="1:260">
      <c r="A17" s="138"/>
      <c r="B17" s="126"/>
      <c r="C17" s="127"/>
      <c r="D17" s="139"/>
      <c r="E17" s="127"/>
      <c r="F17" s="127"/>
      <c r="G17" s="127"/>
      <c r="H17" s="127"/>
      <c r="I17" s="127"/>
      <c r="J17" s="140"/>
      <c r="K17" s="116"/>
      <c r="L17" s="117"/>
      <c r="M17" s="117"/>
      <c r="N17" s="117"/>
      <c r="O17" s="117"/>
      <c r="P17" s="117"/>
      <c r="Q17" s="117"/>
      <c r="R17" s="117"/>
      <c r="S17" s="124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</row>
    <row r="18" s="85" customFormat="1" ht="21" customHeight="1" spans="1:260">
      <c r="A18" s="138"/>
      <c r="B18" s="126"/>
      <c r="C18" s="127"/>
      <c r="D18" s="139"/>
      <c r="E18" s="127"/>
      <c r="F18" s="127"/>
      <c r="G18" s="127"/>
      <c r="H18" s="127"/>
      <c r="I18" s="127"/>
      <c r="J18" s="141"/>
      <c r="K18" s="116"/>
      <c r="L18" s="117"/>
      <c r="M18" s="117"/>
      <c r="N18" s="117"/>
      <c r="O18" s="117"/>
      <c r="P18" s="117"/>
      <c r="Q18" s="117"/>
      <c r="R18" s="117"/>
      <c r="S18" s="124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</row>
    <row r="19" s="85" customFormat="1" ht="17.25" spans="1:260">
      <c r="A19" s="142"/>
      <c r="B19" s="143"/>
      <c r="C19" s="144"/>
      <c r="D19" s="144"/>
      <c r="E19" s="145"/>
      <c r="F19" s="145"/>
      <c r="G19" s="144"/>
      <c r="H19" s="144"/>
      <c r="I19" s="144"/>
      <c r="J19" s="144"/>
      <c r="K19" s="146"/>
      <c r="L19" s="147"/>
      <c r="M19" s="147"/>
      <c r="N19" s="148"/>
      <c r="O19" s="148"/>
      <c r="P19" s="148"/>
      <c r="Q19" s="147"/>
      <c r="R19" s="147"/>
      <c r="S19" s="149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</row>
    <row r="20" s="85" customFormat="1" spans="1:260">
      <c r="A20" s="150" t="s">
        <v>182</v>
      </c>
      <c r="B20" s="150"/>
      <c r="C20" s="150"/>
      <c r="D20" s="151"/>
      <c r="Q20" s="87"/>
      <c r="R20" s="87"/>
      <c r="S20" s="87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  <c r="IZ20" s="88"/>
    </row>
    <row r="21" s="85" customFormat="1" spans="1:260">
      <c r="D21" s="86"/>
      <c r="L21" s="152" t="s">
        <v>183</v>
      </c>
      <c r="M21" s="153">
        <v>46041</v>
      </c>
      <c r="N21" s="152" t="s">
        <v>184</v>
      </c>
      <c r="O21" s="152" t="s">
        <v>138</v>
      </c>
      <c r="P21" s="152"/>
      <c r="Q21" s="154"/>
      <c r="R21" s="154" t="s">
        <v>185</v>
      </c>
      <c r="S21" s="87" t="s">
        <v>141</v>
      </c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  <c r="IZ21" s="88"/>
    </row>
  </sheetData>
  <mergeCells count="9">
    <mergeCell ref="A1:S1"/>
    <mergeCell ref="B2:D2"/>
    <mergeCell ref="F2:J2"/>
    <mergeCell ref="M2:S2"/>
    <mergeCell ref="B3:J3"/>
    <mergeCell ref="L3:S3"/>
    <mergeCell ref="A3:A5"/>
    <mergeCell ref="J4:J5"/>
    <mergeCell ref="K2:K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L4" sqref="L4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9.8" customWidth="1"/>
    <col min="5" max="5" width="34.7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341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342</v>
      </c>
      <c r="B2" s="5" t="s">
        <v>343</v>
      </c>
      <c r="C2" s="5" t="s">
        <v>344</v>
      </c>
      <c r="D2" s="5" t="s">
        <v>345</v>
      </c>
      <c r="E2" s="71" t="s">
        <v>346</v>
      </c>
      <c r="F2" s="5" t="s">
        <v>347</v>
      </c>
      <c r="G2" s="5" t="s">
        <v>348</v>
      </c>
      <c r="H2" s="72" t="s">
        <v>349</v>
      </c>
      <c r="I2" s="4" t="s">
        <v>350</v>
      </c>
      <c r="J2" s="4" t="s">
        <v>351</v>
      </c>
      <c r="K2" s="4" t="s">
        <v>352</v>
      </c>
      <c r="L2" s="4" t="s">
        <v>353</v>
      </c>
      <c r="M2" s="4" t="s">
        <v>354</v>
      </c>
      <c r="N2" s="5" t="s">
        <v>355</v>
      </c>
      <c r="O2" s="5" t="s">
        <v>356</v>
      </c>
    </row>
    <row r="3" s="1" customFormat="1" ht="16.5" spans="1:15">
      <c r="A3" s="4"/>
      <c r="B3" s="8"/>
      <c r="C3" s="8"/>
      <c r="D3" s="8"/>
      <c r="E3" s="73"/>
      <c r="F3" s="8"/>
      <c r="G3" s="8"/>
      <c r="H3" s="74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8"/>
      <c r="O3" s="8"/>
    </row>
    <row r="4" ht="20" customHeight="1" spans="1:15">
      <c r="A4" s="75">
        <v>1</v>
      </c>
      <c r="B4" s="14" t="s">
        <v>357</v>
      </c>
      <c r="C4" s="478" t="s">
        <v>358</v>
      </c>
      <c r="D4" s="14" t="s">
        <v>359</v>
      </c>
      <c r="E4" s="15" t="s">
        <v>62</v>
      </c>
      <c r="F4" s="76" t="s">
        <v>360</v>
      </c>
      <c r="G4" s="77" t="s">
        <v>65</v>
      </c>
      <c r="H4" s="11" t="s">
        <v>65</v>
      </c>
      <c r="I4" s="78">
        <v>3</v>
      </c>
      <c r="J4" s="78">
        <v>0</v>
      </c>
      <c r="K4" s="78">
        <v>2</v>
      </c>
      <c r="L4" s="78">
        <v>0</v>
      </c>
      <c r="M4" s="78">
        <v>0</v>
      </c>
      <c r="N4" s="11">
        <f>SUM(I4:M4)</f>
        <v>5</v>
      </c>
      <c r="O4" s="11" t="s">
        <v>361</v>
      </c>
    </row>
    <row r="5" ht="20" customHeight="1" spans="1:15">
      <c r="A5" s="75"/>
      <c r="B5" s="76"/>
      <c r="C5" s="14"/>
      <c r="D5" s="18"/>
      <c r="E5" s="19"/>
      <c r="F5" s="29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5"/>
      <c r="B6" s="76"/>
      <c r="C6" s="14"/>
      <c r="D6" s="18"/>
      <c r="E6" s="19"/>
      <c r="F6" s="29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5"/>
      <c r="B7" s="76"/>
      <c r="C7" s="14"/>
      <c r="D7" s="18"/>
      <c r="E7" s="19"/>
      <c r="F7" s="29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1"/>
      <c r="C8" s="61"/>
      <c r="D8" s="61"/>
      <c r="E8" s="79"/>
      <c r="F8" s="61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21" t="s">
        <v>362</v>
      </c>
      <c r="B9" s="22"/>
      <c r="C9" s="61"/>
      <c r="D9" s="23"/>
      <c r="E9" s="81"/>
      <c r="F9" s="61"/>
      <c r="G9" s="11"/>
      <c r="H9" s="39"/>
      <c r="I9" s="34"/>
      <c r="J9" s="21" t="s">
        <v>363</v>
      </c>
      <c r="K9" s="22"/>
      <c r="L9" s="22"/>
      <c r="M9" s="23"/>
      <c r="N9" s="22"/>
      <c r="O9" s="25"/>
    </row>
    <row r="10" ht="61" customHeight="1" spans="1:15">
      <c r="A10" s="82" t="s">
        <v>364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2026-01-28T04:00:33Z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