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<sst xmlns="http://schemas.openxmlformats.org/spreadsheetml/2006/main" count="704" uniqueCount="356">
  <si>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</si>
  <si>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</si>
  <si>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</si>
  <si>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</si>
  <si>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</si>
  <si>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</si>
  <si>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</si>
  <si>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</si>
  <si>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</si>
  <si>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</si>
  <si>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</si>
  <si>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</si>
  <si>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</si>
  <si>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</si>
  <si>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</si>
  <si>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</si>
  <si>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</si>
  <si>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</si>
  <si>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</si>
  <si>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</si>
  <si>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</si>
  <si>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</si>
  <si>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</si>
  <si>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</si>
  <si>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</si>
  <si>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</si>
  <si>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</si>
  <si>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</si>
  <si>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</si>
  <si>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</si>
  <si>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</si>
  <si>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</si>
  <si>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</si>
  <si>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</si>
  <si>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</si>
  <si>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</si>
  <si>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</si>
  <si>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</si>
  <si>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</si>
  <si>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</si>
  <si>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</si>
  <si>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</si>
  <si>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</si>
  <si>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</si>
  <si>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</si>
  <si>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</si>
  <si>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</si>
  <si>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</si>
  <si>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</si>
  <si>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</si>
  <si>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</si>
  <si>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</si>
  <si>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</si>
  <si>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</si>
  <si>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年会大货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</si>
  <si>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</si>
  <si>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</si>
  <si>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</si>
  <si>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</si>
  <si>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</si>
  <si>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</si>
  <si>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</si>
  <si>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TACCAO82316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</si>
  <si>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</si>
  <si>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</si>
  <si>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</si>
  <si>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</si>
  <si>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</si>
  <si>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</si>
  <si>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</si>
  <si>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</si>
  <si>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</si>
  <si>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</si>
  <si>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</si>
  <si>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</si>
  <si>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</si>
  <si>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</si>
  <si>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</si>
  <si>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CGDD26012100002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</si>
  <si>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</si>
  <si>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</si>
  <si>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</si>
  <si>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</si>
  <si>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</si>
  <si>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</si>
  <si>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</si>
  <si>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</si>
  <si>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</si>
  <si>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</si>
  <si>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</si>
  <si>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</si>
  <si>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</si>
  <si>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</si>
  <si>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</si>
  <si>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</si>
  <si>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</si>
  <si>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</si>
  <si>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</si>
  <si>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</si>
  <si>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</si>
  <si>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</si>
  <si>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</si>
  <si>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</si>
  <si>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</si>
  <si>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</si>
  <si>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</si>
  <si>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</si>
  <si>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</si>
  <si>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</si>
  <si>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</si>
  <si>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</si>
  <si>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</si>
  <si>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</si>
  <si>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</si>
  <si>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</si>
  <si>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</si>
  <si>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</si>
  <si>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</si>
  <si>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橙红色4件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</si>
  <si>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</si>
  <si>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</si>
  <si>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</si>
  <si>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</si>
  <si>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</si>
  <si>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1、前中拉链起拱，歪斜。</t>
  </si>
  <si>
    <t>2、冚脚起扭，不顺直</t>
  </si>
  <si>
    <t>3、大烫气痕，压烫痕迹明显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</si>
  <si>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</si>
  <si>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</si>
  <si>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</si>
  <si>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</si>
  <si>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</si>
  <si>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</si>
  <si>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</si>
  <si>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</si>
  <si>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</si>
  <si>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</si>
  <si>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</si>
  <si>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</si>
  <si>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</si>
  <si>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</si>
  <si>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</si>
  <si>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</si>
  <si>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</si>
  <si>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</si>
  <si>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</si>
  <si>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</si>
  <si>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</si>
  <si>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橙红</t>
  </si>
  <si>
    <t>155/80B</t>
  </si>
  <si>
    <t>155/84B</t>
  </si>
  <si>
    <t>160/88B</t>
  </si>
  <si>
    <t>160/92B</t>
  </si>
  <si>
    <t>165/96B</t>
  </si>
  <si>
    <t>170/100B</t>
  </si>
  <si>
    <t>175/104B</t>
  </si>
  <si>
    <t>洗前</t>
  </si>
  <si>
    <t>洗后</t>
  </si>
  <si>
    <t>后中长</t>
  </si>
  <si>
    <t>±1</t>
  </si>
  <si>
    <t>+0</t>
  </si>
  <si>
    <t>-1</t>
  </si>
  <si>
    <t>前半开拉链</t>
  </si>
  <si>
    <t>胸围</t>
  </si>
  <si>
    <t>+0.5</t>
  </si>
  <si>
    <t>+1</t>
  </si>
  <si>
    <t>腰围</t>
  </si>
  <si>
    <t>90</t>
  </si>
  <si>
    <t>±0.5</t>
  </si>
  <si>
    <t>下摆 平量</t>
  </si>
  <si>
    <t>100</t>
  </si>
  <si>
    <t>肩宽</t>
  </si>
  <si>
    <t>38</t>
  </si>
  <si>
    <t>±0.3</t>
  </si>
  <si>
    <t>肩点袖长</t>
  </si>
  <si>
    <t>58.5</t>
  </si>
  <si>
    <t>-0.5</t>
  </si>
  <si>
    <t>袖肥</t>
  </si>
  <si>
    <t>16.5</t>
  </si>
  <si>
    <t>-0.3</t>
  </si>
  <si>
    <t>袖肘</t>
  </si>
  <si>
    <t>袖口松量</t>
  </si>
  <si>
    <t>+0.3</t>
  </si>
  <si>
    <t>上领围</t>
  </si>
  <si>
    <t>下领围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</si>
  <si>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</si>
  <si>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</si>
  <si>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</si>
  <si>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</si>
  <si>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</si>
  <si>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</si>
  <si>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</si>
  <si>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</si>
  <si>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</si>
  <si>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</si>
  <si>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</si>
  <si>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</si>
  <si>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</si>
  <si>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</si>
  <si>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</si>
  <si>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</si>
  <si>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</si>
  <si>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</si>
  <si>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</si>
  <si>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</si>
  <si>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</si>
  <si>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</si>
  <si>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</si>
  <si>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</si>
  <si>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采购凭证编号：CGDD26012100002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</si>
  <si>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</si>
  <si>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</si>
  <si>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</si>
  <si>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</si>
  <si>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</si>
  <si>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</si>
  <si>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</si>
  <si>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</si>
  <si>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</si>
  <si>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</si>
  <si>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</si>
  <si>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</si>
  <si>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</si>
  <si>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</si>
  <si>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</si>
  <si>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</si>
  <si>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</si>
  <si>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</si>
  <si>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</si>
  <si>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1.前中拉链起拱，歪斜，</t>
  </si>
  <si>
    <t>2.冚脚不顺直，大烫不良，后中起镜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</si>
  <si>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</si>
  <si>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</si>
  <si>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</si>
  <si>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</si>
  <si>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</si>
  <si>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</si>
  <si>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</si>
  <si>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走货200件，抽查50件，发现2件不良品，已按照以上提出的问题点改正，可以出货</t>
  </si>
  <si>
    <t>服装QC部门</t>
  </si>
  <si>
    <t>检验人</t>
  </si>
  <si>
    <t>-0.5 -0.5 -0.4</t>
  </si>
  <si>
    <t>+0 -0.5 +0</t>
  </si>
  <si>
    <t>-1 +0 -1</t>
  </si>
  <si>
    <t>-0.5 +0 -0.5</t>
  </si>
  <si>
    <t>-0.5 +0 +0</t>
  </si>
  <si>
    <t>-1 -1 -1</t>
  </si>
  <si>
    <t>+0 +0 +0</t>
  </si>
  <si>
    <t>+0 -1 -1</t>
  </si>
  <si>
    <t>-1 -1 +0</t>
  </si>
  <si>
    <t>+0 -1 +0</t>
  </si>
  <si>
    <t>-2 -1 +0</t>
  </si>
  <si>
    <t>+1 +1 +1</t>
  </si>
  <si>
    <t>+1 +0 -1</t>
  </si>
  <si>
    <t>+0 +1 +0</t>
  </si>
  <si>
    <t>+0.2 +0.5 +1</t>
  </si>
  <si>
    <t>+0.5 +0.4 +0</t>
  </si>
  <si>
    <t>+0.3 +0 +0.5</t>
  </si>
  <si>
    <t>+0.3 +0.4 +0</t>
  </si>
  <si>
    <t>+0 +0 -0.5</t>
  </si>
  <si>
    <t>+0.5 +0 +0.5</t>
  </si>
  <si>
    <t>+0.3 +0.4 +0.4</t>
  </si>
  <si>
    <t>+0 +0 +0.3</t>
  </si>
  <si>
    <t>-0.2 +0 -0.2</t>
  </si>
  <si>
    <t>+0 +0.2 +0.5</t>
  </si>
  <si>
    <t>+0.3 +0 +0</t>
  </si>
  <si>
    <t>+0 +0.3 +0.5</t>
  </si>
  <si>
    <t>+0.5 +0 +0</t>
  </si>
  <si>
    <t>+0.5 +0.5 +0.5</t>
  </si>
  <si>
    <t>+0.6 +0.5 +0</t>
  </si>
  <si>
    <t>+0.2 +0.4 +0</t>
  </si>
  <si>
    <t>+0.4 +0.3 +0.5</t>
  </si>
  <si>
    <t>+0.5 +0.6 +0.8</t>
  </si>
  <si>
    <t>+0 -0.4 +0</t>
  </si>
  <si>
    <t>+0.2 +0.5 +0</t>
  </si>
  <si>
    <t>-0.5 +0 -0.2</t>
  </si>
  <si>
    <t>+0 -0.2 -0.5</t>
  </si>
  <si>
    <t>+0.3 +0.2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</si>
  <si>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</si>
  <si>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</si>
  <si>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</si>
  <si>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</si>
  <si>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</si>
  <si>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</si>
  <si>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</si>
  <si>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</si>
  <si>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</si>
  <si>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</si>
  <si>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</si>
  <si>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</si>
  <si>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</si>
  <si>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</si>
  <si>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</si>
  <si>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</si>
  <si>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抓绒弹力棉毛布</t>
  </si>
  <si>
    <t>TACCAO81315/82316</t>
  </si>
  <si>
    <t>海天</t>
  </si>
  <si>
    <t>YES</t>
  </si>
  <si>
    <t>制表时间：2026/1/11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</si>
  <si>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</si>
  <si>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</si>
  <si>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</si>
  <si>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</si>
  <si>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</si>
  <si>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</si>
  <si>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</si>
  <si>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</si>
  <si>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</si>
  <si>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</si>
  <si>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</si>
  <si>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</si>
  <si>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</si>
  <si>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</si>
  <si>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</si>
  <si>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</si>
  <si>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</si>
  <si>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</si>
  <si>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</si>
  <si>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</si>
  <si>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</si>
  <si>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</si>
  <si>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3#尼龙闭尾反装</t>
  </si>
  <si>
    <t>KER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</si>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</sst>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3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6" applyNumberFormat="0" applyAlignment="0" applyProtection="0">
      <alignment vertical="center"/>
    </xf>
    <xf numFmtId="0" fontId="58" fillId="11" borderId="77" applyNumberFormat="0" applyAlignment="0" applyProtection="0">
      <alignment vertical="center"/>
    </xf>
    <xf numFmtId="0" fontId="59" fillId="11" borderId="76" applyNumberFormat="0" applyAlignment="0" applyProtection="0">
      <alignment vertical="center"/>
    </xf>
    <xf numFmtId="0" fontId="60" fillId="12" borderId="78" applyNumberFormat="0" applyAlignment="0" applyProtection="0">
      <alignment vertical="center"/>
    </xf>
    <xf numFmtId="0" fontId="61" fillId="0" borderId="79" applyNumberFormat="0" applyFill="0" applyAlignment="0" applyProtection="0">
      <alignment vertical="center"/>
    </xf>
    <xf numFmtId="0" fontId="62" fillId="0" borderId="80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/>
    </xf>
    <xf numFmtId="179" fontId="31" fillId="0" borderId="2" xfId="55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24" fillId="0" borderId="19" xfId="54" applyNumberFormat="1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49" fontId="32" fillId="0" borderId="4" xfId="6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3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24" fillId="0" borderId="44" xfId="53" applyFont="1" applyFill="1" applyBorder="1" applyAlignment="1" applyProtection="1">
      <alignment horizontal="center" vertical="center"/>
    </xf>
    <xf numFmtId="0" fontId="0" fillId="0" borderId="45" xfId="0" applyFont="1" applyFill="1" applyBorder="1" applyAlignment="1">
      <alignment horizontal="left" vertical="center"/>
    </xf>
    <xf numFmtId="49" fontId="37" fillId="0" borderId="2" xfId="51" applyNumberFormat="1" applyFont="1" applyFill="1" applyBorder="1" applyAlignment="1">
      <alignment horizontal="center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46" xfId="0" applyFont="1" applyFill="1" applyBorder="1" applyAlignment="1">
      <alignment horizontal="center" vertical="center"/>
    </xf>
    <xf numFmtId="0" fontId="37" fillId="4" borderId="47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9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1" fillId="0" borderId="48" xfId="52" applyFont="1" applyBorder="1" applyAlignment="1">
      <alignment horizontal="left" vertical="center"/>
    </xf>
    <xf numFmtId="0" fontId="22" fillId="0" borderId="49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16" fillId="0" borderId="49" xfId="52" applyFont="1" applyBorder="1" applyAlignment="1">
      <alignment horizontal="left" vertical="center"/>
    </xf>
    <xf numFmtId="0" fontId="19" fillId="0" borderId="49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51" xfId="52" applyFont="1" applyBorder="1" applyAlignment="1">
      <alignment horizontal="center" vertical="center"/>
    </xf>
    <xf numFmtId="0" fontId="22" fillId="0" borderId="52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40" fillId="0" borderId="30" xfId="52" applyFont="1" applyBorder="1" applyAlignment="1">
      <alignment vertical="center"/>
    </xf>
    <xf numFmtId="0" fontId="41" fillId="0" borderId="53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6" fillId="0" borderId="54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55" xfId="52" applyFont="1" applyBorder="1" applyAlignment="1">
      <alignment horizontal="left" vertical="center"/>
    </xf>
    <xf numFmtId="0" fontId="11" fillId="0" borderId="56" xfId="52" applyFont="1" applyBorder="1" applyAlignment="1">
      <alignment horizontal="left" vertical="center"/>
    </xf>
    <xf numFmtId="0" fontId="11" fillId="0" borderId="57" xfId="52" applyFont="1" applyBorder="1" applyAlignment="1">
      <alignment horizontal="left" vertical="center"/>
    </xf>
    <xf numFmtId="0" fontId="11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vertical="center"/>
    </xf>
    <xf numFmtId="0" fontId="19" fillId="0" borderId="60" xfId="52" applyFont="1" applyBorder="1" applyAlignment="1">
      <alignment horizontal="left" vertical="center"/>
    </xf>
    <xf numFmtId="0" fontId="22" fillId="0" borderId="60" xfId="52" applyFont="1" applyBorder="1" applyAlignment="1">
      <alignment horizontal="left" vertical="center"/>
    </xf>
    <xf numFmtId="0" fontId="19" fillId="0" borderId="60" xfId="52" applyFont="1" applyBorder="1" applyAlignment="1">
      <alignment vertical="center"/>
    </xf>
    <xf numFmtId="0" fontId="16" fillId="0" borderId="60" xfId="52" applyFont="1" applyBorder="1" applyAlignment="1">
      <alignment vertical="center"/>
    </xf>
    <xf numFmtId="0" fontId="22" fillId="0" borderId="61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59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16" fillId="0" borderId="60" xfId="52" applyFont="1" applyBorder="1" applyAlignment="1">
      <alignment horizontal="center" vertical="center"/>
    </xf>
    <xf numFmtId="0" fontId="19" fillId="0" borderId="60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62" xfId="52" applyFont="1" applyBorder="1" applyAlignment="1">
      <alignment horizontal="left" vertical="center" wrapText="1"/>
    </xf>
    <xf numFmtId="0" fontId="16" fillId="0" borderId="63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16" fillId="0" borderId="60" xfId="52" applyFont="1" applyBorder="1" applyAlignment="1">
      <alignment horizontal="left" vertical="center"/>
    </xf>
    <xf numFmtId="0" fontId="16" fillId="0" borderId="61" xfId="52" applyFont="1" applyBorder="1" applyAlignment="1">
      <alignment horizontal="left" vertical="center"/>
    </xf>
    <xf numFmtId="0" fontId="42" fillId="0" borderId="64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14" fillId="0" borderId="19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1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62" xfId="52" applyNumberFormat="1" applyFont="1" applyBorder="1" applyAlignment="1">
      <alignment horizontal="left" vertical="center"/>
    </xf>
    <xf numFmtId="9" fontId="22" fillId="0" borderId="63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left" vertical="center"/>
    </xf>
    <xf numFmtId="0" fontId="14" fillId="0" borderId="61" xfId="52" applyFont="1" applyFill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63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62" xfId="52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1" fillId="0" borderId="48" xfId="52" applyFont="1" applyBorder="1" applyAlignment="1">
      <alignment vertical="center"/>
    </xf>
    <xf numFmtId="0" fontId="44" fillId="0" borderId="57" xfId="52" applyFont="1" applyBorder="1" applyAlignment="1">
      <alignment horizontal="center" vertical="center"/>
    </xf>
    <xf numFmtId="0" fontId="11" fillId="0" borderId="49" xfId="52" applyFont="1" applyBorder="1" applyAlignment="1">
      <alignment vertical="center"/>
    </xf>
    <xf numFmtId="0" fontId="22" fillId="0" borderId="68" xfId="52" applyFont="1" applyBorder="1" applyAlignment="1">
      <alignment vertical="center"/>
    </xf>
    <xf numFmtId="0" fontId="11" fillId="0" borderId="68" xfId="52" applyFont="1" applyBorder="1" applyAlignment="1">
      <alignment vertical="center"/>
    </xf>
    <xf numFmtId="58" fontId="19" fillId="0" borderId="49" xfId="52" applyNumberFormat="1" applyFont="1" applyBorder="1" applyAlignment="1">
      <alignment vertical="center"/>
    </xf>
    <xf numFmtId="0" fontId="11" fillId="0" borderId="38" xfId="52" applyFont="1" applyBorder="1" applyAlignment="1">
      <alignment horizontal="center" vertical="center"/>
    </xf>
    <xf numFmtId="0" fontId="11" fillId="0" borderId="69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71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0" customWidth="1"/>
    <col min="3" max="3" width="10.125" customWidth="1"/>
  </cols>
  <sheetData>
    <row r="1" ht="21" customHeight="1" spans="1:2">
      <c r="A1" s="381"/>
      <c r="B1" s="382" t="s">
        <v>0</v>
      </c>
    </row>
    <row r="2" spans="1:2">
      <c r="A2" s="12">
        <v>1</v>
      </c>
      <c r="B2" s="383" t="s">
        <v>1</v>
      </c>
    </row>
    <row r="3" spans="1:2">
      <c r="A3" s="12">
        <v>2</v>
      </c>
      <c r="B3" s="383" t="s">
        <v>2</v>
      </c>
    </row>
    <row r="4" spans="1:2">
      <c r="A4" s="12">
        <v>3</v>
      </c>
      <c r="B4" s="383" t="s">
        <v>3</v>
      </c>
    </row>
    <row r="5" spans="1:2">
      <c r="A5" s="12">
        <v>4</v>
      </c>
      <c r="B5" s="383" t="s">
        <v>4</v>
      </c>
    </row>
    <row r="6" spans="1:2">
      <c r="A6" s="12">
        <v>5</v>
      </c>
      <c r="B6" s="383" t="s">
        <v>5</v>
      </c>
    </row>
    <row r="7" spans="1:2">
      <c r="A7" s="12">
        <v>6</v>
      </c>
      <c r="B7" s="383" t="s">
        <v>6</v>
      </c>
    </row>
    <row r="8" s="379" customFormat="1" ht="15" customHeight="1" spans="1:2">
      <c r="A8" s="384">
        <v>7</v>
      </c>
      <c r="B8" s="385" t="s">
        <v>7</v>
      </c>
    </row>
    <row r="9" ht="18.95" customHeight="1" spans="1:2">
      <c r="A9" s="381"/>
      <c r="B9" s="386" t="s">
        <v>8</v>
      </c>
    </row>
    <row r="10" ht="15.95" customHeight="1" spans="1:2">
      <c r="A10" s="12">
        <v>1</v>
      </c>
      <c r="B10" s="387" t="s">
        <v>9</v>
      </c>
    </row>
    <row r="11" spans="1:2">
      <c r="A11" s="12">
        <v>2</v>
      </c>
      <c r="B11" s="383" t="s">
        <v>10</v>
      </c>
    </row>
    <row r="12" spans="1:2">
      <c r="A12" s="12">
        <v>3</v>
      </c>
      <c r="B12" s="385" t="s">
        <v>11</v>
      </c>
    </row>
    <row r="13" spans="1:2">
      <c r="A13" s="12">
        <v>4</v>
      </c>
      <c r="B13" s="383" t="s">
        <v>12</v>
      </c>
    </row>
    <row r="14" spans="1:2">
      <c r="A14" s="12">
        <v>5</v>
      </c>
      <c r="B14" s="383" t="s">
        <v>13</v>
      </c>
    </row>
    <row r="15" spans="1:2">
      <c r="A15" s="12">
        <v>6</v>
      </c>
      <c r="B15" s="383" t="s">
        <v>14</v>
      </c>
    </row>
    <row r="16" spans="1:2">
      <c r="A16" s="12">
        <v>7</v>
      </c>
      <c r="B16" s="383" t="s">
        <v>15</v>
      </c>
    </row>
    <row r="17" spans="1:2">
      <c r="A17" s="12">
        <v>8</v>
      </c>
      <c r="B17" s="383" t="s">
        <v>16</v>
      </c>
    </row>
    <row r="18" spans="1:2">
      <c r="A18" s="12">
        <v>9</v>
      </c>
      <c r="B18" s="383" t="s">
        <v>17</v>
      </c>
    </row>
    <row r="19" spans="1:2">
      <c r="A19" s="12"/>
      <c r="B19" s="383"/>
    </row>
    <row r="20" ht="20.25" spans="1:2">
      <c r="A20" s="381"/>
      <c r="B20" s="382" t="s">
        <v>18</v>
      </c>
    </row>
    <row r="21" spans="1:2">
      <c r="A21" s="12">
        <v>1</v>
      </c>
      <c r="B21" s="388" t="s">
        <v>19</v>
      </c>
    </row>
    <row r="22" spans="1:2">
      <c r="A22" s="12">
        <v>2</v>
      </c>
      <c r="B22" s="383" t="s">
        <v>20</v>
      </c>
    </row>
    <row r="23" spans="1:2">
      <c r="A23" s="12">
        <v>3</v>
      </c>
      <c r="B23" s="383" t="s">
        <v>21</v>
      </c>
    </row>
    <row r="24" spans="1:2">
      <c r="A24" s="12">
        <v>4</v>
      </c>
      <c r="B24" s="383" t="s">
        <v>22</v>
      </c>
    </row>
    <row r="25" spans="1:2">
      <c r="A25" s="12">
        <v>5</v>
      </c>
      <c r="B25" s="383" t="s">
        <v>23</v>
      </c>
    </row>
    <row r="26" spans="1:2">
      <c r="A26" s="12">
        <v>6</v>
      </c>
      <c r="B26" s="383" t="s">
        <v>24</v>
      </c>
    </row>
    <row r="27" spans="1:2">
      <c r="A27" s="12">
        <v>7</v>
      </c>
      <c r="B27" s="383" t="s">
        <v>25</v>
      </c>
    </row>
    <row r="28" spans="1:2">
      <c r="A28" s="12"/>
      <c r="B28" s="383"/>
    </row>
    <row r="29" ht="20.25" spans="1:2">
      <c r="A29" s="381"/>
      <c r="B29" s="382" t="s">
        <v>26</v>
      </c>
    </row>
    <row r="30" spans="1:2">
      <c r="A30" s="12">
        <v>1</v>
      </c>
      <c r="B30" s="388" t="s">
        <v>27</v>
      </c>
    </row>
    <row r="31" spans="1:2">
      <c r="A31" s="12">
        <v>2</v>
      </c>
      <c r="B31" s="383" t="s">
        <v>28</v>
      </c>
    </row>
    <row r="32" spans="1:2">
      <c r="A32" s="12">
        <v>3</v>
      </c>
      <c r="B32" s="383" t="s">
        <v>29</v>
      </c>
    </row>
    <row r="33" ht="28.5" spans="1:2">
      <c r="A33" s="12">
        <v>4</v>
      </c>
      <c r="B33" s="383" t="s">
        <v>30</v>
      </c>
    </row>
    <row r="34" spans="1:2">
      <c r="A34" s="12">
        <v>5</v>
      </c>
      <c r="B34" s="383" t="s">
        <v>31</v>
      </c>
    </row>
    <row r="35" spans="1:2">
      <c r="A35" s="12">
        <v>6</v>
      </c>
      <c r="B35" s="383" t="s">
        <v>32</v>
      </c>
    </row>
    <row r="36" spans="1:2">
      <c r="A36" s="12">
        <v>7</v>
      </c>
      <c r="B36" s="383" t="s">
        <v>33</v>
      </c>
    </row>
    <row r="37" spans="1:2">
      <c r="A37" s="12"/>
      <c r="B37" s="383"/>
    </row>
    <row r="39" spans="1:2">
      <c r="A39" s="389" t="s">
        <v>34</v>
      </c>
      <c r="B39" s="3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331</v>
      </c>
      <c r="B2" s="36" t="s">
        <v>280</v>
      </c>
      <c r="C2" s="36" t="s">
        <v>281</v>
      </c>
      <c r="D2" s="36" t="s">
        <v>282</v>
      </c>
      <c r="E2" s="36" t="s">
        <v>283</v>
      </c>
      <c r="F2" s="36" t="s">
        <v>284</v>
      </c>
      <c r="G2" s="35" t="s">
        <v>332</v>
      </c>
      <c r="H2" s="35" t="s">
        <v>333</v>
      </c>
      <c r="I2" s="35" t="s">
        <v>334</v>
      </c>
      <c r="J2" s="35" t="s">
        <v>333</v>
      </c>
      <c r="K2" s="35" t="s">
        <v>335</v>
      </c>
      <c r="L2" s="35" t="s">
        <v>333</v>
      </c>
      <c r="M2" s="36" t="s">
        <v>318</v>
      </c>
      <c r="N2" s="36" t="s">
        <v>293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331</v>
      </c>
      <c r="B4" s="38" t="s">
        <v>336</v>
      </c>
      <c r="C4" s="38" t="s">
        <v>319</v>
      </c>
      <c r="D4" s="38" t="s">
        <v>282</v>
      </c>
      <c r="E4" s="36" t="s">
        <v>283</v>
      </c>
      <c r="F4" s="36" t="s">
        <v>284</v>
      </c>
      <c r="G4" s="35" t="s">
        <v>332</v>
      </c>
      <c r="H4" s="35" t="s">
        <v>333</v>
      </c>
      <c r="I4" s="35" t="s">
        <v>334</v>
      </c>
      <c r="J4" s="35" t="s">
        <v>333</v>
      </c>
      <c r="K4" s="35" t="s">
        <v>335</v>
      </c>
      <c r="L4" s="35" t="s">
        <v>333</v>
      </c>
      <c r="M4" s="36" t="s">
        <v>318</v>
      </c>
      <c r="N4" s="36" t="s">
        <v>293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337</v>
      </c>
      <c r="B11" s="20"/>
      <c r="C11" s="20"/>
      <c r="D11" s="21"/>
      <c r="E11" s="22"/>
      <c r="F11" s="39"/>
      <c r="G11" s="34"/>
      <c r="H11" s="39"/>
      <c r="I11" s="19" t="s">
        <v>338</v>
      </c>
      <c r="J11" s="20"/>
      <c r="K11" s="20"/>
      <c r="L11" s="20"/>
      <c r="M11" s="20"/>
      <c r="N11" s="23"/>
    </row>
    <row r="12" ht="16.5" spans="1:14">
      <c r="A12" s="24" t="s">
        <v>339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C3" sqref="C3:F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318</v>
      </c>
      <c r="L2" s="5" t="s">
        <v>293</v>
      </c>
    </row>
    <row r="3" ht="18.75" spans="1:12">
      <c r="A3" s="26" t="s">
        <v>320</v>
      </c>
      <c r="B3" s="27" t="s">
        <v>296</v>
      </c>
      <c r="C3" s="28">
        <v>251206054</v>
      </c>
      <c r="D3" s="28" t="s">
        <v>294</v>
      </c>
      <c r="E3" s="29" t="s">
        <v>148</v>
      </c>
      <c r="F3" s="30" t="s">
        <v>295</v>
      </c>
      <c r="G3" s="11" t="s">
        <v>345</v>
      </c>
      <c r="H3" s="11" t="s">
        <v>346</v>
      </c>
      <c r="I3" s="11"/>
      <c r="J3" s="11"/>
      <c r="K3" s="31" t="s">
        <v>347</v>
      </c>
      <c r="L3" s="11" t="s">
        <v>297</v>
      </c>
    </row>
    <row r="4" spans="1:12">
      <c r="A4" s="26"/>
      <c r="B4" s="32"/>
      <c r="C4" s="14"/>
      <c r="D4" s="28"/>
      <c r="E4" s="14"/>
      <c r="F4" s="33"/>
      <c r="G4" s="11"/>
      <c r="H4" s="11"/>
      <c r="I4" s="11"/>
      <c r="J4" s="11"/>
      <c r="K4" s="31" t="s">
        <v>347</v>
      </c>
      <c r="L4" s="11" t="s">
        <v>297</v>
      </c>
    </row>
    <row r="5" spans="1:12">
      <c r="A5" s="26"/>
      <c r="B5" s="32"/>
      <c r="C5" s="14"/>
      <c r="D5" s="28"/>
      <c r="E5" s="14"/>
      <c r="F5" s="33"/>
      <c r="G5" s="11"/>
      <c r="H5" s="11"/>
      <c r="I5" s="11"/>
      <c r="J5" s="11"/>
      <c r="K5" s="31" t="s">
        <v>347</v>
      </c>
      <c r="L5" s="11" t="s">
        <v>297</v>
      </c>
    </row>
    <row r="6" spans="1:12">
      <c r="A6" s="26"/>
      <c r="B6" s="32"/>
      <c r="C6" s="14"/>
      <c r="D6" s="28"/>
      <c r="E6" s="14"/>
      <c r="F6" s="33"/>
      <c r="G6" s="11"/>
      <c r="H6" s="11"/>
      <c r="I6" s="11"/>
      <c r="J6" s="11"/>
      <c r="K6" s="31" t="s">
        <v>347</v>
      </c>
      <c r="L6" s="11" t="s">
        <v>297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19" t="s">
        <v>309</v>
      </c>
      <c r="B8" s="20"/>
      <c r="C8" s="20"/>
      <c r="D8" s="20"/>
      <c r="E8" s="21"/>
      <c r="F8" s="22"/>
      <c r="G8" s="34"/>
      <c r="H8" s="19" t="s">
        <v>348</v>
      </c>
      <c r="I8" s="20"/>
      <c r="J8" s="20"/>
      <c r="K8" s="20"/>
      <c r="L8" s="23"/>
    </row>
    <row r="9" ht="16.5" spans="1:12">
      <c r="A9" s="24" t="s">
        <v>349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319</v>
      </c>
      <c r="D2" s="5" t="s">
        <v>282</v>
      </c>
      <c r="E2" s="5" t="s">
        <v>283</v>
      </c>
      <c r="F2" s="4" t="s">
        <v>351</v>
      </c>
      <c r="G2" s="4" t="s">
        <v>303</v>
      </c>
      <c r="H2" s="6" t="s">
        <v>304</v>
      </c>
      <c r="I2" s="7" t="s">
        <v>306</v>
      </c>
    </row>
    <row r="3" s="1" customFormat="1" ht="16.5" spans="1:9">
      <c r="A3" s="4"/>
      <c r="B3" s="8"/>
      <c r="C3" s="8"/>
      <c r="D3" s="8"/>
      <c r="E3" s="8"/>
      <c r="F3" s="4" t="s">
        <v>352</v>
      </c>
      <c r="G3" s="4" t="s">
        <v>307</v>
      </c>
      <c r="H3" s="9"/>
      <c r="I3" s="10"/>
    </row>
    <row r="4" spans="1:9">
      <c r="A4" s="11"/>
      <c r="B4" s="12"/>
      <c r="C4" s="13"/>
      <c r="D4" s="14"/>
      <c r="E4" s="15"/>
      <c r="F4" s="16"/>
      <c r="G4" s="16"/>
      <c r="H4" s="11"/>
      <c r="I4" s="11"/>
    </row>
    <row r="5" spans="1:9">
      <c r="A5" s="11"/>
      <c r="B5" s="12"/>
      <c r="C5" s="13"/>
      <c r="D5" s="14"/>
      <c r="E5" s="15"/>
      <c r="F5" s="17"/>
      <c r="G5" s="16"/>
      <c r="H5" s="11"/>
      <c r="I5" s="11"/>
    </row>
    <row r="6" spans="1:9">
      <c r="A6" s="11"/>
      <c r="B6" s="12"/>
      <c r="C6" s="13"/>
      <c r="D6" s="14"/>
      <c r="E6" s="15"/>
      <c r="F6" s="16"/>
      <c r="G6" s="16"/>
      <c r="H6" s="11"/>
      <c r="I6" s="11"/>
    </row>
    <row r="7" spans="1:9">
      <c r="A7" s="11"/>
      <c r="B7" s="12"/>
      <c r="C7" s="13"/>
      <c r="D7" s="14"/>
      <c r="E7" s="15"/>
      <c r="F7" s="18"/>
      <c r="G7" s="16"/>
      <c r="H7" s="11"/>
      <c r="I7" s="11"/>
    </row>
    <row r="8" spans="1:9">
      <c r="A8" s="11"/>
      <c r="B8" s="12"/>
      <c r="C8" s="13"/>
      <c r="D8" s="14"/>
      <c r="E8" s="15"/>
      <c r="F8" s="16"/>
      <c r="G8" s="16"/>
      <c r="H8" s="11"/>
      <c r="I8" s="11"/>
    </row>
    <row r="9" spans="1:9">
      <c r="A9" s="11"/>
      <c r="B9" s="12"/>
      <c r="C9" s="13"/>
      <c r="D9" s="14"/>
      <c r="E9" s="15"/>
      <c r="F9" s="16"/>
      <c r="G9" s="16"/>
      <c r="H9" s="12"/>
      <c r="I9" s="11"/>
    </row>
    <row r="10" spans="1:9">
      <c r="A10" s="11"/>
      <c r="B10" s="12"/>
      <c r="C10" s="13"/>
      <c r="D10" s="14"/>
      <c r="E10" s="15"/>
      <c r="F10" s="18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353</v>
      </c>
      <c r="B12" s="20"/>
      <c r="C12" s="20"/>
      <c r="D12" s="21"/>
      <c r="E12" s="22"/>
      <c r="F12" s="19" t="s">
        <v>354</v>
      </c>
      <c r="G12" s="20"/>
      <c r="H12" s="21"/>
      <c r="I12" s="23"/>
    </row>
    <row r="13" ht="16.5" spans="1:9">
      <c r="A13" s="24" t="s">
        <v>355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35</v>
      </c>
      <c r="C2" s="360"/>
      <c r="D2" s="360"/>
      <c r="E2" s="360"/>
      <c r="F2" s="360"/>
      <c r="G2" s="360"/>
      <c r="H2" s="360"/>
      <c r="I2" s="361"/>
    </row>
    <row r="3" ht="27.95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68"/>
    </row>
    <row r="4" ht="27.95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9" t="s">
        <v>41</v>
      </c>
      <c r="G4" s="369" t="s">
        <v>42</v>
      </c>
      <c r="H4" s="363" t="s">
        <v>41</v>
      </c>
      <c r="I4" s="370" t="s">
        <v>42</v>
      </c>
    </row>
    <row r="5" ht="27.95" customHeight="1" spans="2:9">
      <c r="B5" s="371" t="s">
        <v>43</v>
      </c>
      <c r="C5" s="12">
        <v>13</v>
      </c>
      <c r="D5" s="12">
        <v>0</v>
      </c>
      <c r="E5" s="12">
        <v>1</v>
      </c>
      <c r="F5" s="372">
        <v>0</v>
      </c>
      <c r="G5" s="372">
        <v>1</v>
      </c>
      <c r="H5" s="12">
        <v>1</v>
      </c>
      <c r="I5" s="373">
        <v>2</v>
      </c>
    </row>
    <row r="6" ht="27.95" customHeight="1" spans="2:9">
      <c r="B6" s="371" t="s">
        <v>44</v>
      </c>
      <c r="C6" s="12">
        <v>20</v>
      </c>
      <c r="D6" s="12">
        <v>0</v>
      </c>
      <c r="E6" s="12">
        <v>1</v>
      </c>
      <c r="F6" s="372">
        <v>1</v>
      </c>
      <c r="G6" s="372">
        <v>2</v>
      </c>
      <c r="H6" s="12">
        <v>2</v>
      </c>
      <c r="I6" s="373">
        <v>3</v>
      </c>
    </row>
    <row r="7" ht="27.95" customHeight="1" spans="2:9">
      <c r="B7" s="371" t="s">
        <v>45</v>
      </c>
      <c r="C7" s="12">
        <v>32</v>
      </c>
      <c r="D7" s="12">
        <v>0</v>
      </c>
      <c r="E7" s="12">
        <v>1</v>
      </c>
      <c r="F7" s="372">
        <v>2</v>
      </c>
      <c r="G7" s="372">
        <v>3</v>
      </c>
      <c r="H7" s="12">
        <v>3</v>
      </c>
      <c r="I7" s="373">
        <v>4</v>
      </c>
    </row>
    <row r="8" ht="27.95" customHeight="1" spans="2:9">
      <c r="B8" s="371" t="s">
        <v>46</v>
      </c>
      <c r="C8" s="12">
        <v>50</v>
      </c>
      <c r="D8" s="12">
        <v>1</v>
      </c>
      <c r="E8" s="12">
        <v>2</v>
      </c>
      <c r="F8" s="372">
        <v>3</v>
      </c>
      <c r="G8" s="372">
        <v>4</v>
      </c>
      <c r="H8" s="12">
        <v>5</v>
      </c>
      <c r="I8" s="373">
        <v>6</v>
      </c>
    </row>
    <row r="9" ht="27.95" customHeight="1" spans="2:9">
      <c r="B9" s="371" t="s">
        <v>47</v>
      </c>
      <c r="C9" s="12">
        <v>80</v>
      </c>
      <c r="D9" s="12">
        <v>2</v>
      </c>
      <c r="E9" s="12">
        <v>3</v>
      </c>
      <c r="F9" s="372">
        <v>5</v>
      </c>
      <c r="G9" s="372">
        <v>6</v>
      </c>
      <c r="H9" s="12">
        <v>7</v>
      </c>
      <c r="I9" s="373">
        <v>8</v>
      </c>
    </row>
    <row r="10" ht="27.95" customHeight="1" spans="2:9">
      <c r="B10" s="371" t="s">
        <v>48</v>
      </c>
      <c r="C10" s="12">
        <v>125</v>
      </c>
      <c r="D10" s="12">
        <v>3</v>
      </c>
      <c r="E10" s="12">
        <v>4</v>
      </c>
      <c r="F10" s="372">
        <v>7</v>
      </c>
      <c r="G10" s="372">
        <v>8</v>
      </c>
      <c r="H10" s="12">
        <v>10</v>
      </c>
      <c r="I10" s="373">
        <v>11</v>
      </c>
    </row>
    <row r="11" ht="27.95" customHeight="1" spans="2:9">
      <c r="B11" s="371" t="s">
        <v>49</v>
      </c>
      <c r="C11" s="12">
        <v>200</v>
      </c>
      <c r="D11" s="12">
        <v>5</v>
      </c>
      <c r="E11" s="12">
        <v>6</v>
      </c>
      <c r="F11" s="372">
        <v>10</v>
      </c>
      <c r="G11" s="372">
        <v>11</v>
      </c>
      <c r="H11" s="12">
        <v>14</v>
      </c>
      <c r="I11" s="373">
        <v>15</v>
      </c>
    </row>
    <row r="12" ht="27.95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77">
        <v>22</v>
      </c>
    </row>
    <row r="14" spans="2:9">
      <c r="B14" s="378" t="s">
        <v>51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ht="14.25" spans="1:11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ht="18" customHeight="1" spans="1:11">
      <c r="A4" s="261" t="s">
        <v>61</v>
      </c>
      <c r="B4" s="262" t="s">
        <v>62</v>
      </c>
      <c r="C4" s="263"/>
      <c r="D4" s="261" t="s">
        <v>63</v>
      </c>
      <c r="E4" s="264"/>
      <c r="F4" s="265">
        <v>46052</v>
      </c>
      <c r="G4" s="266"/>
      <c r="H4" s="261" t="s">
        <v>64</v>
      </c>
      <c r="I4" s="264"/>
      <c r="J4" s="153" t="s">
        <v>65</v>
      </c>
      <c r="K4" s="154" t="s">
        <v>66</v>
      </c>
    </row>
    <row r="5" ht="14.25" spans="1:11">
      <c r="A5" s="267" t="s">
        <v>67</v>
      </c>
      <c r="B5" s="153" t="s">
        <v>68</v>
      </c>
      <c r="C5" s="154"/>
      <c r="D5" s="261" t="s">
        <v>69</v>
      </c>
      <c r="E5" s="264"/>
      <c r="F5" s="265">
        <v>46046</v>
      </c>
      <c r="G5" s="266"/>
      <c r="H5" s="261" t="s">
        <v>70</v>
      </c>
      <c r="I5" s="264"/>
      <c r="J5" s="153" t="s">
        <v>65</v>
      </c>
      <c r="K5" s="154" t="s">
        <v>66</v>
      </c>
    </row>
    <row r="6" ht="14.25" spans="1:11">
      <c r="A6" s="261" t="s">
        <v>71</v>
      </c>
      <c r="B6" s="268">
        <v>1</v>
      </c>
      <c r="C6" s="269">
        <v>6</v>
      </c>
      <c r="D6" s="267" t="s">
        <v>72</v>
      </c>
      <c r="E6" s="270"/>
      <c r="F6" s="265">
        <v>46047</v>
      </c>
      <c r="G6" s="266"/>
      <c r="H6" s="261" t="s">
        <v>73</v>
      </c>
      <c r="I6" s="264"/>
      <c r="J6" s="153" t="s">
        <v>65</v>
      </c>
      <c r="K6" s="154" t="s">
        <v>66</v>
      </c>
    </row>
    <row r="7" ht="14.25" spans="1:11">
      <c r="A7" s="261" t="s">
        <v>74</v>
      </c>
      <c r="B7" s="271">
        <v>200</v>
      </c>
      <c r="C7" s="272"/>
      <c r="D7" s="267" t="s">
        <v>75</v>
      </c>
      <c r="E7" s="273"/>
      <c r="F7" s="265">
        <v>46048</v>
      </c>
      <c r="G7" s="266"/>
      <c r="H7" s="261" t="s">
        <v>76</v>
      </c>
      <c r="I7" s="264"/>
      <c r="J7" s="153" t="s">
        <v>65</v>
      </c>
      <c r="K7" s="154" t="s">
        <v>66</v>
      </c>
    </row>
    <row r="8" ht="15" spans="1:11">
      <c r="A8" s="274" t="s">
        <v>77</v>
      </c>
      <c r="B8" s="275" t="s">
        <v>78</v>
      </c>
      <c r="C8" s="276"/>
      <c r="D8" s="277" t="s">
        <v>79</v>
      </c>
      <c r="E8" s="278"/>
      <c r="F8" s="279">
        <v>46050</v>
      </c>
      <c r="G8" s="280"/>
      <c r="H8" s="277" t="s">
        <v>80</v>
      </c>
      <c r="I8" s="278"/>
      <c r="J8" s="281" t="s">
        <v>65</v>
      </c>
      <c r="K8" s="282" t="s">
        <v>66</v>
      </c>
    </row>
    <row r="9" ht="15" spans="1:11">
      <c r="A9" s="283" t="s">
        <v>81</v>
      </c>
      <c r="B9" s="284"/>
      <c r="C9" s="284"/>
      <c r="D9" s="285"/>
      <c r="E9" s="285"/>
      <c r="F9" s="285"/>
      <c r="G9" s="285"/>
      <c r="H9" s="285"/>
      <c r="I9" s="285"/>
      <c r="J9" s="285"/>
      <c r="K9" s="286"/>
    </row>
    <row r="10" ht="15" spans="1:11">
      <c r="A10" s="287" t="s">
        <v>82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9"/>
    </row>
    <row r="11" ht="14.25" spans="1:11">
      <c r="A11" s="290" t="s">
        <v>83</v>
      </c>
      <c r="B11" s="291" t="s">
        <v>84</v>
      </c>
      <c r="C11" s="292" t="s">
        <v>85</v>
      </c>
      <c r="D11" s="293"/>
      <c r="E11" s="294" t="s">
        <v>86</v>
      </c>
      <c r="F11" s="291" t="s">
        <v>84</v>
      </c>
      <c r="G11" s="292" t="s">
        <v>85</v>
      </c>
      <c r="H11" s="292" t="s">
        <v>87</v>
      </c>
      <c r="I11" s="294" t="s">
        <v>88</v>
      </c>
      <c r="J11" s="291" t="s">
        <v>84</v>
      </c>
      <c r="K11" s="295" t="s">
        <v>85</v>
      </c>
    </row>
    <row r="12" ht="14.25" spans="1:11">
      <c r="A12" s="267" t="s">
        <v>89</v>
      </c>
      <c r="B12" s="296" t="s">
        <v>84</v>
      </c>
      <c r="C12" s="153" t="s">
        <v>85</v>
      </c>
      <c r="D12" s="273"/>
      <c r="E12" s="270" t="s">
        <v>90</v>
      </c>
      <c r="F12" s="296" t="s">
        <v>84</v>
      </c>
      <c r="G12" s="153" t="s">
        <v>85</v>
      </c>
      <c r="H12" s="153" t="s">
        <v>87</v>
      </c>
      <c r="I12" s="270" t="s">
        <v>91</v>
      </c>
      <c r="J12" s="296" t="s">
        <v>84</v>
      </c>
      <c r="K12" s="154" t="s">
        <v>85</v>
      </c>
    </row>
    <row r="13" ht="14.25" spans="1:11">
      <c r="A13" s="267" t="s">
        <v>92</v>
      </c>
      <c r="B13" s="296" t="s">
        <v>84</v>
      </c>
      <c r="C13" s="153" t="s">
        <v>85</v>
      </c>
      <c r="D13" s="273"/>
      <c r="E13" s="270" t="s">
        <v>93</v>
      </c>
      <c r="F13" s="153" t="s">
        <v>94</v>
      </c>
      <c r="G13" s="153" t="s">
        <v>95</v>
      </c>
      <c r="H13" s="153" t="s">
        <v>87</v>
      </c>
      <c r="I13" s="270" t="s">
        <v>96</v>
      </c>
      <c r="J13" s="296" t="s">
        <v>84</v>
      </c>
      <c r="K13" s="154" t="s">
        <v>85</v>
      </c>
    </row>
    <row r="14" ht="15" spans="1:11">
      <c r="A14" s="277" t="s">
        <v>97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97"/>
    </row>
    <row r="15" ht="15" spans="1:11">
      <c r="A15" s="287" t="s">
        <v>98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9"/>
    </row>
    <row r="16" ht="14.25" spans="1:11">
      <c r="A16" s="298" t="s">
        <v>99</v>
      </c>
      <c r="B16" s="292" t="s">
        <v>94</v>
      </c>
      <c r="C16" s="292" t="s">
        <v>95</v>
      </c>
      <c r="D16" s="299"/>
      <c r="E16" s="300" t="s">
        <v>100</v>
      </c>
      <c r="F16" s="292" t="s">
        <v>94</v>
      </c>
      <c r="G16" s="292" t="s">
        <v>95</v>
      </c>
      <c r="H16" s="301"/>
      <c r="I16" s="300" t="s">
        <v>101</v>
      </c>
      <c r="J16" s="292" t="s">
        <v>94</v>
      </c>
      <c r="K16" s="295" t="s">
        <v>95</v>
      </c>
    </row>
    <row r="17" customHeight="1" spans="1:22">
      <c r="A17" s="302" t="s">
        <v>102</v>
      </c>
      <c r="B17" s="153" t="s">
        <v>94</v>
      </c>
      <c r="C17" s="153" t="s">
        <v>95</v>
      </c>
      <c r="D17" s="303"/>
      <c r="E17" s="304" t="s">
        <v>103</v>
      </c>
      <c r="F17" s="153" t="s">
        <v>94</v>
      </c>
      <c r="G17" s="153" t="s">
        <v>95</v>
      </c>
      <c r="H17" s="305"/>
      <c r="I17" s="304" t="s">
        <v>104</v>
      </c>
      <c r="J17" s="153" t="s">
        <v>94</v>
      </c>
      <c r="K17" s="154" t="s">
        <v>95</v>
      </c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</row>
    <row r="18" ht="18" customHeight="1" spans="1:22">
      <c r="A18" s="307" t="s">
        <v>105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="246" customFormat="1" ht="18" customHeight="1" spans="1:22">
      <c r="A19" s="287" t="s">
        <v>106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customHeight="1" spans="1:22">
      <c r="A20" s="310" t="s">
        <v>107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ht="21.75" customHeight="1" spans="1:22">
      <c r="A21" s="313" t="s">
        <v>108</v>
      </c>
      <c r="B21" s="314"/>
      <c r="C21" s="314" t="s">
        <v>109</v>
      </c>
      <c r="D21" s="314" t="s">
        <v>110</v>
      </c>
      <c r="E21" s="314" t="s">
        <v>111</v>
      </c>
      <c r="F21" s="314" t="s">
        <v>112</v>
      </c>
      <c r="G21" s="314" t="s">
        <v>113</v>
      </c>
      <c r="H21" s="314" t="s">
        <v>114</v>
      </c>
      <c r="I21" s="314"/>
      <c r="J21" s="304"/>
      <c r="K21" s="315" t="s">
        <v>115</v>
      </c>
    </row>
    <row r="22" ht="23" customHeight="1" spans="1:22">
      <c r="A22" s="316" t="s">
        <v>116</v>
      </c>
      <c r="B22" s="317"/>
      <c r="C22" s="317">
        <v>1</v>
      </c>
      <c r="D22" s="317">
        <v>1</v>
      </c>
      <c r="E22" s="317">
        <v>1</v>
      </c>
      <c r="F22" s="317">
        <v>1</v>
      </c>
      <c r="G22" s="317">
        <v>1</v>
      </c>
      <c r="H22" s="317">
        <v>1</v>
      </c>
      <c r="I22" s="317"/>
      <c r="J22" s="317"/>
      <c r="K22" s="318"/>
    </row>
    <row r="23" ht="23" customHeight="1" spans="1:22">
      <c r="A23" s="316"/>
      <c r="B23" s="317"/>
      <c r="C23" s="317"/>
      <c r="D23" s="317"/>
      <c r="E23" s="317"/>
      <c r="F23" s="317"/>
      <c r="G23" s="317"/>
      <c r="H23" s="317"/>
      <c r="I23" s="317"/>
      <c r="J23" s="317"/>
      <c r="K23" s="319"/>
    </row>
    <row r="24" ht="23" customHeight="1" spans="1:22">
      <c r="A24" s="316"/>
      <c r="B24" s="317"/>
      <c r="C24" s="317"/>
      <c r="D24" s="317"/>
      <c r="E24" s="317"/>
      <c r="F24" s="317"/>
      <c r="G24" s="317"/>
      <c r="H24" s="317"/>
      <c r="I24" s="317"/>
      <c r="J24" s="317"/>
      <c r="K24" s="319"/>
    </row>
    <row r="25" ht="23" customHeight="1" spans="1:22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9"/>
    </row>
    <row r="26" ht="23" customHeight="1" spans="1:22">
      <c r="A26" s="320"/>
      <c r="B26" s="317"/>
      <c r="C26" s="317"/>
      <c r="D26" s="317"/>
      <c r="E26" s="317"/>
      <c r="F26" s="317"/>
      <c r="G26" s="317"/>
      <c r="H26" s="317"/>
      <c r="I26" s="317"/>
      <c r="J26" s="317"/>
      <c r="K26" s="319"/>
    </row>
    <row r="27" ht="18" customHeight="1" spans="1:22">
      <c r="A27" s="321" t="s">
        <v>117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ht="18.75" customHeight="1" spans="1:22">
      <c r="A28" s="324" t="s">
        <v>118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6"/>
    </row>
    <row r="29" ht="18.75" customHeight="1" spans="1:22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ht="18" customHeight="1" spans="1:22">
      <c r="A30" s="321" t="s">
        <v>119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ht="14.25" spans="1:22">
      <c r="A31" s="330" t="s">
        <v>120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ht="15" spans="1:22">
      <c r="A32" s="165" t="s">
        <v>121</v>
      </c>
      <c r="B32" s="166"/>
      <c r="C32" s="153" t="s">
        <v>65</v>
      </c>
      <c r="D32" s="153" t="s">
        <v>66</v>
      </c>
      <c r="E32" s="333" t="s">
        <v>122</v>
      </c>
      <c r="F32" s="334"/>
      <c r="G32" s="334"/>
      <c r="H32" s="334"/>
      <c r="I32" s="334"/>
      <c r="J32" s="334"/>
      <c r="K32" s="335"/>
    </row>
    <row r="33" ht="15" spans="1:11">
      <c r="A33" s="336" t="s">
        <v>123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6"/>
    </row>
    <row r="34" ht="21" customHeight="1" spans="1:11">
      <c r="A34" s="337" t="s">
        <v>124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ht="21" customHeight="1" spans="1:11">
      <c r="A35" s="340" t="s">
        <v>125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ht="21" customHeight="1" spans="1:11">
      <c r="A36" s="340" t="s">
        <v>126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ht="21" customHeight="1" spans="1:11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ht="21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42"/>
    </row>
    <row r="39" ht="21" customHeight="1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42"/>
    </row>
    <row r="40" ht="21" customHeight="1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42"/>
    </row>
    <row r="41" ht="15" spans="1:11">
      <c r="A41" s="343" t="s">
        <v>127</v>
      </c>
      <c r="B41" s="344"/>
      <c r="C41" s="344"/>
      <c r="D41" s="344"/>
      <c r="E41" s="344"/>
      <c r="F41" s="344"/>
      <c r="G41" s="344"/>
      <c r="H41" s="344"/>
      <c r="I41" s="344"/>
      <c r="J41" s="344"/>
      <c r="K41" s="345"/>
    </row>
    <row r="42" ht="15" spans="1:11">
      <c r="A42" s="287" t="s">
        <v>128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9"/>
    </row>
    <row r="43" ht="14.25" spans="1:11">
      <c r="A43" s="298" t="s">
        <v>129</v>
      </c>
      <c r="B43" s="292" t="s">
        <v>94</v>
      </c>
      <c r="C43" s="292" t="s">
        <v>95</v>
      </c>
      <c r="D43" s="292" t="s">
        <v>87</v>
      </c>
      <c r="E43" s="300" t="s">
        <v>130</v>
      </c>
      <c r="F43" s="292" t="s">
        <v>94</v>
      </c>
      <c r="G43" s="292" t="s">
        <v>95</v>
      </c>
      <c r="H43" s="292" t="s">
        <v>87</v>
      </c>
      <c r="I43" s="300" t="s">
        <v>131</v>
      </c>
      <c r="J43" s="292" t="s">
        <v>94</v>
      </c>
      <c r="K43" s="295" t="s">
        <v>95</v>
      </c>
    </row>
    <row r="44" ht="14.25" spans="1:11">
      <c r="A44" s="302" t="s">
        <v>86</v>
      </c>
      <c r="B44" s="153" t="s">
        <v>94</v>
      </c>
      <c r="C44" s="153" t="s">
        <v>95</v>
      </c>
      <c r="D44" s="153" t="s">
        <v>87</v>
      </c>
      <c r="E44" s="304" t="s">
        <v>93</v>
      </c>
      <c r="F44" s="153" t="s">
        <v>94</v>
      </c>
      <c r="G44" s="153" t="s">
        <v>95</v>
      </c>
      <c r="H44" s="153" t="s">
        <v>87</v>
      </c>
      <c r="I44" s="304" t="s">
        <v>104</v>
      </c>
      <c r="J44" s="153" t="s">
        <v>94</v>
      </c>
      <c r="K44" s="154" t="s">
        <v>95</v>
      </c>
    </row>
    <row r="45" ht="15" spans="1:11">
      <c r="A45" s="277" t="s">
        <v>97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97"/>
    </row>
    <row r="46" ht="15" spans="1:11">
      <c r="A46" s="336" t="s">
        <v>132</v>
      </c>
      <c r="B46" s="336"/>
      <c r="C46" s="336"/>
      <c r="D46" s="336"/>
      <c r="E46" s="336"/>
      <c r="F46" s="336"/>
      <c r="G46" s="336"/>
      <c r="H46" s="336"/>
      <c r="I46" s="336"/>
      <c r="J46" s="336"/>
      <c r="K46" s="336"/>
    </row>
    <row r="47" ht="15" spans="1:1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ht="15" spans="1:11">
      <c r="A48" s="346" t="s">
        <v>133</v>
      </c>
      <c r="B48" s="347" t="s">
        <v>134</v>
      </c>
      <c r="C48" s="347"/>
      <c r="D48" s="348" t="s">
        <v>135</v>
      </c>
      <c r="E48" s="349" t="s">
        <v>136</v>
      </c>
      <c r="F48" s="350" t="s">
        <v>137</v>
      </c>
      <c r="G48" s="351">
        <v>45973</v>
      </c>
      <c r="H48" s="352" t="s">
        <v>138</v>
      </c>
      <c r="I48" s="353"/>
      <c r="J48" s="354" t="s">
        <v>139</v>
      </c>
      <c r="K48" s="355"/>
    </row>
    <row r="49" ht="15" spans="1:11">
      <c r="A49" s="336" t="s">
        <v>140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6"/>
    </row>
    <row r="50" ht="15" spans="1:11">
      <c r="A50" s="356" t="s">
        <v>141</v>
      </c>
      <c r="B50" s="357"/>
      <c r="C50" s="357"/>
      <c r="D50" s="357"/>
      <c r="E50" s="357"/>
      <c r="F50" s="357"/>
      <c r="G50" s="357"/>
      <c r="H50" s="357"/>
      <c r="I50" s="357"/>
      <c r="J50" s="357"/>
      <c r="K50" s="358"/>
    </row>
    <row r="51" ht="15" spans="1:11">
      <c r="A51" s="346" t="s">
        <v>133</v>
      </c>
      <c r="B51" s="347" t="s">
        <v>134</v>
      </c>
      <c r="C51" s="347"/>
      <c r="D51" s="348" t="s">
        <v>135</v>
      </c>
      <c r="E51" s="349" t="s">
        <v>136</v>
      </c>
      <c r="F51" s="350" t="s">
        <v>137</v>
      </c>
      <c r="G51" s="351">
        <v>45973</v>
      </c>
      <c r="H51" s="352" t="s">
        <v>138</v>
      </c>
      <c r="I51" s="353"/>
      <c r="J51" s="354" t="s">
        <v>139</v>
      </c>
      <c r="K51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S21" sqref="S21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25" customWidth="1"/>
    <col min="18" max="255" width="9" style="85"/>
    <col min="256" max="16384" width="9" style="88"/>
  </cols>
  <sheetData>
    <row r="1" s="85" customFormat="1" ht="29" customHeight="1" spans="1:258">
      <c r="A1" s="226" t="s">
        <v>142</v>
      </c>
      <c r="B1" s="226"/>
      <c r="C1" s="227"/>
      <c r="D1" s="227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TACCAO82316</v>
      </c>
      <c r="C2" s="96"/>
      <c r="D2" s="97"/>
      <c r="E2" s="98" t="s">
        <v>67</v>
      </c>
      <c r="F2" s="99" t="str">
        <f>首期!B5</f>
        <v>女式超轻套头抓绒服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230"/>
      <c r="Q2" s="231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143</v>
      </c>
      <c r="B3" s="105" t="s">
        <v>144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232"/>
      <c r="Q3" s="233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145</v>
      </c>
      <c r="C4" s="110" t="s">
        <v>109</v>
      </c>
      <c r="D4" s="111" t="s">
        <v>110</v>
      </c>
      <c r="E4" s="110" t="s">
        <v>111</v>
      </c>
      <c r="F4" s="110" t="s">
        <v>112</v>
      </c>
      <c r="G4" s="110" t="s">
        <v>113</v>
      </c>
      <c r="H4" s="110" t="s">
        <v>146</v>
      </c>
      <c r="I4" s="234" t="s">
        <v>147</v>
      </c>
      <c r="J4" s="107"/>
      <c r="K4" s="235"/>
      <c r="L4" s="236" t="s">
        <v>148</v>
      </c>
      <c r="M4" s="236" t="s">
        <v>110</v>
      </c>
      <c r="N4" s="236" t="s">
        <v>110</v>
      </c>
      <c r="O4" s="236"/>
      <c r="P4" s="236"/>
      <c r="Q4" s="237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6" t="s">
        <v>149</v>
      </c>
      <c r="C5" s="116" t="s">
        <v>150</v>
      </c>
      <c r="D5" s="111" t="s">
        <v>151</v>
      </c>
      <c r="E5" s="116" t="s">
        <v>152</v>
      </c>
      <c r="F5" s="116" t="s">
        <v>153</v>
      </c>
      <c r="G5" s="116" t="s">
        <v>154</v>
      </c>
      <c r="H5" s="116" t="s">
        <v>155</v>
      </c>
      <c r="I5" s="234"/>
      <c r="J5" s="117"/>
      <c r="K5" s="118"/>
      <c r="L5" s="119"/>
      <c r="M5" s="120" t="s">
        <v>156</v>
      </c>
      <c r="N5" s="120" t="s">
        <v>157</v>
      </c>
      <c r="O5" s="120"/>
      <c r="P5" s="120"/>
      <c r="Q5" s="23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122" t="s">
        <v>158</v>
      </c>
      <c r="B6" s="123">
        <f>C6-1</f>
        <v>56</v>
      </c>
      <c r="C6" s="123">
        <f>D6-2</f>
        <v>57</v>
      </c>
      <c r="D6" s="124">
        <v>59</v>
      </c>
      <c r="E6" s="123">
        <f>D6+2</f>
        <v>61</v>
      </c>
      <c r="F6" s="123">
        <f>E6+2</f>
        <v>63</v>
      </c>
      <c r="G6" s="123">
        <f>F6+1</f>
        <v>64</v>
      </c>
      <c r="H6" s="123">
        <f>G6+1</f>
        <v>65</v>
      </c>
      <c r="I6" s="239" t="s">
        <v>159</v>
      </c>
      <c r="J6" s="117"/>
      <c r="K6" s="118"/>
      <c r="L6" s="118"/>
      <c r="M6" s="118" t="s">
        <v>160</v>
      </c>
      <c r="N6" s="118" t="s">
        <v>161</v>
      </c>
      <c r="O6" s="118"/>
      <c r="P6" s="118"/>
      <c r="Q6" s="126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122" t="s">
        <v>162</v>
      </c>
      <c r="B7" s="123">
        <f>C7</f>
        <v>15.5</v>
      </c>
      <c r="C7" s="123">
        <f>D7-1.5</f>
        <v>15.5</v>
      </c>
      <c r="D7" s="124">
        <v>17</v>
      </c>
      <c r="E7" s="123">
        <f>D7</f>
        <v>17</v>
      </c>
      <c r="F7" s="123">
        <f>E7+2</f>
        <v>19</v>
      </c>
      <c r="G7" s="123">
        <f>F7</f>
        <v>19</v>
      </c>
      <c r="H7" s="123">
        <f>G7+1</f>
        <v>20</v>
      </c>
      <c r="I7" s="239" t="s">
        <v>159</v>
      </c>
      <c r="J7" s="117"/>
      <c r="K7" s="118"/>
      <c r="L7" s="118"/>
      <c r="M7" s="118" t="s">
        <v>160</v>
      </c>
      <c r="N7" s="118" t="s">
        <v>160</v>
      </c>
      <c r="O7" s="118"/>
      <c r="P7" s="118"/>
      <c r="Q7" s="126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127" t="s">
        <v>163</v>
      </c>
      <c r="B8" s="123">
        <f t="shared" ref="B8:B10" si="0">C8-4</f>
        <v>86</v>
      </c>
      <c r="C8" s="123">
        <f t="shared" ref="C8:C10" si="1">D8-4</f>
        <v>90</v>
      </c>
      <c r="D8" s="124">
        <v>94</v>
      </c>
      <c r="E8" s="123">
        <f t="shared" ref="E8:E10" si="2">D8+4</f>
        <v>98</v>
      </c>
      <c r="F8" s="123">
        <f>E8+4</f>
        <v>102</v>
      </c>
      <c r="G8" s="123">
        <f t="shared" ref="G8:G10" si="3">F8+6</f>
        <v>108</v>
      </c>
      <c r="H8" s="123">
        <f>G8+6</f>
        <v>114</v>
      </c>
      <c r="I8" s="239" t="s">
        <v>159</v>
      </c>
      <c r="J8" s="117"/>
      <c r="K8" s="118"/>
      <c r="L8" s="118"/>
      <c r="M8" s="118" t="s">
        <v>164</v>
      </c>
      <c r="N8" s="118" t="s">
        <v>165</v>
      </c>
      <c r="O8" s="118"/>
      <c r="P8" s="118"/>
      <c r="Q8" s="12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127" t="s">
        <v>166</v>
      </c>
      <c r="B9" s="123">
        <f t="shared" si="0"/>
        <v>82</v>
      </c>
      <c r="C9" s="123">
        <f t="shared" si="1"/>
        <v>86</v>
      </c>
      <c r="D9" s="128" t="s">
        <v>167</v>
      </c>
      <c r="E9" s="123">
        <f t="shared" si="2"/>
        <v>94</v>
      </c>
      <c r="F9" s="123">
        <f>E9+5</f>
        <v>99</v>
      </c>
      <c r="G9" s="123">
        <f t="shared" si="3"/>
        <v>105</v>
      </c>
      <c r="H9" s="123">
        <f>G9+7</f>
        <v>112</v>
      </c>
      <c r="I9" s="239" t="s">
        <v>168</v>
      </c>
      <c r="J9" s="117"/>
      <c r="K9" s="118"/>
      <c r="L9" s="118"/>
      <c r="M9" s="118" t="s">
        <v>160</v>
      </c>
      <c r="N9" s="118" t="s">
        <v>165</v>
      </c>
      <c r="O9" s="118"/>
      <c r="P9" s="118"/>
      <c r="Q9" s="126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127" t="s">
        <v>169</v>
      </c>
      <c r="B10" s="123">
        <f t="shared" si="0"/>
        <v>92</v>
      </c>
      <c r="C10" s="123">
        <f t="shared" si="1"/>
        <v>96</v>
      </c>
      <c r="D10" s="128" t="s">
        <v>170</v>
      </c>
      <c r="E10" s="123">
        <f t="shared" si="2"/>
        <v>104</v>
      </c>
      <c r="F10" s="123">
        <f>E10+5</f>
        <v>109</v>
      </c>
      <c r="G10" s="123">
        <f t="shared" si="3"/>
        <v>115</v>
      </c>
      <c r="H10" s="123">
        <f>G10+7</f>
        <v>122</v>
      </c>
      <c r="I10" s="239" t="s">
        <v>168</v>
      </c>
      <c r="J10" s="117"/>
      <c r="K10" s="118"/>
      <c r="L10" s="118"/>
      <c r="M10" s="118" t="s">
        <v>165</v>
      </c>
      <c r="N10" s="118" t="s">
        <v>160</v>
      </c>
      <c r="O10" s="118"/>
      <c r="P10" s="118"/>
      <c r="Q10" s="126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127" t="s">
        <v>171</v>
      </c>
      <c r="B11" s="123">
        <f>C11-1</f>
        <v>36</v>
      </c>
      <c r="C11" s="123">
        <f t="shared" ref="C11:C17" si="4">D11-1</f>
        <v>37</v>
      </c>
      <c r="D11" s="128" t="s">
        <v>172</v>
      </c>
      <c r="E11" s="123">
        <f t="shared" ref="E11:E17" si="5">D11+1</f>
        <v>39</v>
      </c>
      <c r="F11" s="123">
        <f t="shared" ref="F11:F17" si="6">E11+1</f>
        <v>40</v>
      </c>
      <c r="G11" s="123">
        <f>F11+1.2</f>
        <v>41.2</v>
      </c>
      <c r="H11" s="123">
        <f>G11+1.2</f>
        <v>42.4</v>
      </c>
      <c r="I11" s="239" t="s">
        <v>173</v>
      </c>
      <c r="J11" s="117"/>
      <c r="K11" s="118"/>
      <c r="L11" s="118"/>
      <c r="M11" s="118" t="s">
        <v>164</v>
      </c>
      <c r="N11" s="118" t="s">
        <v>160</v>
      </c>
      <c r="O11" s="118"/>
      <c r="P11" s="118"/>
      <c r="Q11" s="126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127" t="s">
        <v>174</v>
      </c>
      <c r="B12" s="123">
        <f>C12-0.5</f>
        <v>57</v>
      </c>
      <c r="C12" s="123">
        <f t="shared" si="4"/>
        <v>57.5</v>
      </c>
      <c r="D12" s="128" t="s">
        <v>175</v>
      </c>
      <c r="E12" s="123">
        <f t="shared" si="5"/>
        <v>59.5</v>
      </c>
      <c r="F12" s="123">
        <f t="shared" si="6"/>
        <v>60.5</v>
      </c>
      <c r="G12" s="123">
        <f>F12+0.5</f>
        <v>61</v>
      </c>
      <c r="H12" s="123">
        <f>G12+0.5</f>
        <v>61.5</v>
      </c>
      <c r="I12" s="239" t="s">
        <v>168</v>
      </c>
      <c r="J12" s="117"/>
      <c r="K12" s="118"/>
      <c r="L12" s="118"/>
      <c r="M12" s="118" t="s">
        <v>176</v>
      </c>
      <c r="N12" s="118" t="s">
        <v>161</v>
      </c>
      <c r="O12" s="118"/>
      <c r="P12" s="118"/>
      <c r="Q12" s="126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127" t="s">
        <v>177</v>
      </c>
      <c r="B13" s="123">
        <f>C13-0.8</f>
        <v>14.9</v>
      </c>
      <c r="C13" s="123">
        <f>D13-0.8</f>
        <v>15.7</v>
      </c>
      <c r="D13" s="128" t="s">
        <v>178</v>
      </c>
      <c r="E13" s="123">
        <f>D13+0.8</f>
        <v>17.3</v>
      </c>
      <c r="F13" s="123">
        <f>E13+0.8</f>
        <v>18.1</v>
      </c>
      <c r="G13" s="123">
        <f>F13+1.1</f>
        <v>19.2</v>
      </c>
      <c r="H13" s="123">
        <f>G13+1.1</f>
        <v>20.3</v>
      </c>
      <c r="I13" s="239">
        <v>0</v>
      </c>
      <c r="J13" s="117"/>
      <c r="K13" s="118"/>
      <c r="L13" s="118"/>
      <c r="M13" s="118" t="s">
        <v>179</v>
      </c>
      <c r="N13" s="118" t="s">
        <v>160</v>
      </c>
      <c r="O13" s="118"/>
      <c r="P13" s="118"/>
      <c r="Q13" s="126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129" t="s">
        <v>180</v>
      </c>
      <c r="B14" s="130">
        <f>C14-0.6</f>
        <v>12.3</v>
      </c>
      <c r="C14" s="130">
        <f>D14-0.6</f>
        <v>12.9</v>
      </c>
      <c r="D14" s="131">
        <v>13.5</v>
      </c>
      <c r="E14" s="130">
        <f>D14+0.6</f>
        <v>14.1</v>
      </c>
      <c r="F14" s="130">
        <f>E14+0.6</f>
        <v>14.7</v>
      </c>
      <c r="G14" s="130">
        <f>F14+1</f>
        <v>15.7</v>
      </c>
      <c r="H14" s="130">
        <f>G14+1.3</f>
        <v>17</v>
      </c>
      <c r="I14" s="240"/>
      <c r="J14" s="117"/>
      <c r="K14" s="118"/>
      <c r="L14" s="118"/>
      <c r="M14" s="118" t="s">
        <v>160</v>
      </c>
      <c r="N14" s="118" t="s">
        <v>160</v>
      </c>
      <c r="O14" s="118"/>
      <c r="P14" s="118"/>
      <c r="Q14" s="126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127" t="s">
        <v>181</v>
      </c>
      <c r="B15" s="130">
        <f>C15-0.4</f>
        <v>10.2</v>
      </c>
      <c r="C15" s="130">
        <f>D15-0.4</f>
        <v>10.6</v>
      </c>
      <c r="D15" s="131">
        <v>11</v>
      </c>
      <c r="E15" s="130">
        <f>D15+0.4</f>
        <v>11.4</v>
      </c>
      <c r="F15" s="130">
        <f>E15+0.4</f>
        <v>11.8</v>
      </c>
      <c r="G15" s="130">
        <f>F15+0.6</f>
        <v>12.4</v>
      </c>
      <c r="H15" s="130">
        <f>G15+0.95</f>
        <v>13.35</v>
      </c>
      <c r="I15" s="240"/>
      <c r="J15" s="117"/>
      <c r="K15" s="118"/>
      <c r="L15" s="118"/>
      <c r="M15" s="118" t="s">
        <v>182</v>
      </c>
      <c r="N15" s="118" t="s">
        <v>182</v>
      </c>
      <c r="O15" s="118"/>
      <c r="P15" s="118"/>
      <c r="Q15" s="126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127" t="s">
        <v>183</v>
      </c>
      <c r="B16" s="123">
        <f>C16-1</f>
        <v>39</v>
      </c>
      <c r="C16" s="123">
        <f t="shared" si="4"/>
        <v>40</v>
      </c>
      <c r="D16" s="124">
        <v>41</v>
      </c>
      <c r="E16" s="123">
        <f t="shared" si="5"/>
        <v>42</v>
      </c>
      <c r="F16" s="123">
        <f t="shared" si="6"/>
        <v>43</v>
      </c>
      <c r="G16" s="123">
        <f>F16+1.5</f>
        <v>44.5</v>
      </c>
      <c r="H16" s="123">
        <f>G16+1.5</f>
        <v>46</v>
      </c>
      <c r="I16" s="240"/>
      <c r="J16" s="117"/>
      <c r="K16" s="118"/>
      <c r="L16" s="118"/>
      <c r="M16" s="118" t="s">
        <v>161</v>
      </c>
      <c r="N16" s="118" t="s">
        <v>161</v>
      </c>
      <c r="O16" s="118"/>
      <c r="P16" s="118"/>
      <c r="Q16" s="126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127" t="s">
        <v>184</v>
      </c>
      <c r="B17" s="123">
        <f>C17-1</f>
        <v>42</v>
      </c>
      <c r="C17" s="123">
        <f t="shared" si="4"/>
        <v>43</v>
      </c>
      <c r="D17" s="124">
        <v>44</v>
      </c>
      <c r="E17" s="123">
        <f t="shared" si="5"/>
        <v>45</v>
      </c>
      <c r="F17" s="123">
        <f t="shared" si="6"/>
        <v>46</v>
      </c>
      <c r="G17" s="123">
        <f>F17+1.5</f>
        <v>47.5</v>
      </c>
      <c r="H17" s="123">
        <f>G17+1.5</f>
        <v>49</v>
      </c>
      <c r="I17" s="241"/>
      <c r="J17" s="117"/>
      <c r="K17" s="118"/>
      <c r="L17" s="118"/>
      <c r="M17" s="118" t="s">
        <v>160</v>
      </c>
      <c r="N17" s="118" t="s">
        <v>160</v>
      </c>
      <c r="O17" s="118"/>
      <c r="P17" s="118"/>
      <c r="Q17" s="126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127" t="s">
        <v>185</v>
      </c>
      <c r="B18" s="123">
        <f>D18</f>
        <v>3.7</v>
      </c>
      <c r="C18" s="123">
        <f>D18</f>
        <v>3.7</v>
      </c>
      <c r="D18" s="124">
        <v>3.7</v>
      </c>
      <c r="E18" s="123">
        <f>D18</f>
        <v>3.7</v>
      </c>
      <c r="F18" s="123">
        <f>D18</f>
        <v>3.7</v>
      </c>
      <c r="G18" s="123">
        <f>D18</f>
        <v>3.7</v>
      </c>
      <c r="H18" s="123">
        <f>D18</f>
        <v>3.7</v>
      </c>
      <c r="I18" s="242"/>
      <c r="J18" s="117"/>
      <c r="K18" s="118"/>
      <c r="L18" s="118"/>
      <c r="M18" s="118" t="s">
        <v>160</v>
      </c>
      <c r="N18" s="118" t="s">
        <v>160</v>
      </c>
      <c r="O18" s="118"/>
      <c r="P18" s="118"/>
      <c r="Q18" s="126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32"/>
      <c r="B19" s="133"/>
      <c r="C19" s="133"/>
      <c r="D19" s="133"/>
      <c r="E19" s="134"/>
      <c r="F19" s="133"/>
      <c r="G19" s="133"/>
      <c r="H19" s="133"/>
      <c r="I19" s="133"/>
      <c r="J19" s="135"/>
      <c r="K19" s="136"/>
      <c r="L19" s="136"/>
      <c r="M19" s="137"/>
      <c r="N19" s="136"/>
      <c r="O19" s="136"/>
      <c r="P19" s="137"/>
      <c r="Q19" s="13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243"/>
      <c r="B20" s="243"/>
      <c r="C20" s="244"/>
      <c r="D20" s="244"/>
      <c r="E20" s="245"/>
      <c r="F20" s="244"/>
      <c r="G20" s="244"/>
      <c r="H20" s="244"/>
      <c r="I20" s="244"/>
      <c r="Q20" s="229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39" t="s">
        <v>186</v>
      </c>
      <c r="B21" s="139"/>
      <c r="C21" s="140"/>
      <c r="D21" s="140"/>
      <c r="Q21" s="229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41" t="s">
        <v>187</v>
      </c>
      <c r="L22" s="142">
        <v>45973</v>
      </c>
      <c r="M22" s="141" t="s">
        <v>188</v>
      </c>
      <c r="N22" s="141" t="s">
        <v>136</v>
      </c>
      <c r="O22" s="141" t="s">
        <v>189</v>
      </c>
      <c r="P22" s="85" t="s">
        <v>139</v>
      </c>
      <c r="Q22" s="229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6" sqref="M36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190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39" customHeight="1" spans="1:13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TACCAO82316</v>
      </c>
      <c r="F2" s="152" t="s">
        <v>191</v>
      </c>
      <c r="G2" s="153" t="str">
        <f>首期!B5</f>
        <v>女式超轻套头抓绒服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74</v>
      </c>
      <c r="B3" s="159">
        <f>首期!B7</f>
        <v>200</v>
      </c>
      <c r="C3" s="159"/>
      <c r="D3" s="160" t="s">
        <v>192</v>
      </c>
      <c r="E3" s="161">
        <v>46052</v>
      </c>
      <c r="F3" s="162"/>
      <c r="G3" s="162"/>
      <c r="H3" s="163" t="s">
        <v>193</v>
      </c>
      <c r="I3" s="163"/>
      <c r="J3" s="163"/>
      <c r="K3" s="164"/>
    </row>
    <row r="4" ht="18" customHeight="1" spans="1:13">
      <c r="A4" s="165" t="s">
        <v>71</v>
      </c>
      <c r="B4" s="159">
        <v>1</v>
      </c>
      <c r="C4" s="159">
        <v>6</v>
      </c>
      <c r="D4" s="166" t="s">
        <v>194</v>
      </c>
      <c r="E4" s="162" t="s">
        <v>195</v>
      </c>
      <c r="F4" s="162"/>
      <c r="G4" s="162"/>
      <c r="H4" s="166" t="s">
        <v>196</v>
      </c>
      <c r="I4" s="166"/>
      <c r="J4" s="167" t="s">
        <v>65</v>
      </c>
      <c r="K4" s="168" t="s">
        <v>66</v>
      </c>
    </row>
    <row r="5" ht="18" customHeight="1" spans="1:13">
      <c r="A5" s="165" t="s">
        <v>197</v>
      </c>
      <c r="B5" s="159">
        <v>1</v>
      </c>
      <c r="C5" s="159"/>
      <c r="D5" s="160" t="s">
        <v>198</v>
      </c>
      <c r="E5" s="160"/>
      <c r="G5" s="160"/>
      <c r="H5" s="166" t="s">
        <v>199</v>
      </c>
      <c r="I5" s="166"/>
      <c r="J5" s="167" t="s">
        <v>65</v>
      </c>
      <c r="K5" s="168" t="s">
        <v>66</v>
      </c>
    </row>
    <row r="6" ht="18" customHeight="1" spans="1:13">
      <c r="A6" s="169" t="s">
        <v>200</v>
      </c>
      <c r="B6" s="170">
        <v>125</v>
      </c>
      <c r="C6" s="170"/>
      <c r="D6" s="171" t="s">
        <v>201</v>
      </c>
      <c r="E6" s="172">
        <v>200</v>
      </c>
      <c r="F6" s="172"/>
      <c r="G6" s="171"/>
      <c r="H6" s="173" t="s">
        <v>202</v>
      </c>
      <c r="I6" s="173"/>
      <c r="J6" s="172" t="s">
        <v>65</v>
      </c>
      <c r="K6" s="174" t="s">
        <v>66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203</v>
      </c>
      <c r="B8" s="152" t="s">
        <v>204</v>
      </c>
      <c r="C8" s="152" t="s">
        <v>205</v>
      </c>
      <c r="D8" s="152" t="s">
        <v>206</v>
      </c>
      <c r="E8" s="152" t="s">
        <v>207</v>
      </c>
      <c r="F8" s="152" t="s">
        <v>208</v>
      </c>
      <c r="G8" s="180" t="s">
        <v>209</v>
      </c>
      <c r="H8" s="181"/>
      <c r="I8" s="181"/>
      <c r="J8" s="181"/>
      <c r="K8" s="182"/>
    </row>
    <row r="9" ht="18" customHeight="1" spans="1:13">
      <c r="A9" s="165" t="s">
        <v>210</v>
      </c>
      <c r="B9" s="166"/>
      <c r="C9" s="167" t="s">
        <v>65</v>
      </c>
      <c r="D9" s="167" t="s">
        <v>66</v>
      </c>
      <c r="E9" s="160" t="s">
        <v>211</v>
      </c>
      <c r="F9" s="183" t="s">
        <v>212</v>
      </c>
      <c r="G9" s="184"/>
      <c r="H9" s="185"/>
      <c r="I9" s="185"/>
      <c r="J9" s="185"/>
      <c r="K9" s="186"/>
    </row>
    <row r="10" ht="18" customHeight="1" spans="1:13">
      <c r="A10" s="165" t="s">
        <v>213</v>
      </c>
      <c r="B10" s="166"/>
      <c r="C10" s="167" t="s">
        <v>65</v>
      </c>
      <c r="D10" s="167" t="s">
        <v>66</v>
      </c>
      <c r="E10" s="160" t="s">
        <v>214</v>
      </c>
      <c r="F10" s="183" t="s">
        <v>215</v>
      </c>
      <c r="G10" s="184" t="s">
        <v>216</v>
      </c>
      <c r="H10" s="185"/>
      <c r="I10" s="185"/>
      <c r="J10" s="185"/>
      <c r="K10" s="186"/>
    </row>
    <row r="11" ht="18" customHeight="1" spans="1:13">
      <c r="A11" s="187" t="s">
        <v>217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88</v>
      </c>
      <c r="B12" s="167" t="s">
        <v>84</v>
      </c>
      <c r="C12" s="167" t="s">
        <v>85</v>
      </c>
      <c r="D12" s="183"/>
      <c r="E12" s="160" t="s">
        <v>86</v>
      </c>
      <c r="F12" s="167" t="s">
        <v>84</v>
      </c>
      <c r="G12" s="167" t="s">
        <v>85</v>
      </c>
      <c r="H12" s="167"/>
      <c r="I12" s="160" t="s">
        <v>218</v>
      </c>
      <c r="J12" s="167" t="s">
        <v>84</v>
      </c>
      <c r="K12" s="168" t="s">
        <v>85</v>
      </c>
    </row>
    <row r="13" ht="18" customHeight="1" spans="1:13">
      <c r="A13" s="158" t="s">
        <v>91</v>
      </c>
      <c r="B13" s="167" t="s">
        <v>84</v>
      </c>
      <c r="C13" s="167" t="s">
        <v>85</v>
      </c>
      <c r="D13" s="183"/>
      <c r="E13" s="160" t="s">
        <v>96</v>
      </c>
      <c r="F13" s="167" t="s">
        <v>84</v>
      </c>
      <c r="G13" s="167" t="s">
        <v>85</v>
      </c>
      <c r="H13" s="167"/>
      <c r="I13" s="160" t="s">
        <v>219</v>
      </c>
      <c r="J13" s="167" t="s">
        <v>84</v>
      </c>
      <c r="K13" s="168" t="s">
        <v>85</v>
      </c>
    </row>
    <row r="14" ht="18" customHeight="1" spans="1:13">
      <c r="A14" s="169" t="s">
        <v>220</v>
      </c>
      <c r="B14" s="172" t="s">
        <v>84</v>
      </c>
      <c r="C14" s="172" t="s">
        <v>85</v>
      </c>
      <c r="D14" s="190"/>
      <c r="E14" s="171" t="s">
        <v>221</v>
      </c>
      <c r="F14" s="172" t="s">
        <v>84</v>
      </c>
      <c r="G14" s="172" t="s">
        <v>85</v>
      </c>
      <c r="H14" s="172"/>
      <c r="I14" s="171" t="s">
        <v>222</v>
      </c>
      <c r="J14" s="172" t="s">
        <v>84</v>
      </c>
      <c r="K14" s="174" t="s">
        <v>85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223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224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225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121</v>
      </c>
      <c r="B24" s="166"/>
      <c r="C24" s="167" t="s">
        <v>65</v>
      </c>
      <c r="D24" s="167" t="s">
        <v>66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226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227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228</v>
      </c>
    </row>
    <row r="28" ht="23" customHeight="1" spans="1:11">
      <c r="A28" s="195" t="s">
        <v>229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1</v>
      </c>
    </row>
    <row r="29" ht="23" customHeight="1" spans="1:11">
      <c r="A29" s="195" t="s">
        <v>230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1</v>
      </c>
    </row>
    <row r="30" ht="23" customHeight="1" spans="1:11">
      <c r="A30" s="195"/>
      <c r="B30" s="196"/>
      <c r="C30" s="196"/>
      <c r="D30" s="196"/>
      <c r="E30" s="196"/>
      <c r="F30" s="196"/>
      <c r="G30" s="196"/>
      <c r="H30" s="196"/>
      <c r="I30" s="196"/>
      <c r="J30" s="207"/>
      <c r="K30" s="186"/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231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2</v>
      </c>
    </row>
    <row r="37" ht="18.75" customHeight="1" spans="1:11">
      <c r="A37" s="216" t="s">
        <v>232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233</v>
      </c>
      <c r="B38" s="166"/>
      <c r="C38" s="166"/>
      <c r="D38" s="163" t="s">
        <v>234</v>
      </c>
      <c r="E38" s="163"/>
      <c r="F38" s="219" t="s">
        <v>235</v>
      </c>
      <c r="G38" s="220"/>
      <c r="H38" s="166" t="s">
        <v>236</v>
      </c>
      <c r="I38" s="166"/>
      <c r="J38" s="166" t="s">
        <v>237</v>
      </c>
      <c r="K38" s="193"/>
    </row>
    <row r="39" ht="18.75" customHeight="1" spans="1:11">
      <c r="A39" s="165" t="s">
        <v>122</v>
      </c>
      <c r="B39" s="166" t="s">
        <v>238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133</v>
      </c>
      <c r="B42" s="221" t="s">
        <v>239</v>
      </c>
      <c r="C42" s="221"/>
      <c r="D42" s="171" t="s">
        <v>240</v>
      </c>
      <c r="E42" s="190" t="s">
        <v>136</v>
      </c>
      <c r="F42" s="171" t="s">
        <v>137</v>
      </c>
      <c r="G42" s="222">
        <v>46048</v>
      </c>
      <c r="H42" s="223" t="s">
        <v>138</v>
      </c>
      <c r="I42" s="223"/>
      <c r="J42" s="221" t="s">
        <v>139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topLeftCell="A2" workbookViewId="0">
      <selection activeCell="P6" sqref="P6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2.75" style="85" customWidth="1"/>
    <col min="10" max="12" width="14" style="85" customWidth="1"/>
    <col min="13" max="14" width="14" style="87" customWidth="1"/>
    <col min="15" max="15" width="8" style="87" customWidth="1"/>
    <col min="16" max="253" width="9" style="85"/>
    <col min="254" max="16384" width="9" style="88"/>
  </cols>
  <sheetData>
    <row r="1" s="85" customFormat="1" ht="29" customHeight="1" spans="1:256">
      <c r="A1" s="89" t="s">
        <v>142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3"/>
      <c r="N1" s="93"/>
      <c r="O1" s="93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4" t="s">
        <v>61</v>
      </c>
      <c r="B2" s="95" t="str">
        <f>首期!B4</f>
        <v>TACCAO82316</v>
      </c>
      <c r="C2" s="96"/>
      <c r="D2" s="97"/>
      <c r="E2" s="98" t="s">
        <v>67</v>
      </c>
      <c r="F2" s="99" t="str">
        <f>首期!B5</f>
        <v>女式超轻套头抓绒服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10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104" t="s">
        <v>143</v>
      </c>
      <c r="B3" s="105" t="s">
        <v>144</v>
      </c>
      <c r="C3" s="106"/>
      <c r="D3" s="105"/>
      <c r="E3" s="105"/>
      <c r="F3" s="105"/>
      <c r="G3" s="105"/>
      <c r="H3" s="105"/>
      <c r="I3" s="107"/>
      <c r="J3" s="108"/>
      <c r="K3" s="108"/>
      <c r="L3" s="108"/>
      <c r="M3" s="108"/>
      <c r="N3" s="108"/>
      <c r="O3" s="109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104"/>
      <c r="B4" s="110" t="s">
        <v>145</v>
      </c>
      <c r="C4" s="110" t="s">
        <v>109</v>
      </c>
      <c r="D4" s="111" t="s">
        <v>110</v>
      </c>
      <c r="E4" s="110" t="s">
        <v>111</v>
      </c>
      <c r="F4" s="110" t="s">
        <v>112</v>
      </c>
      <c r="G4" s="110" t="s">
        <v>113</v>
      </c>
      <c r="H4" s="110" t="s">
        <v>146</v>
      </c>
      <c r="I4" s="107"/>
      <c r="J4" s="112" t="s">
        <v>109</v>
      </c>
      <c r="K4" s="113" t="s">
        <v>110</v>
      </c>
      <c r="L4" s="114" t="s">
        <v>111</v>
      </c>
      <c r="M4" s="113" t="s">
        <v>112</v>
      </c>
      <c r="N4" s="113" t="s">
        <v>113</v>
      </c>
      <c r="O4" s="115" t="s">
        <v>114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104"/>
      <c r="B5" s="116" t="s">
        <v>149</v>
      </c>
      <c r="C5" s="116" t="s">
        <v>150</v>
      </c>
      <c r="D5" s="111" t="s">
        <v>151</v>
      </c>
      <c r="E5" s="116" t="s">
        <v>152</v>
      </c>
      <c r="F5" s="116" t="s">
        <v>153</v>
      </c>
      <c r="G5" s="116" t="s">
        <v>154</v>
      </c>
      <c r="H5" s="116" t="s">
        <v>155</v>
      </c>
      <c r="I5" s="117"/>
      <c r="J5" s="118" t="s">
        <v>116</v>
      </c>
      <c r="K5" s="119" t="s">
        <v>116</v>
      </c>
      <c r="L5" s="120" t="s">
        <v>116</v>
      </c>
      <c r="M5" s="120" t="s">
        <v>116</v>
      </c>
      <c r="N5" s="120" t="s">
        <v>116</v>
      </c>
      <c r="O5" s="121" t="s">
        <v>116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1" customHeight="1" spans="1:256">
      <c r="A6" s="122" t="s">
        <v>158</v>
      </c>
      <c r="B6" s="123">
        <f>C6-1</f>
        <v>56</v>
      </c>
      <c r="C6" s="123">
        <f>D6-2</f>
        <v>57</v>
      </c>
      <c r="D6" s="124">
        <v>59</v>
      </c>
      <c r="E6" s="123">
        <f>D6+2</f>
        <v>61</v>
      </c>
      <c r="F6" s="123">
        <f>E6+2</f>
        <v>63</v>
      </c>
      <c r="G6" s="123">
        <f>F6+1</f>
        <v>64</v>
      </c>
      <c r="H6" s="123">
        <f>G6+1</f>
        <v>65</v>
      </c>
      <c r="I6" s="117"/>
      <c r="J6" s="118" t="s">
        <v>241</v>
      </c>
      <c r="K6" s="118" t="s">
        <v>242</v>
      </c>
      <c r="L6" s="118" t="s">
        <v>243</v>
      </c>
      <c r="M6" s="118" t="s">
        <v>244</v>
      </c>
      <c r="N6" s="118" t="s">
        <v>245</v>
      </c>
      <c r="O6" s="125">
        <v>-0.5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1" hidden="1" customHeight="1" spans="1:256">
      <c r="A7" s="122" t="s">
        <v>162</v>
      </c>
      <c r="B7" s="123">
        <f>C7</f>
        <v>15.5</v>
      </c>
      <c r="C7" s="123">
        <f>D7-1.5</f>
        <v>15.5</v>
      </c>
      <c r="D7" s="124">
        <v>17</v>
      </c>
      <c r="E7" s="123">
        <f>D7</f>
        <v>17</v>
      </c>
      <c r="F7" s="123">
        <f>E7+2</f>
        <v>19</v>
      </c>
      <c r="G7" s="123">
        <f>F7</f>
        <v>19</v>
      </c>
      <c r="H7" s="123">
        <f>G7+1</f>
        <v>20</v>
      </c>
      <c r="I7" s="117"/>
      <c r="J7" s="118"/>
      <c r="K7" s="118"/>
      <c r="L7" s="118"/>
      <c r="M7" s="118"/>
      <c r="N7" s="118"/>
      <c r="O7" s="126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1" customHeight="1" spans="1:256">
      <c r="A8" s="127" t="s">
        <v>163</v>
      </c>
      <c r="B8" s="123">
        <f t="shared" ref="B8:B10" si="0">C8-4</f>
        <v>86</v>
      </c>
      <c r="C8" s="123">
        <f t="shared" ref="C8:C10" si="1">D8-4</f>
        <v>90</v>
      </c>
      <c r="D8" s="124">
        <v>94</v>
      </c>
      <c r="E8" s="123">
        <f t="shared" ref="E8:E10" si="2">D8+4</f>
        <v>98</v>
      </c>
      <c r="F8" s="123">
        <f>E8+4</f>
        <v>102</v>
      </c>
      <c r="G8" s="123">
        <f t="shared" ref="G8:G10" si="3">F8+6</f>
        <v>108</v>
      </c>
      <c r="H8" s="123">
        <f>G8+6</f>
        <v>114</v>
      </c>
      <c r="I8" s="117"/>
      <c r="J8" s="118" t="s">
        <v>246</v>
      </c>
      <c r="K8" s="118" t="s">
        <v>247</v>
      </c>
      <c r="L8" s="118" t="s">
        <v>248</v>
      </c>
      <c r="M8" s="118" t="s">
        <v>243</v>
      </c>
      <c r="N8" s="118" t="s">
        <v>249</v>
      </c>
      <c r="O8" s="125">
        <v>-1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1" customHeight="1" spans="1:256">
      <c r="A9" s="127" t="s">
        <v>166</v>
      </c>
      <c r="B9" s="123">
        <f t="shared" si="0"/>
        <v>82</v>
      </c>
      <c r="C9" s="123">
        <f t="shared" si="1"/>
        <v>86</v>
      </c>
      <c r="D9" s="128" t="s">
        <v>167</v>
      </c>
      <c r="E9" s="123">
        <f t="shared" si="2"/>
        <v>94</v>
      </c>
      <c r="F9" s="123">
        <f>E9+5</f>
        <v>99</v>
      </c>
      <c r="G9" s="123">
        <f t="shared" si="3"/>
        <v>105</v>
      </c>
      <c r="H9" s="123">
        <f>G9+7</f>
        <v>112</v>
      </c>
      <c r="I9" s="117"/>
      <c r="J9" s="118" t="s">
        <v>250</v>
      </c>
      <c r="K9" s="118" t="s">
        <v>247</v>
      </c>
      <c r="L9" s="118" t="s">
        <v>248</v>
      </c>
      <c r="M9" s="118" t="s">
        <v>251</v>
      </c>
      <c r="N9" s="118" t="s">
        <v>246</v>
      </c>
      <c r="O9" s="125">
        <v>-1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1" customHeight="1" spans="1:256">
      <c r="A10" s="127" t="s">
        <v>169</v>
      </c>
      <c r="B10" s="123">
        <f t="shared" si="0"/>
        <v>92</v>
      </c>
      <c r="C10" s="123">
        <f t="shared" si="1"/>
        <v>96</v>
      </c>
      <c r="D10" s="128" t="s">
        <v>170</v>
      </c>
      <c r="E10" s="123">
        <f t="shared" si="2"/>
        <v>104</v>
      </c>
      <c r="F10" s="123">
        <f>E10+5</f>
        <v>109</v>
      </c>
      <c r="G10" s="123">
        <f t="shared" si="3"/>
        <v>115</v>
      </c>
      <c r="H10" s="123">
        <f>G10+7</f>
        <v>122</v>
      </c>
      <c r="I10" s="117"/>
      <c r="J10" s="118" t="s">
        <v>250</v>
      </c>
      <c r="K10" s="118" t="s">
        <v>252</v>
      </c>
      <c r="L10" s="118" t="s">
        <v>253</v>
      </c>
      <c r="M10" s="118" t="s">
        <v>254</v>
      </c>
      <c r="N10" s="118" t="s">
        <v>250</v>
      </c>
      <c r="O10" s="125">
        <v>0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1" customHeight="1" spans="1:256">
      <c r="A11" s="127" t="s">
        <v>171</v>
      </c>
      <c r="B11" s="123">
        <f>C11-1</f>
        <v>36</v>
      </c>
      <c r="C11" s="123">
        <f t="shared" ref="C11:C17" si="4">D11-1</f>
        <v>37</v>
      </c>
      <c r="D11" s="128" t="s">
        <v>172</v>
      </c>
      <c r="E11" s="123">
        <f t="shared" ref="E11:E17" si="5">D11+1</f>
        <v>39</v>
      </c>
      <c r="F11" s="123">
        <f t="shared" ref="F11:F17" si="6">E11+1</f>
        <v>40</v>
      </c>
      <c r="G11" s="123">
        <f>F11+1.2</f>
        <v>41.2</v>
      </c>
      <c r="H11" s="123">
        <f>G11+1.2</f>
        <v>42.4</v>
      </c>
      <c r="I11" s="117"/>
      <c r="J11" s="118" t="s">
        <v>255</v>
      </c>
      <c r="K11" s="118" t="s">
        <v>247</v>
      </c>
      <c r="L11" s="118" t="s">
        <v>256</v>
      </c>
      <c r="M11" s="118" t="s">
        <v>257</v>
      </c>
      <c r="N11" s="118" t="s">
        <v>258</v>
      </c>
      <c r="O11" s="125">
        <v>-0.5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1" customHeight="1" spans="1:256">
      <c r="A12" s="127" t="s">
        <v>174</v>
      </c>
      <c r="B12" s="123">
        <f>C12-0.5</f>
        <v>57</v>
      </c>
      <c r="C12" s="123">
        <f t="shared" si="4"/>
        <v>57.5</v>
      </c>
      <c r="D12" s="128" t="s">
        <v>175</v>
      </c>
      <c r="E12" s="123">
        <f t="shared" si="5"/>
        <v>59.5</v>
      </c>
      <c r="F12" s="123">
        <f t="shared" si="6"/>
        <v>60.5</v>
      </c>
      <c r="G12" s="123">
        <f>F12+0.5</f>
        <v>61</v>
      </c>
      <c r="H12" s="123">
        <f>G12+0.5</f>
        <v>61.5</v>
      </c>
      <c r="I12" s="117"/>
      <c r="J12" s="118" t="s">
        <v>247</v>
      </c>
      <c r="K12" s="118" t="s">
        <v>259</v>
      </c>
      <c r="L12" s="118" t="s">
        <v>260</v>
      </c>
      <c r="M12" s="118" t="s">
        <v>245</v>
      </c>
      <c r="N12" s="118" t="s">
        <v>245</v>
      </c>
      <c r="O12" s="125">
        <v>0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1" customHeight="1" spans="1:256">
      <c r="A13" s="127" t="s">
        <v>177</v>
      </c>
      <c r="B13" s="123">
        <f>C13-0.8</f>
        <v>14.9</v>
      </c>
      <c r="C13" s="123">
        <f>D13-0.8</f>
        <v>15.7</v>
      </c>
      <c r="D13" s="128" t="s">
        <v>178</v>
      </c>
      <c r="E13" s="123">
        <f>D13+0.8</f>
        <v>17.3</v>
      </c>
      <c r="F13" s="123">
        <f>E13+0.8</f>
        <v>18.1</v>
      </c>
      <c r="G13" s="123">
        <f>F13+1.1</f>
        <v>19.2</v>
      </c>
      <c r="H13" s="123">
        <f>G13+1.1</f>
        <v>20.3</v>
      </c>
      <c r="I13" s="117"/>
      <c r="J13" s="118" t="s">
        <v>247</v>
      </c>
      <c r="K13" s="118" t="s">
        <v>247</v>
      </c>
      <c r="L13" s="118" t="s">
        <v>261</v>
      </c>
      <c r="M13" s="118" t="s">
        <v>262</v>
      </c>
      <c r="N13" s="118" t="s">
        <v>263</v>
      </c>
      <c r="O13" s="125">
        <f>-0.5-0.5+0</f>
        <v>-1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1" customHeight="1" spans="1:256">
      <c r="A14" s="129" t="s">
        <v>180</v>
      </c>
      <c r="B14" s="130">
        <f>C14-0.6</f>
        <v>12.3</v>
      </c>
      <c r="C14" s="130">
        <f>D14-0.6</f>
        <v>12.9</v>
      </c>
      <c r="D14" s="131">
        <v>13.5</v>
      </c>
      <c r="E14" s="130">
        <f>D14+0.6</f>
        <v>14.1</v>
      </c>
      <c r="F14" s="130">
        <f>E14+0.6</f>
        <v>14.7</v>
      </c>
      <c r="G14" s="130">
        <f>F14+1</f>
        <v>15.7</v>
      </c>
      <c r="H14" s="130">
        <f>G14+1.3</f>
        <v>17</v>
      </c>
      <c r="I14" s="117"/>
      <c r="J14" s="118" t="s">
        <v>264</v>
      </c>
      <c r="K14" s="118" t="s">
        <v>265</v>
      </c>
      <c r="L14" s="118" t="s">
        <v>245</v>
      </c>
      <c r="M14" s="118" t="s">
        <v>266</v>
      </c>
      <c r="N14" s="118" t="s">
        <v>267</v>
      </c>
      <c r="O14" s="125">
        <v>0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1" customHeight="1" spans="1:256">
      <c r="A15" s="127" t="s">
        <v>181</v>
      </c>
      <c r="B15" s="130">
        <f>C15-0.4</f>
        <v>10.2</v>
      </c>
      <c r="C15" s="130">
        <f>D15-0.4</f>
        <v>10.6</v>
      </c>
      <c r="D15" s="131">
        <v>11</v>
      </c>
      <c r="E15" s="130">
        <f>D15+0.4</f>
        <v>11.4</v>
      </c>
      <c r="F15" s="130">
        <f>E15+0.4</f>
        <v>11.8</v>
      </c>
      <c r="G15" s="130">
        <f>F15+0.6</f>
        <v>12.4</v>
      </c>
      <c r="H15" s="130">
        <f>G15+0.95</f>
        <v>13.35</v>
      </c>
      <c r="I15" s="117"/>
      <c r="J15" s="118" t="s">
        <v>268</v>
      </c>
      <c r="K15" s="118" t="s">
        <v>269</v>
      </c>
      <c r="L15" s="118" t="s">
        <v>270</v>
      </c>
      <c r="M15" s="118" t="s">
        <v>271</v>
      </c>
      <c r="N15" s="118" t="s">
        <v>272</v>
      </c>
      <c r="O15" s="125">
        <v>0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1" customHeight="1" spans="1:256">
      <c r="A16" s="127" t="s">
        <v>183</v>
      </c>
      <c r="B16" s="123">
        <f>C16-1</f>
        <v>39</v>
      </c>
      <c r="C16" s="123">
        <f t="shared" si="4"/>
        <v>40</v>
      </c>
      <c r="D16" s="124">
        <v>41</v>
      </c>
      <c r="E16" s="123">
        <f t="shared" si="5"/>
        <v>42</v>
      </c>
      <c r="F16" s="123">
        <f t="shared" si="6"/>
        <v>43</v>
      </c>
      <c r="G16" s="123">
        <f>F16+1.5</f>
        <v>44.5</v>
      </c>
      <c r="H16" s="123">
        <f>G16+1.5</f>
        <v>46</v>
      </c>
      <c r="I16" s="117"/>
      <c r="J16" s="118" t="s">
        <v>273</v>
      </c>
      <c r="K16" s="118" t="s">
        <v>247</v>
      </c>
      <c r="L16" s="118" t="s">
        <v>274</v>
      </c>
      <c r="M16" s="118" t="s">
        <v>247</v>
      </c>
      <c r="N16" s="118" t="s">
        <v>275</v>
      </c>
      <c r="O16" s="125">
        <v>0</v>
      </c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1" customHeight="1" spans="1:256">
      <c r="A17" s="127" t="s">
        <v>184</v>
      </c>
      <c r="B17" s="123">
        <f>C17-1</f>
        <v>42</v>
      </c>
      <c r="C17" s="123">
        <f t="shared" si="4"/>
        <v>43</v>
      </c>
      <c r="D17" s="124">
        <v>44</v>
      </c>
      <c r="E17" s="123">
        <f t="shared" si="5"/>
        <v>45</v>
      </c>
      <c r="F17" s="123">
        <f t="shared" si="6"/>
        <v>46</v>
      </c>
      <c r="G17" s="123">
        <f>F17+1.5</f>
        <v>47.5</v>
      </c>
      <c r="H17" s="123">
        <f>G17+1.5</f>
        <v>49</v>
      </c>
      <c r="I17" s="117"/>
      <c r="J17" s="118" t="s">
        <v>259</v>
      </c>
      <c r="K17" s="118" t="s">
        <v>247</v>
      </c>
      <c r="L17" s="118" t="s">
        <v>265</v>
      </c>
      <c r="M17" s="118" t="s">
        <v>276</v>
      </c>
      <c r="N17" s="118" t="s">
        <v>277</v>
      </c>
      <c r="O17" s="125">
        <v>0</v>
      </c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21" customHeight="1" spans="1:256">
      <c r="A18" s="127" t="s">
        <v>185</v>
      </c>
      <c r="B18" s="123">
        <f>D18</f>
        <v>3.7</v>
      </c>
      <c r="C18" s="123">
        <f>D18</f>
        <v>3.7</v>
      </c>
      <c r="D18" s="124">
        <v>3.7</v>
      </c>
      <c r="E18" s="123">
        <f>D18</f>
        <v>3.7</v>
      </c>
      <c r="F18" s="123">
        <f>D18</f>
        <v>3.7</v>
      </c>
      <c r="G18" s="123">
        <f>D18</f>
        <v>3.7</v>
      </c>
      <c r="H18" s="123">
        <f>D18</f>
        <v>3.7</v>
      </c>
      <c r="I18" s="117"/>
      <c r="J18" s="118" t="s">
        <v>247</v>
      </c>
      <c r="K18" s="118" t="s">
        <v>247</v>
      </c>
      <c r="L18" s="118" t="s">
        <v>247</v>
      </c>
      <c r="M18" s="118" t="s">
        <v>247</v>
      </c>
      <c r="N18" s="118" t="s">
        <v>247</v>
      </c>
      <c r="O18" s="125">
        <v>0</v>
      </c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17.25" spans="1:256">
      <c r="A19" s="132"/>
      <c r="B19" s="133"/>
      <c r="C19" s="133"/>
      <c r="D19" s="133"/>
      <c r="E19" s="134"/>
      <c r="F19" s="133"/>
      <c r="G19" s="133"/>
      <c r="H19" s="133"/>
      <c r="I19" s="135"/>
      <c r="J19" s="136"/>
      <c r="K19" s="136"/>
      <c r="L19" s="137"/>
      <c r="M19" s="136"/>
      <c r="N19" s="136"/>
      <c r="O19" s="13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spans="1:256">
      <c r="A20" s="139" t="s">
        <v>186</v>
      </c>
      <c r="B20" s="139"/>
      <c r="C20" s="139"/>
      <c r="D20" s="140"/>
      <c r="M20" s="87"/>
      <c r="N20" s="87"/>
      <c r="O20" s="87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="85" customFormat="1" spans="1:256">
      <c r="D21" s="86"/>
      <c r="J21" s="141" t="s">
        <v>187</v>
      </c>
      <c r="K21" s="142">
        <v>46048</v>
      </c>
      <c r="L21" s="141" t="s">
        <v>188</v>
      </c>
      <c r="M21" s="143" t="s">
        <v>136</v>
      </c>
      <c r="N21" s="143" t="s">
        <v>189</v>
      </c>
      <c r="O21" s="87" t="s">
        <v>139</v>
      </c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34.7" style="7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278</v>
      </c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72" t="s">
        <v>283</v>
      </c>
      <c r="F2" s="5" t="s">
        <v>284</v>
      </c>
      <c r="G2" s="5" t="s">
        <v>285</v>
      </c>
      <c r="H2" s="73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8"/>
      <c r="C3" s="8"/>
      <c r="D3" s="8"/>
      <c r="E3" s="74"/>
      <c r="F3" s="8"/>
      <c r="G3" s="8"/>
      <c r="H3" s="75"/>
      <c r="I3" s="4" t="s">
        <v>228</v>
      </c>
      <c r="J3" s="4" t="s">
        <v>228</v>
      </c>
      <c r="K3" s="4" t="s">
        <v>228</v>
      </c>
      <c r="L3" s="4" t="s">
        <v>228</v>
      </c>
      <c r="M3" s="4" t="s">
        <v>228</v>
      </c>
      <c r="N3" s="8"/>
      <c r="O3" s="8"/>
    </row>
    <row r="4" ht="20" customHeight="1" spans="1:15">
      <c r="A4" s="76">
        <v>1</v>
      </c>
      <c r="B4" s="28">
        <v>251206054</v>
      </c>
      <c r="C4" s="28" t="s">
        <v>294</v>
      </c>
      <c r="D4" s="29" t="s">
        <v>148</v>
      </c>
      <c r="E4" s="30" t="s">
        <v>295</v>
      </c>
      <c r="F4" s="27" t="s">
        <v>296</v>
      </c>
      <c r="G4" s="77" t="s">
        <v>65</v>
      </c>
      <c r="H4" s="11" t="s">
        <v>65</v>
      </c>
      <c r="I4" s="78">
        <v>2</v>
      </c>
      <c r="J4" s="78">
        <v>0</v>
      </c>
      <c r="K4" s="78">
        <v>1</v>
      </c>
      <c r="L4" s="78">
        <v>0</v>
      </c>
      <c r="M4" s="78">
        <v>0</v>
      </c>
      <c r="N4" s="11">
        <f>SUM(I4:M4)</f>
        <v>3</v>
      </c>
      <c r="O4" s="11" t="s">
        <v>297</v>
      </c>
    </row>
    <row r="5" ht="20" customHeight="1" spans="1:15">
      <c r="A5" s="76"/>
      <c r="B5" s="29"/>
      <c r="C5" s="28"/>
      <c r="D5" s="14"/>
      <c r="E5" s="15"/>
      <c r="F5" s="27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6"/>
      <c r="B6" s="29"/>
      <c r="C6" s="28"/>
      <c r="D6" s="14"/>
      <c r="E6" s="15"/>
      <c r="F6" s="27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6"/>
      <c r="B7" s="29"/>
      <c r="C7" s="28"/>
      <c r="D7" s="14"/>
      <c r="E7" s="15"/>
      <c r="F7" s="27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2"/>
      <c r="C8" s="62"/>
      <c r="D8" s="62"/>
      <c r="E8" s="79"/>
      <c r="F8" s="62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19" t="s">
        <v>298</v>
      </c>
      <c r="B9" s="20"/>
      <c r="C9" s="62"/>
      <c r="D9" s="21"/>
      <c r="E9" s="81"/>
      <c r="F9" s="62"/>
      <c r="G9" s="11"/>
      <c r="H9" s="39"/>
      <c r="I9" s="34"/>
      <c r="J9" s="19" t="s">
        <v>299</v>
      </c>
      <c r="K9" s="20"/>
      <c r="L9" s="20"/>
      <c r="M9" s="21"/>
      <c r="N9" s="20"/>
      <c r="O9" s="23"/>
    </row>
    <row r="10" ht="61" customHeight="1" spans="1:15">
      <c r="A10" s="82" t="s">
        <v>300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17" sqref="F17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302</v>
      </c>
      <c r="H2" s="4"/>
      <c r="I2" s="4" t="s">
        <v>303</v>
      </c>
      <c r="J2" s="4"/>
      <c r="K2" s="6" t="s">
        <v>304</v>
      </c>
      <c r="L2" s="55" t="s">
        <v>305</v>
      </c>
      <c r="M2" s="7" t="s">
        <v>306</v>
      </c>
    </row>
    <row r="3" s="1" customFormat="1" ht="16.5" spans="1:13">
      <c r="A3" s="4"/>
      <c r="B3" s="8"/>
      <c r="C3" s="8"/>
      <c r="D3" s="8"/>
      <c r="E3" s="8"/>
      <c r="F3" s="8"/>
      <c r="G3" s="4" t="s">
        <v>307</v>
      </c>
      <c r="H3" s="4" t="s">
        <v>308</v>
      </c>
      <c r="I3" s="4" t="s">
        <v>307</v>
      </c>
      <c r="J3" s="4" t="s">
        <v>308</v>
      </c>
      <c r="K3" s="9"/>
      <c r="L3" s="56"/>
      <c r="M3" s="10"/>
    </row>
    <row r="4" ht="22" customHeight="1" spans="1:13">
      <c r="A4" s="57">
        <v>1</v>
      </c>
      <c r="B4" s="27" t="s">
        <v>296</v>
      </c>
      <c r="C4" s="28">
        <v>251206054</v>
      </c>
      <c r="D4" s="28" t="s">
        <v>294</v>
      </c>
      <c r="E4" s="29" t="s">
        <v>148</v>
      </c>
      <c r="F4" s="30" t="s">
        <v>295</v>
      </c>
      <c r="G4" s="58">
        <v>-0.02</v>
      </c>
      <c r="H4" s="59">
        <v>-0.01</v>
      </c>
      <c r="I4" s="58">
        <v>-0.02</v>
      </c>
      <c r="J4" s="59">
        <v>-0.01</v>
      </c>
      <c r="K4" s="60"/>
      <c r="L4" s="11"/>
      <c r="M4" s="11"/>
    </row>
    <row r="5" ht="22" customHeight="1" spans="1:13">
      <c r="A5" s="57"/>
      <c r="B5" s="27"/>
      <c r="C5" s="14"/>
      <c r="D5" s="28"/>
      <c r="E5" s="14"/>
      <c r="F5" s="15"/>
      <c r="G5" s="59"/>
      <c r="H5" s="59"/>
      <c r="I5" s="59"/>
      <c r="J5" s="59"/>
      <c r="K5" s="60"/>
      <c r="L5" s="11"/>
      <c r="M5" s="11"/>
    </row>
    <row r="6" ht="22" customHeight="1" spans="1:13">
      <c r="A6" s="57"/>
      <c r="B6" s="27"/>
      <c r="C6" s="14"/>
      <c r="D6" s="28"/>
      <c r="E6" s="14"/>
      <c r="F6" s="15"/>
      <c r="G6" s="59"/>
      <c r="H6" s="59"/>
      <c r="I6" s="59"/>
      <c r="J6" s="59"/>
      <c r="K6" s="60"/>
      <c r="L6" s="11"/>
      <c r="M6" s="11"/>
    </row>
    <row r="7" ht="22" customHeight="1" spans="1:13">
      <c r="A7" s="57"/>
      <c r="B7" s="27"/>
      <c r="C7" s="14"/>
      <c r="D7" s="28"/>
      <c r="E7" s="14"/>
      <c r="F7" s="15"/>
      <c r="G7" s="59"/>
      <c r="H7" s="59"/>
      <c r="I7" s="59"/>
      <c r="J7" s="59"/>
      <c r="K7" s="60"/>
      <c r="L7" s="11"/>
      <c r="M7" s="11"/>
    </row>
    <row r="8" ht="22" customHeight="1" spans="1:13">
      <c r="A8" s="57"/>
      <c r="B8" s="27"/>
      <c r="C8" s="14"/>
      <c r="D8" s="28"/>
      <c r="E8" s="14"/>
      <c r="F8" s="15"/>
      <c r="G8" s="59"/>
      <c r="H8" s="59"/>
      <c r="I8" s="59"/>
      <c r="J8" s="59"/>
      <c r="K8" s="60"/>
      <c r="L8" s="12"/>
      <c r="M8" s="12"/>
    </row>
    <row r="9" ht="22" customHeight="1" spans="1:13">
      <c r="A9" s="57"/>
      <c r="B9" s="61"/>
      <c r="C9" s="62"/>
      <c r="D9" s="62"/>
      <c r="E9" s="62"/>
      <c r="F9" s="63"/>
      <c r="G9" s="60"/>
      <c r="H9" s="64"/>
      <c r="I9" s="64"/>
      <c r="J9" s="64"/>
      <c r="K9" s="60"/>
      <c r="L9" s="12"/>
      <c r="M9" s="12"/>
    </row>
    <row r="10" s="2" customFormat="1" ht="18.75" spans="1:13">
      <c r="A10" s="19" t="s">
        <v>309</v>
      </c>
      <c r="B10" s="20"/>
      <c r="C10" s="20"/>
      <c r="D10" s="62"/>
      <c r="E10" s="21"/>
      <c r="F10" s="63"/>
      <c r="G10" s="34"/>
      <c r="H10" s="19" t="s">
        <v>299</v>
      </c>
      <c r="I10" s="20"/>
      <c r="J10" s="20"/>
      <c r="K10" s="21"/>
      <c r="L10" s="65"/>
      <c r="M10" s="23"/>
    </row>
    <row r="11" ht="84" customHeight="1" spans="1:13">
      <c r="A11" s="66" t="s">
        <v>310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0" t="s">
        <v>313</v>
      </c>
      <c r="H2" s="41"/>
      <c r="I2" s="42"/>
      <c r="J2" s="40" t="s">
        <v>314</v>
      </c>
      <c r="K2" s="41"/>
      <c r="L2" s="42"/>
      <c r="M2" s="40" t="s">
        <v>315</v>
      </c>
      <c r="N2" s="41"/>
      <c r="O2" s="42"/>
      <c r="P2" s="40" t="s">
        <v>316</v>
      </c>
      <c r="Q2" s="41"/>
      <c r="R2" s="42"/>
      <c r="S2" s="41" t="s">
        <v>317</v>
      </c>
      <c r="T2" s="41"/>
      <c r="U2" s="42"/>
      <c r="V2" s="36" t="s">
        <v>318</v>
      </c>
      <c r="W2" s="36" t="s">
        <v>293</v>
      </c>
    </row>
    <row r="3" s="1" customFormat="1" ht="16.5" spans="1:23">
      <c r="A3" s="8"/>
      <c r="B3" s="43"/>
      <c r="C3" s="43"/>
      <c r="D3" s="43"/>
      <c r="E3" s="43"/>
      <c r="F3" s="43"/>
      <c r="G3" s="4" t="s">
        <v>319</v>
      </c>
      <c r="H3" s="4" t="s">
        <v>67</v>
      </c>
      <c r="I3" s="4" t="s">
        <v>284</v>
      </c>
      <c r="J3" s="4" t="s">
        <v>319</v>
      </c>
      <c r="K3" s="4" t="s">
        <v>67</v>
      </c>
      <c r="L3" s="4" t="s">
        <v>284</v>
      </c>
      <c r="M3" s="4" t="s">
        <v>319</v>
      </c>
      <c r="N3" s="4" t="s">
        <v>67</v>
      </c>
      <c r="O3" s="4" t="s">
        <v>284</v>
      </c>
      <c r="P3" s="4" t="s">
        <v>319</v>
      </c>
      <c r="Q3" s="4" t="s">
        <v>67</v>
      </c>
      <c r="R3" s="4" t="s">
        <v>284</v>
      </c>
      <c r="S3" s="4" t="s">
        <v>319</v>
      </c>
      <c r="T3" s="4" t="s">
        <v>67</v>
      </c>
      <c r="U3" s="4" t="s">
        <v>284</v>
      </c>
      <c r="V3" s="44"/>
      <c r="W3" s="44"/>
    </row>
    <row r="4" ht="20" customHeight="1" spans="1:23">
      <c r="A4" s="26" t="s">
        <v>320</v>
      </c>
      <c r="B4" s="27" t="s">
        <v>296</v>
      </c>
      <c r="C4" s="28">
        <v>251206054</v>
      </c>
      <c r="D4" s="28" t="s">
        <v>294</v>
      </c>
      <c r="E4" s="29" t="s">
        <v>148</v>
      </c>
      <c r="F4" s="30" t="s">
        <v>295</v>
      </c>
      <c r="G4" s="45" t="s">
        <v>321</v>
      </c>
      <c r="H4" s="45"/>
      <c r="I4" s="45" t="s">
        <v>322</v>
      </c>
      <c r="J4" s="45"/>
      <c r="K4" s="46"/>
      <c r="L4" s="46"/>
      <c r="M4" s="11"/>
      <c r="N4" s="11"/>
      <c r="O4" s="11"/>
      <c r="P4" s="11"/>
      <c r="Q4" s="11"/>
      <c r="R4" s="11"/>
      <c r="S4" s="11"/>
      <c r="T4" s="11"/>
      <c r="U4" s="11"/>
      <c r="V4" s="11" t="s">
        <v>323</v>
      </c>
      <c r="W4" s="11"/>
    </row>
    <row r="5" ht="20" customHeight="1" spans="1:23">
      <c r="A5" s="26"/>
      <c r="B5" s="32"/>
      <c r="C5" s="14"/>
      <c r="D5" s="28"/>
      <c r="E5" s="14"/>
      <c r="F5" s="15"/>
      <c r="G5" s="47" t="s">
        <v>324</v>
      </c>
      <c r="H5" s="48"/>
      <c r="I5" s="49"/>
      <c r="J5" s="47" t="s">
        <v>325</v>
      </c>
      <c r="K5" s="48"/>
      <c r="L5" s="49"/>
      <c r="M5" s="40" t="s">
        <v>326</v>
      </c>
      <c r="N5" s="41"/>
      <c r="O5" s="42"/>
      <c r="P5" s="40" t="s">
        <v>327</v>
      </c>
      <c r="Q5" s="41"/>
      <c r="R5" s="42"/>
      <c r="S5" s="41" t="s">
        <v>328</v>
      </c>
      <c r="T5" s="41"/>
      <c r="U5" s="42"/>
      <c r="V5" s="11"/>
      <c r="W5" s="11"/>
    </row>
    <row r="6" ht="20" customHeight="1" spans="1:23">
      <c r="A6" s="26"/>
      <c r="B6" s="32"/>
      <c r="C6" s="14"/>
      <c r="D6" s="28"/>
      <c r="E6" s="14"/>
      <c r="F6" s="15"/>
      <c r="G6" s="50" t="s">
        <v>319</v>
      </c>
      <c r="H6" s="50" t="s">
        <v>67</v>
      </c>
      <c r="I6" s="50" t="s">
        <v>284</v>
      </c>
      <c r="J6" s="50" t="s">
        <v>319</v>
      </c>
      <c r="K6" s="50" t="s">
        <v>67</v>
      </c>
      <c r="L6" s="50" t="s">
        <v>284</v>
      </c>
      <c r="M6" s="4" t="s">
        <v>319</v>
      </c>
      <c r="N6" s="4" t="s">
        <v>67</v>
      </c>
      <c r="O6" s="4" t="s">
        <v>284</v>
      </c>
      <c r="P6" s="4" t="s">
        <v>319</v>
      </c>
      <c r="Q6" s="4" t="s">
        <v>67</v>
      </c>
      <c r="R6" s="4" t="s">
        <v>284</v>
      </c>
      <c r="S6" s="4" t="s">
        <v>319</v>
      </c>
      <c r="T6" s="4" t="s">
        <v>67</v>
      </c>
      <c r="U6" s="4" t="s">
        <v>284</v>
      </c>
      <c r="V6" s="11"/>
      <c r="W6" s="11"/>
    </row>
    <row r="7" spans="1:23">
      <c r="A7" s="26"/>
      <c r="B7" s="32"/>
      <c r="C7" s="14"/>
      <c r="D7" s="28"/>
      <c r="E7" s="14"/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32"/>
      <c r="C8" s="51"/>
      <c r="D8" s="51"/>
      <c r="E8" s="51"/>
      <c r="F8" s="5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6"/>
      <c r="B9" s="32"/>
      <c r="C9" s="51"/>
      <c r="D9" s="51"/>
      <c r="E9" s="51"/>
      <c r="F9" s="5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19" t="s">
        <v>309</v>
      </c>
      <c r="B10" s="20"/>
      <c r="C10" s="20"/>
      <c r="D10" s="20"/>
      <c r="E10" s="21"/>
      <c r="F10" s="22"/>
      <c r="G10" s="34"/>
      <c r="H10" s="39"/>
      <c r="I10" s="39"/>
      <c r="J10" s="19" t="s">
        <v>299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3"/>
    </row>
    <row r="11" ht="80" customHeight="1" spans="1:23">
      <c r="A11" s="53" t="s">
        <v>329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2026-01-27T01:44:46Z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