
<file path=[Content_Types].xml><?xml version="1.0" encoding="utf-8"?>
<Types xmlns="http://schemas.openxmlformats.org/package/2006/content-types">
  <Default Extension="wmf" ContentType="image/x-wmf"/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27" activeTab="2"/>
  </bookViews>
  <sheets>
    <sheet name="工作内容" sheetId="1" r:id="rId1"/>
    <sheet name="AQL2.5验货" sheetId="2" r:id="rId2"/>
    <sheet name="尾期" sheetId="5" r:id="rId3"/>
    <sheet name="验货尺寸表" sheetId="6" r:id="rId4"/>
    <sheet name="1.面料验布" sheetId="7" r:id="rId5"/>
    <sheet name="2.面料缩率" sheetId="8" r:id="rId6"/>
    <sheet name="3.面料互染" sheetId="9" r:id="rId7"/>
    <sheet name="4.面料静水压" sheetId="10" r:id="rId8"/>
    <sheet name="5.特殊工艺测试" sheetId="11" r:id="rId9"/>
    <sheet name="6.织带类缩率测试" sheetId="12" r:id="rId10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<sst xmlns="http://schemas.openxmlformats.org/spreadsheetml/2006/main" count="530" uniqueCount="265">
  <si>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</si>
  <si>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</si>
  <si>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</si>
  <si>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</si>
  <si>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</si>
  <si>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</si>
  <si>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</si>
  <si>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</si>
  <si>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</si>
  <si>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</si>
  <si>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</si>
  <si>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</si>
  <si>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</si>
  <si>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</si>
  <si>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</si>
  <si>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寄3-5件给QC洗测（熨烫平整），我司留底一件首件，并发OA说明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</si>
  <si>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</si>
  <si>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</si>
  <si>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</si>
  <si>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</si>
  <si>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</si>
  <si>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</si>
  <si>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齐色错码各号型2件给我司QC洗测，并发QA说明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</si>
  <si>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</si>
  <si>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</si>
  <si>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</si>
  <si>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</si>
  <si>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</si>
  <si>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业务员提前5个工作日发OA尾期验货申请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</si>
  <si>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</si>
  <si>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工厂验货过程视频和拍照片（纸箱，未拆袋的产品，合格证及功能吊牌+各色组洗标主标，问题产品，称重照片。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</si>
  <si>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</si>
  <si>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</si>
  <si>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OA申请尾期：格式写明已包装完成款式、数量、自验货时间（直发款约验货时间）、出货箱单。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</si>
  <si>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</si>
  <si>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</si>
  <si>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</si>
  <si>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</si>
  <si>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</si>
  <si>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</si>
  <si>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</si>
  <si>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</si>
  <si>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</si>
  <si>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</si>
  <si>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</si>
  <si>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</si>
  <si>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</si>
  <si>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</si>
  <si>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</si>
  <si>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</si>
  <si>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</si>
  <si>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</si>
  <si>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QC出货报告书</t>
  </si>
  <si>
    <t>订单类别</t>
  </si>
  <si>
    <t>美妙</t>
  </si>
  <si>
    <t>款号</t>
  </si>
  <si>
    <t>TAEECN92854</t>
  </si>
  <si>
    <t>产品名称</t>
  </si>
  <si>
    <t>女式越野软壳外套</t>
  </si>
  <si>
    <t>生产工厂</t>
  </si>
  <si>
    <t>通渭</t>
  </si>
  <si>
    <t>订单数量</t>
  </si>
  <si>
    <t>合同日期</t>
  </si>
  <si>
    <t>检验资料确认</t>
  </si>
  <si>
    <t>色/号型数</t>
  </si>
  <si>
    <t>交货形式</t>
  </si>
  <si>
    <t>面料第三方合格报告</t>
  </si>
  <si>
    <t>有</t>
  </si>
  <si>
    <t>无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</si>
  <si>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</si>
  <si>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</si>
  <si>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</si>
  <si>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</si>
  <si>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</si>
  <si>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</si>
  <si>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</si>
  <si>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</si>
  <si>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</si>
  <si>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</si>
  <si>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</si>
  <si>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</si>
  <si>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</si>
  <si>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</si>
  <si>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</si>
  <si>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采购凭证编号：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</si>
  <si>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</si>
  <si>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</si>
  <si>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</si>
  <si>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</si>
  <si>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</si>
  <si>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</si>
  <si>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</si>
  <si>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【附属资料确认】</t>
  </si>
  <si>
    <t>洗水唛</t>
  </si>
  <si>
    <t>正</t>
  </si>
  <si>
    <t>误</t>
  </si>
  <si>
    <t>印、绣花</t>
  </si>
  <si>
    <t>装箱数量</t>
  </si>
  <si>
    <t>合格证</t>
  </si>
  <si>
    <t>缝纫用线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</si>
  <si>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</si>
  <si>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</si>
  <si>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</si>
  <si>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</si>
  <si>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</si>
  <si>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</si>
  <si>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</t>
  </si>
  <si>
    <t>熏衣紫：388.373.389.375.376.</t>
  </si>
  <si>
    <t>冷灰紫：310.324.297.314.285.</t>
  </si>
  <si>
    <t>黑色：294.293.290.280.285.</t>
  </si>
  <si>
    <t>②规格异常情况</t>
  </si>
  <si>
    <t>情况说明：</t>
  </si>
  <si>
    <t xml:space="preserve">【问题点描述】  </t>
  </si>
  <si>
    <t>1.开线1</t>
  </si>
  <si>
    <t>2.弹力绳短1件，</t>
  </si>
  <si>
    <t>3.线毛。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</si>
  <si>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</si>
  <si>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</si>
  <si>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</si>
  <si>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</si>
  <si>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</si>
  <si>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</si>
  <si>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备注：</t>
  </si>
  <si>
    <t>请按照以上提出的问题点改正</t>
  </si>
  <si>
    <t>此次出货2400件，按照探路者要求抽箱验货125件，未超标，同意出货。</t>
  </si>
  <si>
    <t>检验部门</t>
  </si>
  <si>
    <t>服装QC部门</t>
  </si>
  <si>
    <t>检验人</t>
  </si>
  <si>
    <t>杨金铃</t>
  </si>
  <si>
    <t>查验时间</t>
  </si>
  <si>
    <t>工厂负责人</t>
  </si>
  <si>
    <t>李晓龙</t>
  </si>
  <si>
    <t>品名</t>
  </si>
  <si>
    <t>喜益祥</t>
  </si>
  <si>
    <t>部位名称</t>
  </si>
  <si>
    <t>样品规格  SAMPLE SPEC</t>
  </si>
  <si>
    <t>S</t>
  </si>
  <si>
    <t>M</t>
  </si>
  <si>
    <t>L</t>
  </si>
  <si>
    <t>XL</t>
  </si>
  <si>
    <t>XXL</t>
  </si>
  <si>
    <t>XXXL</t>
  </si>
  <si>
    <t>冷灰紫</t>
  </si>
  <si>
    <t>熏衣紫</t>
  </si>
  <si>
    <t>黑色</t>
  </si>
  <si>
    <t>号型</t>
  </si>
  <si>
    <t>155/84B</t>
  </si>
  <si>
    <t>160/88B</t>
  </si>
  <si>
    <t>165/92B</t>
  </si>
  <si>
    <t>170/96B</t>
  </si>
  <si>
    <t>175/100B</t>
  </si>
  <si>
    <t>175/104B</t>
  </si>
  <si>
    <t>后中长</t>
  </si>
  <si>
    <t>0.5/0/0.</t>
  </si>
  <si>
    <t>0/0/0.</t>
  </si>
  <si>
    <t>0.5/1/0</t>
  </si>
  <si>
    <t>0/0.5/0.</t>
  </si>
  <si>
    <t>0.5/0.5/0.</t>
  </si>
  <si>
    <t>前中长</t>
  </si>
  <si>
    <t>0/0/-0.5</t>
  </si>
  <si>
    <t>0/-/0/</t>
  </si>
  <si>
    <t>0/0/0/</t>
  </si>
  <si>
    <t>0/0/-0.6</t>
  </si>
  <si>
    <t>前中拉链长</t>
  </si>
  <si>
    <t>61.5</t>
  </si>
  <si>
    <t>胸围</t>
  </si>
  <si>
    <t>-0.5/0/0/</t>
  </si>
  <si>
    <t>-0.50/0/</t>
  </si>
  <si>
    <t>腰围</t>
  </si>
  <si>
    <t>0/0/-0.5/</t>
  </si>
  <si>
    <t>摆围</t>
  </si>
  <si>
    <t>-1/0/0/</t>
  </si>
  <si>
    <t>0/-0.5/0/</t>
  </si>
  <si>
    <t>下领围</t>
  </si>
  <si>
    <t>肩宽</t>
  </si>
  <si>
    <t>袖长</t>
  </si>
  <si>
    <t>袖肥/2</t>
  </si>
  <si>
    <t>袖肘围/2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</si>
  <si>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</si>
  <si>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</si>
  <si>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</si>
  <si>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</si>
  <si>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</si>
  <si>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</si>
  <si>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</si>
  <si>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</si>
  <si>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</si>
  <si>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</si>
  <si>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</si>
  <si>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</si>
  <si>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</si>
  <si>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</si>
  <si>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</si>
  <si>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</si>
  <si>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</si>
  <si>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G17FW0650</t>
  </si>
  <si>
    <t>上海汇良</t>
  </si>
  <si>
    <t>YES</t>
  </si>
  <si>
    <t>22FW冷灰紫/19SS高级灰</t>
  </si>
  <si>
    <t>制表时间：10-30</t>
  </si>
  <si>
    <t>测试人签名：尹振合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</si>
  <si>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</si>
  <si>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</si>
  <si>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</si>
  <si>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</si>
  <si>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</si>
  <si>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</si>
  <si>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</si>
  <si>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</si>
  <si>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</si>
  <si>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合格</t>
  </si>
  <si>
    <t>测试人签名：魏永军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</si>
  <si>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</si>
  <si>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</si>
  <si>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</si>
  <si>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</si>
  <si>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</si>
  <si>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</si>
  <si>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</si>
  <si>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</si>
  <si>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</si>
  <si>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</si>
  <si>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</si>
  <si>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LP00078</t>
  </si>
  <si>
    <t>5#Hypalon拉袢（含铆钉）</t>
  </si>
  <si>
    <t>常熟倍腾</t>
  </si>
  <si>
    <t>BB00003</t>
  </si>
  <si>
    <t xml:space="preserve">弹力包边带 </t>
  </si>
  <si>
    <t>东莞泰丰</t>
  </si>
  <si>
    <t>YK00021</t>
  </si>
  <si>
    <t xml:space="preserve">5#尼龙开尾反装，DABLH拉头，含注塑上止金属下止 </t>
  </si>
  <si>
    <t>YK</t>
  </si>
  <si>
    <t>物料6</t>
  </si>
  <si>
    <t>物料7</t>
  </si>
  <si>
    <t>物料8</t>
  </si>
  <si>
    <t>物料9</t>
  </si>
  <si>
    <t>物料10</t>
  </si>
  <si>
    <t>洗测3次</t>
  </si>
  <si>
    <t>洗测4次</t>
  </si>
  <si>
    <t>洗测5次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</si>
  <si>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</si>
  <si>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</si>
  <si>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</si>
  <si>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</si>
  <si>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</si>
  <si>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</si>
  <si>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</si>
  <si>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</si>
  <si>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</si>
  <si>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</si>
  <si>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</si>
  <si>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</si>
  <si>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</si>
  <si>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</si>
  <si>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</si>
  <si>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</si>
  <si>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 xml:space="preserve">袖袢、帽檐 </t>
  </si>
  <si>
    <t>双面胶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</si>
  <si>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</si>
  <si>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</si>
  <si>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</si>
  <si>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</si>
  <si>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上海锦湾</t>
  </si>
  <si>
    <t>弹力绳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</si>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</sst>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57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9"/>
      <color theme="1"/>
      <name val="微软雅黑"/>
      <charset val="134"/>
    </font>
    <font>
      <sz val="8"/>
      <name val="微软雅黑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8"/>
      <color rgb="FF000000"/>
      <name val="宋体"/>
      <charset val="134"/>
    </font>
    <font>
      <sz val="8"/>
      <color rgb="FF000000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0"/>
      <name val="微软雅黑"/>
      <charset val="134"/>
    </font>
    <font>
      <b/>
      <sz val="10"/>
      <color rgb="FFFF0000"/>
      <name val="微软雅黑"/>
      <charset val="134"/>
    </font>
    <font>
      <b/>
      <sz val="12"/>
      <name val="宋体"/>
      <charset val="134"/>
    </font>
    <font>
      <sz val="9"/>
      <color theme="1"/>
      <name val="微软雅黑"/>
      <charset val="134"/>
    </font>
    <font>
      <sz val="12"/>
      <color theme="1"/>
      <name val="仿宋_GB2312"/>
      <charset val="134"/>
    </font>
    <font>
      <sz val="10"/>
      <name val="微软雅黑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color rgb="FF000000"/>
      <name val="宋体"/>
      <charset val="134"/>
    </font>
    <font>
      <sz val="11"/>
      <color rgb="FF000000"/>
      <name val="微软雅黑"/>
      <charset val="134"/>
    </font>
    <font>
      <sz val="12"/>
      <name val="新細明體"/>
      <charset val="134"/>
    </font>
  </fonts>
  <fills count="36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33" fillId="0" borderId="0" applyFont="0" applyFill="0" applyBorder="0" applyAlignment="0" applyProtection="0">
      <alignment vertical="center"/>
    </xf>
    <xf numFmtId="44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8" borderId="4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7" applyNumberFormat="0" applyFill="0" applyAlignment="0" applyProtection="0">
      <alignment vertical="center"/>
    </xf>
    <xf numFmtId="0" fontId="40" fillId="0" borderId="47" applyNumberFormat="0" applyFill="0" applyAlignment="0" applyProtection="0">
      <alignment vertical="center"/>
    </xf>
    <xf numFmtId="0" fontId="41" fillId="0" borderId="4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9" borderId="49" applyNumberFormat="0" applyAlignment="0" applyProtection="0">
      <alignment vertical="center"/>
    </xf>
    <xf numFmtId="0" fontId="43" fillId="10" borderId="50" applyNumberFormat="0" applyAlignment="0" applyProtection="0">
      <alignment vertical="center"/>
    </xf>
    <xf numFmtId="0" fontId="44" fillId="10" borderId="49" applyNumberFormat="0" applyAlignment="0" applyProtection="0">
      <alignment vertical="center"/>
    </xf>
    <xf numFmtId="0" fontId="45" fillId="11" borderId="51" applyNumberFormat="0" applyAlignment="0" applyProtection="0">
      <alignment vertical="center"/>
    </xf>
    <xf numFmtId="0" fontId="46" fillId="0" borderId="52" applyNumberFormat="0" applyFill="0" applyAlignment="0" applyProtection="0">
      <alignment vertical="center"/>
    </xf>
    <xf numFmtId="0" fontId="47" fillId="0" borderId="53" applyNumberFormat="0" applyFill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22" fillId="0" borderId="0">
      <alignment vertical="center"/>
    </xf>
    <xf numFmtId="0" fontId="22" fillId="0" borderId="0"/>
    <xf numFmtId="0" fontId="33" fillId="0" borderId="0">
      <alignment vertical="center"/>
    </xf>
    <xf numFmtId="0" fontId="53" fillId="0" borderId="0">
      <alignment vertical="center"/>
    </xf>
    <xf numFmtId="0" fontId="54" fillId="0" borderId="0">
      <alignment horizontal="center" vertical="center"/>
    </xf>
    <xf numFmtId="0" fontId="55" fillId="0" borderId="0">
      <alignment horizontal="center" vertical="center"/>
    </xf>
    <xf numFmtId="0" fontId="56" fillId="0" borderId="0" applyProtection="0">
      <alignment vertical="center"/>
    </xf>
    <xf numFmtId="0" fontId="22" fillId="0" borderId="0">
      <alignment vertical="center"/>
    </xf>
    <xf numFmtId="0" fontId="53" fillId="0" borderId="0">
      <alignment vertical="center"/>
    </xf>
    <xf numFmtId="0" fontId="22" fillId="0" borderId="0">
      <alignment vertical="center"/>
    </xf>
  </cellStyleXfs>
  <cellXfs count="190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14" fontId="6" fillId="0" borderId="2" xfId="56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8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/>
    </xf>
    <xf numFmtId="0" fontId="8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11" fillId="0" borderId="0" xfId="54" applyFont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0" fontId="12" fillId="0" borderId="0" xfId="55" applyFont="1" applyBorder="1" applyAlignment="1">
      <alignment horizontal="center" vertical="center" wrapText="1"/>
    </xf>
    <xf numFmtId="0" fontId="12" fillId="0" borderId="9" xfId="55" applyFont="1" applyBorder="1" applyAlignment="1">
      <alignment horizontal="center" vertical="center" wrapText="1"/>
    </xf>
    <xf numFmtId="0" fontId="11" fillId="0" borderId="9" xfId="54" applyFont="1" applyBorder="1" applyAlignment="1">
      <alignment horizontal="center" vertical="center" wrapText="1"/>
    </xf>
    <xf numFmtId="0" fontId="11" fillId="0" borderId="10" xfId="54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top" wrapText="1"/>
    </xf>
    <xf numFmtId="0" fontId="0" fillId="0" borderId="0" xfId="0" applyAlignment="1">
      <alignment horizontal="center"/>
    </xf>
    <xf numFmtId="0" fontId="6" fillId="0" borderId="2" xfId="56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top"/>
    </xf>
    <xf numFmtId="0" fontId="13" fillId="3" borderId="0" xfId="51" applyFont="1" applyFill="1"/>
    <xf numFmtId="0" fontId="14" fillId="3" borderId="11" xfId="50" applyFont="1" applyFill="1" applyBorder="1" applyAlignment="1">
      <alignment horizontal="left" vertical="center"/>
    </xf>
    <xf numFmtId="0" fontId="13" fillId="3" borderId="12" xfId="50" applyFont="1" applyFill="1" applyBorder="1" applyAlignment="1">
      <alignment horizontal="center" vertical="center"/>
    </xf>
    <xf numFmtId="0" fontId="14" fillId="3" borderId="12" xfId="50" applyFont="1" applyFill="1" applyBorder="1" applyAlignment="1">
      <alignment vertical="center"/>
    </xf>
    <xf numFmtId="0" fontId="13" fillId="3" borderId="12" xfId="51" applyFont="1" applyFill="1" applyBorder="1" applyAlignment="1">
      <alignment horizontal="center"/>
    </xf>
    <xf numFmtId="0" fontId="14" fillId="3" borderId="2" xfId="50" applyFont="1" applyFill="1" applyBorder="1" applyAlignment="1">
      <alignment horizontal="left" vertical="center"/>
    </xf>
    <xf numFmtId="0" fontId="13" fillId="3" borderId="2" xfId="50" applyFont="1" applyFill="1" applyBorder="1" applyAlignment="1">
      <alignment horizontal="center" vertical="center"/>
    </xf>
    <xf numFmtId="0" fontId="13" fillId="3" borderId="2" xfId="51" applyFont="1" applyFill="1" applyBorder="1"/>
    <xf numFmtId="0" fontId="14" fillId="3" borderId="13" xfId="51" applyFont="1" applyFill="1" applyBorder="1" applyAlignment="1" applyProtection="1">
      <alignment horizontal="center" vertical="center"/>
    </xf>
    <xf numFmtId="0" fontId="14" fillId="3" borderId="2" xfId="51" applyFont="1" applyFill="1" applyBorder="1" applyAlignment="1">
      <alignment horizontal="center" vertical="center"/>
    </xf>
    <xf numFmtId="0" fontId="13" fillId="3" borderId="2" xfId="51" applyFont="1" applyFill="1" applyBorder="1" applyAlignment="1">
      <alignment horizontal="center"/>
    </xf>
    <xf numFmtId="0" fontId="14" fillId="3" borderId="2" xfId="51" applyFont="1" applyFill="1" applyBorder="1" applyAlignment="1" applyProtection="1">
      <alignment horizontal="center" vertical="center"/>
    </xf>
    <xf numFmtId="0" fontId="15" fillId="0" borderId="2" xfId="57" applyFont="1" applyBorder="1" applyAlignment="1">
      <alignment horizontal="center"/>
    </xf>
    <xf numFmtId="0" fontId="16" fillId="0" borderId="2" xfId="57" applyFont="1" applyBorder="1" applyAlignment="1">
      <alignment horizontal="center"/>
    </xf>
    <xf numFmtId="0" fontId="17" fillId="3" borderId="2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/>
    </xf>
    <xf numFmtId="0" fontId="15" fillId="0" borderId="4" xfId="57" applyFont="1" applyBorder="1" applyAlignment="1">
      <alignment horizontal="center"/>
    </xf>
    <xf numFmtId="176" fontId="20" fillId="0" borderId="2" xfId="57" applyNumberFormat="1" applyFont="1" applyBorder="1" applyAlignment="1">
      <alignment horizontal="center"/>
    </xf>
    <xf numFmtId="0" fontId="16" fillId="0" borderId="2" xfId="58" applyFont="1" applyBorder="1" applyAlignment="1">
      <alignment horizontal="center" vertical="center"/>
    </xf>
    <xf numFmtId="49" fontId="21" fillId="3" borderId="2" xfId="52" applyNumberFormat="1" applyFont="1" applyFill="1" applyBorder="1" applyAlignment="1">
      <alignment horizontal="center" vertical="center"/>
    </xf>
    <xf numFmtId="0" fontId="15" fillId="3" borderId="2" xfId="57" applyFont="1" applyFill="1" applyBorder="1" applyAlignment="1">
      <alignment horizontal="center"/>
    </xf>
    <xf numFmtId="176" fontId="20" fillId="3" borderId="2" xfId="57" applyNumberFormat="1" applyFont="1" applyFill="1" applyBorder="1" applyAlignment="1">
      <alignment horizontal="center"/>
    </xf>
    <xf numFmtId="49" fontId="3" fillId="3" borderId="4" xfId="59" applyNumberFormat="1" applyFont="1" applyFill="1" applyBorder="1" applyAlignment="1">
      <alignment horizontal="center" vertical="center"/>
    </xf>
    <xf numFmtId="49" fontId="16" fillId="0" borderId="4" xfId="59" applyNumberFormat="1" applyFont="1" applyBorder="1" applyAlignment="1">
      <alignment horizontal="center" vertical="center"/>
    </xf>
    <xf numFmtId="0" fontId="20" fillId="0" borderId="2" xfId="58" applyFont="1" applyBorder="1" applyAlignment="1">
      <alignment horizontal="center"/>
    </xf>
    <xf numFmtId="0" fontId="0" fillId="3" borderId="0" xfId="52" applyFont="1" applyFill="1">
      <alignment vertical="center"/>
    </xf>
    <xf numFmtId="0" fontId="16" fillId="0" borderId="5" xfId="58" applyFont="1" applyBorder="1" applyAlignment="1">
      <alignment horizontal="center" vertical="center"/>
    </xf>
    <xf numFmtId="0" fontId="22" fillId="0" borderId="0" xfId="50" applyFill="1" applyBorder="1" applyAlignment="1">
      <alignment horizontal="left" vertical="center"/>
    </xf>
    <xf numFmtId="0" fontId="22" fillId="0" borderId="0" xfId="50" applyFont="1" applyFill="1" applyAlignment="1">
      <alignment horizontal="left" vertical="center"/>
    </xf>
    <xf numFmtId="0" fontId="22" fillId="0" borderId="0" xfId="50" applyFill="1" applyAlignment="1">
      <alignment horizontal="left" vertical="center"/>
    </xf>
    <xf numFmtId="0" fontId="23" fillId="0" borderId="14" xfId="50" applyFont="1" applyFill="1" applyBorder="1" applyAlignment="1">
      <alignment horizontal="center" vertical="top"/>
    </xf>
    <xf numFmtId="0" fontId="24" fillId="0" borderId="15" xfId="50" applyFont="1" applyFill="1" applyBorder="1" applyAlignment="1">
      <alignment horizontal="left" vertical="center"/>
    </xf>
    <xf numFmtId="0" fontId="25" fillId="0" borderId="16" xfId="50" applyFont="1" applyFill="1" applyBorder="1" applyAlignment="1">
      <alignment horizontal="center" vertical="center"/>
    </xf>
    <xf numFmtId="0" fontId="24" fillId="0" borderId="16" xfId="50" applyFont="1" applyFill="1" applyBorder="1" applyAlignment="1">
      <alignment horizontal="center" vertical="center"/>
    </xf>
    <xf numFmtId="0" fontId="26" fillId="0" borderId="16" xfId="50" applyFont="1" applyFill="1" applyBorder="1" applyAlignment="1">
      <alignment vertical="center"/>
    </xf>
    <xf numFmtId="0" fontId="24" fillId="0" borderId="16" xfId="50" applyFont="1" applyFill="1" applyBorder="1" applyAlignment="1">
      <alignment vertical="center"/>
    </xf>
    <xf numFmtId="0" fontId="26" fillId="0" borderId="16" xfId="50" applyFont="1" applyFill="1" applyBorder="1" applyAlignment="1">
      <alignment horizontal="center" vertical="center"/>
    </xf>
    <xf numFmtId="0" fontId="24" fillId="0" borderId="16" xfId="50" applyFont="1" applyFill="1" applyBorder="1" applyAlignment="1">
      <alignment horizontal="left" vertical="center"/>
    </xf>
    <xf numFmtId="0" fontId="26" fillId="0" borderId="17" xfId="50" applyFont="1" applyFill="1" applyBorder="1" applyAlignment="1">
      <alignment horizontal="center" vertical="center"/>
    </xf>
    <xf numFmtId="0" fontId="24" fillId="0" borderId="18" xfId="50" applyFont="1" applyFill="1" applyBorder="1" applyAlignment="1">
      <alignment vertical="center"/>
    </xf>
    <xf numFmtId="0" fontId="25" fillId="0" borderId="19" xfId="50" applyFont="1" applyFill="1" applyBorder="1" applyAlignment="1">
      <alignment horizontal="center" vertical="center"/>
    </xf>
    <xf numFmtId="0" fontId="24" fillId="0" borderId="19" xfId="50" applyFont="1" applyFill="1" applyBorder="1" applyAlignment="1">
      <alignment vertical="center"/>
    </xf>
    <xf numFmtId="58" fontId="26" fillId="0" borderId="19" xfId="50" applyNumberFormat="1" applyFont="1" applyFill="1" applyBorder="1" applyAlignment="1">
      <alignment horizontal="center" vertical="center"/>
    </xf>
    <xf numFmtId="0" fontId="26" fillId="0" borderId="19" xfId="50" applyFont="1" applyFill="1" applyBorder="1" applyAlignment="1">
      <alignment horizontal="center" vertical="center"/>
    </xf>
    <xf numFmtId="0" fontId="24" fillId="0" borderId="19" xfId="50" applyFont="1" applyFill="1" applyBorder="1" applyAlignment="1">
      <alignment horizontal="center" vertical="center"/>
    </xf>
    <xf numFmtId="0" fontId="24" fillId="0" borderId="20" xfId="50" applyFont="1" applyFill="1" applyBorder="1" applyAlignment="1">
      <alignment horizontal="center" vertical="center"/>
    </xf>
    <xf numFmtId="0" fontId="24" fillId="0" borderId="18" xfId="50" applyFont="1" applyFill="1" applyBorder="1" applyAlignment="1">
      <alignment horizontal="left" vertical="center"/>
    </xf>
    <xf numFmtId="0" fontId="25" fillId="0" borderId="19" xfId="50" applyFont="1" applyBorder="1" applyAlignment="1">
      <alignment vertical="center"/>
    </xf>
    <xf numFmtId="0" fontId="25" fillId="0" borderId="20" xfId="50" applyFont="1" applyBorder="1" applyAlignment="1">
      <alignment vertical="center"/>
    </xf>
    <xf numFmtId="0" fontId="24" fillId="0" borderId="19" xfId="50" applyFont="1" applyFill="1" applyBorder="1" applyAlignment="1">
      <alignment horizontal="left" vertical="center"/>
    </xf>
    <xf numFmtId="0" fontId="26" fillId="0" borderId="19" xfId="50" applyFont="1" applyFill="1" applyBorder="1" applyAlignment="1">
      <alignment horizontal="left" vertical="center"/>
    </xf>
    <xf numFmtId="0" fontId="26" fillId="0" borderId="20" xfId="50" applyFont="1" applyFill="1" applyBorder="1" applyAlignment="1">
      <alignment horizontal="left" vertical="center"/>
    </xf>
    <xf numFmtId="0" fontId="24" fillId="0" borderId="21" xfId="50" applyFont="1" applyFill="1" applyBorder="1" applyAlignment="1">
      <alignment vertical="center"/>
    </xf>
    <xf numFmtId="0" fontId="25" fillId="0" borderId="22" xfId="50" applyFont="1" applyFill="1" applyBorder="1" applyAlignment="1">
      <alignment horizontal="right" vertical="center"/>
    </xf>
    <xf numFmtId="0" fontId="24" fillId="0" borderId="22" xfId="50" applyFont="1" applyFill="1" applyBorder="1" applyAlignment="1">
      <alignment vertical="center"/>
    </xf>
    <xf numFmtId="0" fontId="26" fillId="0" borderId="22" xfId="50" applyFont="1" applyFill="1" applyBorder="1" applyAlignment="1">
      <alignment vertical="center"/>
    </xf>
    <xf numFmtId="0" fontId="26" fillId="0" borderId="22" xfId="50" applyFont="1" applyFill="1" applyBorder="1" applyAlignment="1">
      <alignment horizontal="left" vertical="center"/>
    </xf>
    <xf numFmtId="0" fontId="24" fillId="0" borderId="22" xfId="50" applyFont="1" applyFill="1" applyBorder="1" applyAlignment="1">
      <alignment horizontal="left" vertical="center"/>
    </xf>
    <xf numFmtId="0" fontId="26" fillId="0" borderId="23" xfId="50" applyFont="1" applyFill="1" applyBorder="1" applyAlignment="1">
      <alignment horizontal="left" vertical="center"/>
    </xf>
    <xf numFmtId="0" fontId="24" fillId="0" borderId="0" xfId="50" applyFont="1" applyFill="1" applyBorder="1" applyAlignment="1">
      <alignment vertical="center"/>
    </xf>
    <xf numFmtId="0" fontId="26" fillId="0" borderId="0" xfId="50" applyFont="1" applyFill="1" applyBorder="1" applyAlignment="1">
      <alignment vertical="center"/>
    </xf>
    <xf numFmtId="0" fontId="26" fillId="0" borderId="0" xfId="50" applyFont="1" applyFill="1" applyAlignment="1">
      <alignment horizontal="left" vertical="center"/>
    </xf>
    <xf numFmtId="0" fontId="24" fillId="0" borderId="15" xfId="50" applyFont="1" applyFill="1" applyBorder="1" applyAlignment="1">
      <alignment vertical="center"/>
    </xf>
    <xf numFmtId="0" fontId="24" fillId="0" borderId="24" xfId="50" applyFont="1" applyFill="1" applyBorder="1" applyAlignment="1">
      <alignment horizontal="left" vertical="center"/>
    </xf>
    <xf numFmtId="0" fontId="24" fillId="0" borderId="25" xfId="50" applyFont="1" applyFill="1" applyBorder="1" applyAlignment="1">
      <alignment horizontal="left" vertical="center"/>
    </xf>
    <xf numFmtId="0" fontId="24" fillId="0" borderId="26" xfId="50" applyFont="1" applyFill="1" applyBorder="1" applyAlignment="1">
      <alignment horizontal="left" vertical="center"/>
    </xf>
    <xf numFmtId="0" fontId="26" fillId="0" borderId="19" xfId="50" applyFont="1" applyFill="1" applyBorder="1" applyAlignment="1">
      <alignment vertical="center"/>
    </xf>
    <xf numFmtId="0" fontId="26" fillId="0" borderId="27" xfId="50" applyFont="1" applyFill="1" applyBorder="1" applyAlignment="1">
      <alignment horizontal="center" vertical="center"/>
    </xf>
    <xf numFmtId="0" fontId="26" fillId="0" borderId="28" xfId="50" applyFont="1" applyFill="1" applyBorder="1" applyAlignment="1">
      <alignment horizontal="center" vertical="center"/>
    </xf>
    <xf numFmtId="0" fontId="26" fillId="0" borderId="29" xfId="50" applyFont="1" applyFill="1" applyBorder="1" applyAlignment="1">
      <alignment horizontal="center" vertical="center"/>
    </xf>
    <xf numFmtId="0" fontId="27" fillId="0" borderId="30" xfId="50" applyFont="1" applyFill="1" applyBorder="1" applyAlignment="1">
      <alignment horizontal="left" vertical="center"/>
    </xf>
    <xf numFmtId="0" fontId="27" fillId="0" borderId="28" xfId="50" applyFont="1" applyFill="1" applyBorder="1" applyAlignment="1">
      <alignment horizontal="left" vertical="center"/>
    </xf>
    <xf numFmtId="0" fontId="27" fillId="0" borderId="29" xfId="50" applyFont="1" applyFill="1" applyBorder="1" applyAlignment="1">
      <alignment horizontal="left" vertical="center"/>
    </xf>
    <xf numFmtId="0" fontId="26" fillId="0" borderId="0" xfId="50" applyFont="1" applyFill="1" applyBorder="1" applyAlignment="1">
      <alignment horizontal="left" vertical="center"/>
    </xf>
    <xf numFmtId="0" fontId="24" fillId="0" borderId="17" xfId="50" applyFont="1" applyFill="1" applyBorder="1" applyAlignment="1">
      <alignment horizontal="left" vertical="center"/>
    </xf>
    <xf numFmtId="0" fontId="24" fillId="0" borderId="20" xfId="50" applyFont="1" applyFill="1" applyBorder="1" applyAlignment="1">
      <alignment horizontal="left" vertical="center"/>
    </xf>
    <xf numFmtId="0" fontId="26" fillId="0" borderId="18" xfId="50" applyFont="1" applyFill="1" applyBorder="1" applyAlignment="1">
      <alignment horizontal="left" vertical="center"/>
    </xf>
    <xf numFmtId="0" fontId="26" fillId="0" borderId="30" xfId="50" applyFont="1" applyFill="1" applyBorder="1" applyAlignment="1">
      <alignment horizontal="left" vertical="center"/>
    </xf>
    <xf numFmtId="0" fontId="26" fillId="0" borderId="28" xfId="50" applyFont="1" applyFill="1" applyBorder="1" applyAlignment="1">
      <alignment horizontal="left" vertical="center"/>
    </xf>
    <xf numFmtId="0" fontId="26" fillId="0" borderId="29" xfId="50" applyFont="1" applyFill="1" applyBorder="1" applyAlignment="1">
      <alignment horizontal="left" vertical="center"/>
    </xf>
    <xf numFmtId="0" fontId="26" fillId="0" borderId="18" xfId="50" applyFont="1" applyFill="1" applyBorder="1" applyAlignment="1">
      <alignment horizontal="left" vertical="center" wrapText="1"/>
    </xf>
    <xf numFmtId="0" fontId="26" fillId="0" borderId="19" xfId="50" applyFont="1" applyFill="1" applyBorder="1" applyAlignment="1">
      <alignment horizontal="left" vertical="center" wrapText="1"/>
    </xf>
    <xf numFmtId="0" fontId="26" fillId="0" borderId="20" xfId="50" applyFont="1" applyFill="1" applyBorder="1" applyAlignment="1">
      <alignment horizontal="left" vertical="center" wrapText="1"/>
    </xf>
    <xf numFmtId="0" fontId="24" fillId="0" borderId="21" xfId="50" applyFont="1" applyFill="1" applyBorder="1" applyAlignment="1">
      <alignment horizontal="left" vertical="center"/>
    </xf>
    <xf numFmtId="0" fontId="22" fillId="0" borderId="22" xfId="50" applyFill="1" applyBorder="1" applyAlignment="1">
      <alignment horizontal="center" vertical="center"/>
    </xf>
    <xf numFmtId="0" fontId="22" fillId="0" borderId="23" xfId="50" applyFill="1" applyBorder="1" applyAlignment="1">
      <alignment horizontal="center" vertical="center"/>
    </xf>
    <xf numFmtId="0" fontId="24" fillId="0" borderId="31" xfId="50" applyFont="1" applyFill="1" applyBorder="1" applyAlignment="1">
      <alignment horizontal="center" vertical="center"/>
    </xf>
    <xf numFmtId="0" fontId="24" fillId="0" borderId="32" xfId="50" applyFont="1" applyFill="1" applyBorder="1" applyAlignment="1">
      <alignment horizontal="left" vertical="center"/>
    </xf>
    <xf numFmtId="0" fontId="22" fillId="0" borderId="30" xfId="50" applyFont="1" applyFill="1" applyBorder="1" applyAlignment="1">
      <alignment horizontal="left" vertical="center"/>
    </xf>
    <xf numFmtId="0" fontId="22" fillId="0" borderId="28" xfId="50" applyFont="1" applyFill="1" applyBorder="1" applyAlignment="1">
      <alignment horizontal="left" vertical="center"/>
    </xf>
    <xf numFmtId="0" fontId="22" fillId="0" borderId="29" xfId="50" applyFont="1" applyFill="1" applyBorder="1" applyAlignment="1">
      <alignment horizontal="left" vertical="center"/>
    </xf>
    <xf numFmtId="0" fontId="17" fillId="0" borderId="30" xfId="50" applyFont="1" applyFill="1" applyBorder="1" applyAlignment="1">
      <alignment horizontal="left" vertical="center"/>
    </xf>
    <xf numFmtId="0" fontId="26" fillId="0" borderId="33" xfId="50" applyFont="1" applyFill="1" applyBorder="1" applyAlignment="1">
      <alignment horizontal="left" vertical="center"/>
    </xf>
    <xf numFmtId="0" fontId="26" fillId="0" borderId="34" xfId="50" applyFont="1" applyFill="1" applyBorder="1" applyAlignment="1">
      <alignment horizontal="left" vertical="center"/>
    </xf>
    <xf numFmtId="0" fontId="26" fillId="0" borderId="35" xfId="50" applyFont="1" applyFill="1" applyBorder="1" applyAlignment="1">
      <alignment horizontal="left" vertical="center"/>
    </xf>
    <xf numFmtId="0" fontId="27" fillId="0" borderId="15" xfId="50" applyFont="1" applyFill="1" applyBorder="1" applyAlignment="1">
      <alignment horizontal="left" vertical="center"/>
    </xf>
    <xf numFmtId="0" fontId="27" fillId="0" borderId="16" xfId="50" applyFont="1" applyFill="1" applyBorder="1" applyAlignment="1">
      <alignment horizontal="left" vertical="center"/>
    </xf>
    <xf numFmtId="0" fontId="27" fillId="0" borderId="17" xfId="50" applyFont="1" applyFill="1" applyBorder="1" applyAlignment="1">
      <alignment horizontal="left" vertical="center"/>
    </xf>
    <xf numFmtId="0" fontId="24" fillId="0" borderId="27" xfId="50" applyFont="1" applyFill="1" applyBorder="1" applyAlignment="1">
      <alignment horizontal="left" vertical="center"/>
    </xf>
    <xf numFmtId="0" fontId="24" fillId="0" borderId="36" xfId="50" applyFont="1" applyFill="1" applyBorder="1" applyAlignment="1">
      <alignment horizontal="left" vertical="center"/>
    </xf>
    <xf numFmtId="0" fontId="26" fillId="0" borderId="22" xfId="50" applyFont="1" applyFill="1" applyBorder="1" applyAlignment="1">
      <alignment horizontal="center" vertical="center"/>
    </xf>
    <xf numFmtId="58" fontId="26" fillId="0" borderId="22" xfId="50" applyNumberFormat="1" applyFont="1" applyFill="1" applyBorder="1" applyAlignment="1">
      <alignment vertical="center"/>
    </xf>
    <xf numFmtId="0" fontId="24" fillId="0" borderId="22" xfId="50" applyFont="1" applyFill="1" applyBorder="1" applyAlignment="1">
      <alignment horizontal="center" vertical="center"/>
    </xf>
    <xf numFmtId="0" fontId="26" fillId="0" borderId="23" xfId="50" applyFont="1" applyFill="1" applyBorder="1" applyAlignment="1">
      <alignment horizontal="center" vertical="center"/>
    </xf>
    <xf numFmtId="0" fontId="28" fillId="0" borderId="37" xfId="0" applyFont="1" applyBorder="1" applyAlignment="1">
      <alignment horizontal="center" vertical="center" wrapText="1"/>
    </xf>
    <xf numFmtId="0" fontId="28" fillId="0" borderId="38" xfId="0" applyFont="1" applyBorder="1" applyAlignment="1">
      <alignment horizontal="center" vertical="center" wrapText="1"/>
    </xf>
    <xf numFmtId="0" fontId="28" fillId="0" borderId="39" xfId="0" applyFont="1" applyBorder="1" applyAlignment="1">
      <alignment horizontal="center" vertical="center" wrapText="1"/>
    </xf>
    <xf numFmtId="0" fontId="29" fillId="0" borderId="40" xfId="0" applyFont="1" applyBorder="1"/>
    <xf numFmtId="0" fontId="29" fillId="0" borderId="2" xfId="0" applyFont="1" applyBorder="1"/>
    <xf numFmtId="0" fontId="29" fillId="0" borderId="5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29" fillId="4" borderId="5" xfId="0" applyFont="1" applyFill="1" applyBorder="1" applyAlignment="1">
      <alignment horizontal="center" vertical="center"/>
    </xf>
    <xf numFmtId="0" fontId="29" fillId="4" borderId="7" xfId="0" applyFont="1" applyFill="1" applyBorder="1" applyAlignment="1">
      <alignment horizontal="center" vertical="center"/>
    </xf>
    <xf numFmtId="0" fontId="29" fillId="0" borderId="41" xfId="0" applyFont="1" applyBorder="1" applyAlignment="1">
      <alignment horizontal="center" vertical="center"/>
    </xf>
    <xf numFmtId="0" fontId="29" fillId="4" borderId="2" xfId="0" applyFont="1" applyFill="1" applyBorder="1"/>
    <xf numFmtId="0" fontId="29" fillId="0" borderId="42" xfId="0" applyFont="1" applyBorder="1"/>
    <xf numFmtId="0" fontId="0" fillId="0" borderId="40" xfId="0" applyBorder="1"/>
    <xf numFmtId="0" fontId="0" fillId="4" borderId="2" xfId="0" applyFill="1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4" borderId="44" xfId="0" applyFill="1" applyBorder="1"/>
    <xf numFmtId="0" fontId="0" fillId="0" borderId="45" xfId="0" applyBorder="1"/>
    <xf numFmtId="0" fontId="0" fillId="5" borderId="0" xfId="0" applyFill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6" borderId="2" xfId="0" applyFill="1" applyBorder="1"/>
    <xf numFmtId="0" fontId="30" fillId="6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29" fillId="6" borderId="2" xfId="0" applyFont="1" applyFill="1" applyBorder="1" applyAlignment="1">
      <alignment vertical="top" wrapText="1"/>
    </xf>
    <xf numFmtId="0" fontId="31" fillId="0" borderId="2" xfId="0" applyFont="1" applyBorder="1" applyAlignment="1">
      <alignment vertical="top" wrapText="1"/>
    </xf>
    <xf numFmtId="0" fontId="0" fillId="7" borderId="2" xfId="0" applyFont="1" applyFill="1" applyBorder="1" applyAlignment="1">
      <alignment vertical="top" wrapText="1"/>
    </xf>
    <xf numFmtId="0" fontId="0" fillId="7" borderId="2" xfId="0" applyFill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32" fillId="0" borderId="0" xfId="0" applyFont="1"/>
    <xf numFmtId="0" fontId="32" fillId="0" borderId="0" xfId="0" applyFont="1" applyAlignment="1">
      <alignment vertical="top" wrapText="1"/>
    </xf>
    <xf numFmtId="0" fontId="12" fillId="0" borderId="0" xfId="55" applyFont="1" applyBorder="1" applyAlignment="1" quotePrefix="1">
      <alignment horizontal="center" vertical="center" wrapText="1"/>
    </xf>
    <xf numFmtId="0" fontId="12" fillId="0" borderId="9" xfId="55" applyFont="1" applyBorder="1" applyAlignment="1" quotePrefix="1">
      <alignment horizontal="center" vertical="center" wrapText="1"/>
    </xf>
    <xf numFmtId="0" fontId="0" fillId="0" borderId="3" xfId="0" applyBorder="1" applyAlignment="1" quotePrefix="1">
      <alignment horizontal="center"/>
    </xf>
    <xf numFmtId="0" fontId="0" fillId="0" borderId="2" xfId="0" applyBorder="1" applyAlignment="1" quotePrefix="1">
      <alignment horizontal="center"/>
    </xf>
    <xf numFmtId="0" fontId="0" fillId="0" borderId="2" xfId="0" applyBorder="1" quotePrefix="1"/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0" xfId="49"/>
    <cellStyle name="常规 2" xfId="50"/>
    <cellStyle name="常规 3" xfId="51"/>
    <cellStyle name="常规 4" xfId="52"/>
    <cellStyle name="常规 10 10" xfId="53"/>
    <cellStyle name="S13" xfId="54"/>
    <cellStyle name="S10" xfId="55"/>
    <cellStyle name="常规_10AW核价-润懋(35款已核，单耗未减)" xfId="56"/>
    <cellStyle name="常规 23" xfId="57"/>
    <cellStyle name="常规 11 17" xfId="58"/>
    <cellStyle name="常规_110509_2006-09-28 2" xfId="59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checked="Checked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noThreeD="1" val="0"/>
</file>

<file path=xl/ctrlProps/ctrlProp2.xml><?xml version="1.0" encoding="utf-8"?>
<formControlPr xmlns="http://schemas.microsoft.com/office/spreadsheetml/2009/9/main" objectType="CheckBox" checked="Checked" noThreeD="1" val="0"/>
</file>

<file path=xl/ctrlProps/ctrlProp20.xml><?xml version="1.0" encoding="utf-8"?>
<formControlPr xmlns="http://schemas.microsoft.com/office/spreadsheetml/2009/9/main" objectType="CheckBox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checked="Checked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checked="Checked" noThreeD="1" val="0"/>
</file>

<file path=xl/ctrlProps/ctrlProp36.xml><?xml version="1.0" encoding="utf-8"?>
<formControlPr xmlns="http://schemas.microsoft.com/office/spreadsheetml/2009/9/main" objectType="CheckBox" checked="Checked" noThreeD="1" val="0"/>
</file>

<file path=xl/ctrlProps/ctrlProp37.xml><?xml version="1.0" encoding="utf-8"?>
<formControlPr xmlns="http://schemas.microsoft.com/office/spreadsheetml/2009/9/main" objectType="CheckBox" checked="Checked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368300</xdr:colOff>
          <xdr:row>10</xdr:row>
          <xdr:rowOff>190500</xdr:rowOff>
        </xdr:from>
        <xdr:to>
          <xdr:col>3</xdr:col>
          <xdr:colOff>457200</xdr:colOff>
          <xdr:row>12</xdr:row>
          <xdr:rowOff>0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955800" y="2152650"/>
              <a:ext cx="7874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270000" y="7397750"/>
              <a:ext cx="3937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464185</xdr:colOff>
          <xdr:row>6</xdr:row>
          <xdr:rowOff>173355</xdr:rowOff>
        </xdr:from>
        <xdr:to>
          <xdr:col>2</xdr:col>
          <xdr:colOff>24765</xdr:colOff>
          <xdr:row>8</xdr:row>
          <xdr:rowOff>74295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1200785" y="1411605"/>
              <a:ext cx="411480" cy="27241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37</xdr:row>
          <xdr:rowOff>0</xdr:rowOff>
        </xdr:from>
        <xdr:to>
          <xdr:col>6</xdr:col>
          <xdr:colOff>444500</xdr:colOff>
          <xdr:row>37</xdr:row>
          <xdr:rowOff>190500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546600" y="7397750"/>
              <a:ext cx="3937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37</xdr:row>
          <xdr:rowOff>0</xdr:rowOff>
        </xdr:from>
        <xdr:to>
          <xdr:col>8</xdr:col>
          <xdr:colOff>482600</xdr:colOff>
          <xdr:row>37</xdr:row>
          <xdr:rowOff>190500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6007100" y="7397750"/>
              <a:ext cx="3937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63500</xdr:colOff>
          <xdr:row>37</xdr:row>
          <xdr:rowOff>12700</xdr:rowOff>
        </xdr:from>
        <xdr:to>
          <xdr:col>10</xdr:col>
          <xdr:colOff>457200</xdr:colOff>
          <xdr:row>37</xdr:row>
          <xdr:rowOff>190500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404100" y="7410450"/>
              <a:ext cx="393700" cy="1778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469900</xdr:colOff>
          <xdr:row>14</xdr:row>
          <xdr:rowOff>0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968500" y="2514600"/>
              <a:ext cx="7874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368300</xdr:colOff>
          <xdr:row>10</xdr:row>
          <xdr:rowOff>190500</xdr:rowOff>
        </xdr:from>
        <xdr:to>
          <xdr:col>5</xdr:col>
          <xdr:colOff>774700</xdr:colOff>
          <xdr:row>12</xdr:row>
          <xdr:rowOff>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076700" y="2152650"/>
              <a:ext cx="4064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63500</xdr:rowOff>
        </xdr:from>
        <xdr:to>
          <xdr:col>7</xdr:col>
          <xdr:colOff>330200</xdr:colOff>
          <xdr:row>12</xdr:row>
          <xdr:rowOff>76200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4914900" y="2035175"/>
              <a:ext cx="635000" cy="3746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63500</xdr:rowOff>
        </xdr:from>
        <xdr:to>
          <xdr:col>7</xdr:col>
          <xdr:colOff>330200</xdr:colOff>
          <xdr:row>13</xdr:row>
          <xdr:rowOff>50800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4914900" y="2216150"/>
              <a:ext cx="635000" cy="3492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368300</xdr:colOff>
          <xdr:row>12</xdr:row>
          <xdr:rowOff>190500</xdr:rowOff>
        </xdr:from>
        <xdr:to>
          <xdr:col>5</xdr:col>
          <xdr:colOff>774700</xdr:colOff>
          <xdr:row>13</xdr:row>
          <xdr:rowOff>165100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076700" y="2514600"/>
              <a:ext cx="406400" cy="1651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88900</xdr:rowOff>
        </xdr:from>
        <xdr:to>
          <xdr:col>7</xdr:col>
          <xdr:colOff>330200</xdr:colOff>
          <xdr:row>14</xdr:row>
          <xdr:rowOff>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4914900" y="2422525"/>
              <a:ext cx="635000" cy="2825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50800</xdr:rowOff>
        </xdr:from>
        <xdr:to>
          <xdr:col>10</xdr:col>
          <xdr:colOff>774700</xdr:colOff>
          <xdr:row>12</xdr:row>
          <xdr:rowOff>76200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759700" y="2022475"/>
              <a:ext cx="355600" cy="3873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63500</xdr:rowOff>
        </xdr:from>
        <xdr:to>
          <xdr:col>10</xdr:col>
          <xdr:colOff>774700</xdr:colOff>
          <xdr:row>13</xdr:row>
          <xdr:rowOff>50800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7759700" y="2216150"/>
              <a:ext cx="355600" cy="3492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368300</xdr:colOff>
          <xdr:row>12</xdr:row>
          <xdr:rowOff>190500</xdr:rowOff>
        </xdr:from>
        <xdr:to>
          <xdr:col>9</xdr:col>
          <xdr:colOff>774700</xdr:colOff>
          <xdr:row>13</xdr:row>
          <xdr:rowOff>165100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6908800" y="2514600"/>
              <a:ext cx="406400" cy="1651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25400</xdr:rowOff>
        </xdr:from>
        <xdr:to>
          <xdr:col>10</xdr:col>
          <xdr:colOff>774700</xdr:colOff>
          <xdr:row>14</xdr:row>
          <xdr:rowOff>139700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7759700" y="2359025"/>
              <a:ext cx="355600" cy="4857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12700</xdr:rowOff>
        </xdr:from>
        <xdr:to>
          <xdr:col>9</xdr:col>
          <xdr:colOff>622300</xdr:colOff>
          <xdr:row>6</xdr:row>
          <xdr:rowOff>38100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6769100" y="1069975"/>
              <a:ext cx="393700" cy="2063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12700</xdr:rowOff>
        </xdr:from>
        <xdr:to>
          <xdr:col>10</xdr:col>
          <xdr:colOff>622300</xdr:colOff>
          <xdr:row>4</xdr:row>
          <xdr:rowOff>0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569200" y="708025"/>
              <a:ext cx="393700" cy="1682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12700</xdr:rowOff>
        </xdr:from>
        <xdr:to>
          <xdr:col>10</xdr:col>
          <xdr:colOff>622300</xdr:colOff>
          <xdr:row>5</xdr:row>
          <xdr:rowOff>0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7569200" y="889000"/>
              <a:ext cx="393700" cy="1682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368300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955800" y="1609725"/>
              <a:ext cx="7874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330200</xdr:colOff>
          <xdr:row>8</xdr:row>
          <xdr:rowOff>12700</xdr:rowOff>
        </xdr:from>
        <xdr:to>
          <xdr:col>4</xdr:col>
          <xdr:colOff>203200</xdr:colOff>
          <xdr:row>9</xdr:row>
          <xdr:rowOff>0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616200" y="1622425"/>
              <a:ext cx="596900" cy="1682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330200</xdr:colOff>
          <xdr:row>9</xdr:row>
          <xdr:rowOff>12700</xdr:rowOff>
        </xdr:from>
        <xdr:to>
          <xdr:col>4</xdr:col>
          <xdr:colOff>203200</xdr:colOff>
          <xdr:row>10</xdr:row>
          <xdr:rowOff>0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616200" y="1803400"/>
              <a:ext cx="596900" cy="1682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393700</xdr:colOff>
          <xdr:row>7</xdr:row>
          <xdr:rowOff>0</xdr:rowOff>
        </xdr:from>
        <xdr:to>
          <xdr:col>5</xdr:col>
          <xdr:colOff>469900</xdr:colOff>
          <xdr:row>8</xdr:row>
          <xdr:rowOff>0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403600" y="1428750"/>
              <a:ext cx="7747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431800</xdr:colOff>
          <xdr:row>7</xdr:row>
          <xdr:rowOff>0</xdr:rowOff>
        </xdr:from>
        <xdr:to>
          <xdr:col>4</xdr:col>
          <xdr:colOff>368300</xdr:colOff>
          <xdr:row>8</xdr:row>
          <xdr:rowOff>0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717800" y="1428750"/>
              <a:ext cx="6604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482600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191000" y="1428750"/>
              <a:ext cx="3429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241300</xdr:colOff>
          <xdr:row>22</xdr:row>
          <xdr:rowOff>165100</xdr:rowOff>
        </xdr:from>
        <xdr:to>
          <xdr:col>3</xdr:col>
          <xdr:colOff>635000</xdr:colOff>
          <xdr:row>23</xdr:row>
          <xdr:rowOff>152400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527300" y="4327525"/>
              <a:ext cx="393700" cy="1682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368300</xdr:colOff>
          <xdr:row>11</xdr:row>
          <xdr:rowOff>0</xdr:rowOff>
        </xdr:from>
        <xdr:to>
          <xdr:col>9</xdr:col>
          <xdr:colOff>774700</xdr:colOff>
          <xdr:row>11</xdr:row>
          <xdr:rowOff>165100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6908800" y="2152650"/>
              <a:ext cx="406400" cy="1651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368300</xdr:colOff>
          <xdr:row>12</xdr:row>
          <xdr:rowOff>0</xdr:rowOff>
        </xdr:from>
        <xdr:to>
          <xdr:col>9</xdr:col>
          <xdr:colOff>774700</xdr:colOff>
          <xdr:row>12</xdr:row>
          <xdr:rowOff>165100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6908800" y="2333625"/>
              <a:ext cx="406400" cy="1651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12700</xdr:rowOff>
        </xdr:from>
        <xdr:to>
          <xdr:col>10</xdr:col>
          <xdr:colOff>622300</xdr:colOff>
          <xdr:row>6</xdr:row>
          <xdr:rowOff>38100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569200" y="1069975"/>
              <a:ext cx="393700" cy="2063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12700</xdr:rowOff>
        </xdr:from>
        <xdr:to>
          <xdr:col>9</xdr:col>
          <xdr:colOff>622300</xdr:colOff>
          <xdr:row>5</xdr:row>
          <xdr:rowOff>0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6769100" y="889000"/>
              <a:ext cx="393700" cy="1682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12700</xdr:rowOff>
        </xdr:from>
        <xdr:to>
          <xdr:col>9</xdr:col>
          <xdr:colOff>622300</xdr:colOff>
          <xdr:row>4</xdr:row>
          <xdr:rowOff>0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6769100" y="708025"/>
              <a:ext cx="393700" cy="1682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407670</xdr:colOff>
          <xdr:row>11</xdr:row>
          <xdr:rowOff>159385</xdr:rowOff>
        </xdr:from>
        <xdr:to>
          <xdr:col>2</xdr:col>
          <xdr:colOff>76200</xdr:colOff>
          <xdr:row>13</xdr:row>
          <xdr:rowOff>50800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144270" y="2312035"/>
              <a:ext cx="519430" cy="25336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21</xdr:row>
          <xdr:rowOff>165100</xdr:rowOff>
        </xdr:from>
        <xdr:to>
          <xdr:col>3</xdr:col>
          <xdr:colOff>508000</xdr:colOff>
          <xdr:row>25</xdr:row>
          <xdr:rowOff>25400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65300" y="4146550"/>
              <a:ext cx="1028700" cy="5937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368300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955800" y="2305050"/>
              <a:ext cx="7874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398145</xdr:colOff>
          <xdr:row>12</xdr:row>
          <xdr:rowOff>188595</xdr:rowOff>
        </xdr:from>
        <xdr:to>
          <xdr:col>2</xdr:col>
          <xdr:colOff>182245</xdr:colOff>
          <xdr:row>14</xdr:row>
          <xdr:rowOff>10795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134745" y="2514600"/>
              <a:ext cx="635000" cy="20129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393700</xdr:colOff>
          <xdr:row>10</xdr:row>
          <xdr:rowOff>177800</xdr:rowOff>
        </xdr:from>
        <xdr:to>
          <xdr:col>2</xdr:col>
          <xdr:colOff>177800</xdr:colOff>
          <xdr:row>12</xdr:row>
          <xdr:rowOff>25400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130300" y="2149475"/>
              <a:ext cx="6350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165100</xdr:rowOff>
        </xdr:from>
        <xdr:to>
          <xdr:col>6</xdr:col>
          <xdr:colOff>254000</xdr:colOff>
          <xdr:row>13</xdr:row>
          <xdr:rowOff>12700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4051300" y="2317750"/>
              <a:ext cx="6985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412115</xdr:colOff>
          <xdr:row>6</xdr:row>
          <xdr:rowOff>152400</xdr:rowOff>
        </xdr:from>
        <xdr:to>
          <xdr:col>3</xdr:col>
          <xdr:colOff>122555</xdr:colOff>
          <xdr:row>8</xdr:row>
          <xdr:rowOff>57785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999615" y="1390650"/>
              <a:ext cx="408940" cy="27686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375285</xdr:colOff>
          <xdr:row>8</xdr:row>
          <xdr:rowOff>191770</xdr:rowOff>
        </xdr:from>
        <xdr:to>
          <xdr:col>3</xdr:col>
          <xdr:colOff>85725</xdr:colOff>
          <xdr:row>10</xdr:row>
          <xdr:rowOff>23495</xdr:rowOff>
        </xdr:to>
        <xdr:sp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>
            <a:xfrm>
              <a:off x="1962785" y="1790700"/>
              <a:ext cx="408940" cy="20447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0</xdr:row>
      <xdr:rowOff>0</xdr:rowOff>
    </xdr:from>
    <xdr:to>
      <xdr:col>8</xdr:col>
      <xdr:colOff>901700</xdr:colOff>
      <xdr:row>0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790825" y="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0</xdr:row>
      <xdr:rowOff>0</xdr:rowOff>
    </xdr:from>
    <xdr:to>
      <xdr:col>8</xdr:col>
      <xdr:colOff>901700</xdr:colOff>
      <xdr:row>0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740025" y="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0</xdr:row>
      <xdr:rowOff>0</xdr:rowOff>
    </xdr:from>
    <xdr:to>
      <xdr:col>8</xdr:col>
      <xdr:colOff>901700</xdr:colOff>
      <xdr:row>0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663825" y="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0</xdr:row>
      <xdr:rowOff>0</xdr:rowOff>
    </xdr:from>
    <xdr:to>
      <xdr:col>8</xdr:col>
      <xdr:colOff>901700</xdr:colOff>
      <xdr:row>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790825" y="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0</xdr:row>
      <xdr:rowOff>0</xdr:rowOff>
    </xdr:from>
    <xdr:to>
      <xdr:col>8</xdr:col>
      <xdr:colOff>901700</xdr:colOff>
      <xdr:row>0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790825" y="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482600</xdr:colOff>
      <xdr:row>13</xdr:row>
      <xdr:rowOff>0</xdr:rowOff>
    </xdr:from>
    <xdr:to>
      <xdr:col>7</xdr:col>
      <xdr:colOff>244475</xdr:colOff>
      <xdr:row>13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1790700" y="4292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431800</xdr:colOff>
      <xdr:row>8</xdr:row>
      <xdr:rowOff>0</xdr:rowOff>
    </xdr:from>
    <xdr:to>
      <xdr:col>7</xdr:col>
      <xdr:colOff>244475</xdr:colOff>
      <xdr:row>8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1739900" y="26416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355600</xdr:colOff>
      <xdr:row>8</xdr:row>
      <xdr:rowOff>0</xdr:rowOff>
    </xdr:from>
    <xdr:to>
      <xdr:col>7</xdr:col>
      <xdr:colOff>244475</xdr:colOff>
      <xdr:row>8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1663700" y="26416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482600</xdr:colOff>
      <xdr:row>9</xdr:row>
      <xdr:rowOff>0</xdr:rowOff>
    </xdr:from>
    <xdr:to>
      <xdr:col>7</xdr:col>
      <xdr:colOff>244475</xdr:colOff>
      <xdr:row>9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1790700" y="2971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482600</xdr:colOff>
      <xdr:row>13</xdr:row>
      <xdr:rowOff>0</xdr:rowOff>
    </xdr:from>
    <xdr:to>
      <xdr:col>7</xdr:col>
      <xdr:colOff>244475</xdr:colOff>
      <xdr:row>13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1790700" y="4292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9"/>
  <sheetViews>
    <sheetView zoomScale="120" zoomScaleNormal="120" topLeftCell="A16" workbookViewId="0">
      <selection activeCell="C21" sqref="C21"/>
    </sheetView>
  </sheetViews>
  <sheetFormatPr defaultColWidth="11" defaultRowHeight="14.25" outlineLevelCol="1"/>
  <cols>
    <col min="1" max="1" width="5.5" customWidth="1"/>
    <col min="2" max="2" width="96.3333333333333" style="177" customWidth="1"/>
    <col min="3" max="3" width="10.1666666666667" customWidth="1"/>
  </cols>
  <sheetData>
    <row r="1" ht="21" customHeight="1" spans="1:2">
      <c r="A1" s="178"/>
      <c r="B1" s="179" t="s">
        <v>0</v>
      </c>
    </row>
    <row r="2" spans="1:2">
      <c r="A2" s="11">
        <v>1</v>
      </c>
      <c r="B2" s="180" t="s">
        <v>1</v>
      </c>
    </row>
    <row r="3" spans="1:2">
      <c r="A3" s="11">
        <v>2</v>
      </c>
      <c r="B3" s="180" t="s">
        <v>2</v>
      </c>
    </row>
    <row r="4" spans="1:2">
      <c r="A4" s="11">
        <v>3</v>
      </c>
      <c r="B4" s="180" t="s">
        <v>3</v>
      </c>
    </row>
    <row r="5" spans="1:2">
      <c r="A5" s="11">
        <v>4</v>
      </c>
      <c r="B5" s="180" t="s">
        <v>4</v>
      </c>
    </row>
    <row r="6" spans="1:2">
      <c r="A6" s="11">
        <v>5</v>
      </c>
      <c r="B6" s="180" t="s">
        <v>5</v>
      </c>
    </row>
    <row r="7" spans="1:2">
      <c r="A7" s="11">
        <v>6</v>
      </c>
      <c r="B7" s="180" t="s">
        <v>6</v>
      </c>
    </row>
    <row r="8" s="176" customFormat="1" ht="15" customHeight="1" spans="1:2">
      <c r="A8" s="181">
        <v>7</v>
      </c>
      <c r="B8" s="182" t="s">
        <v>7</v>
      </c>
    </row>
    <row r="9" ht="19" customHeight="1" spans="1:2">
      <c r="A9" s="178"/>
      <c r="B9" s="183" t="s">
        <v>8</v>
      </c>
    </row>
    <row r="10" ht="16" customHeight="1" spans="1:2">
      <c r="A10" s="11">
        <v>1</v>
      </c>
      <c r="B10" s="184" t="s">
        <v>9</v>
      </c>
    </row>
    <row r="11" spans="1:2">
      <c r="A11" s="11">
        <v>2</v>
      </c>
      <c r="B11" s="180" t="s">
        <v>10</v>
      </c>
    </row>
    <row r="12" spans="1:2">
      <c r="A12" s="11">
        <v>3</v>
      </c>
      <c r="B12" s="185" t="s">
        <v>11</v>
      </c>
    </row>
    <row r="13" spans="1:2">
      <c r="A13" s="11">
        <v>4</v>
      </c>
      <c r="B13" s="186" t="s">
        <v>12</v>
      </c>
    </row>
    <row r="14" spans="1:2">
      <c r="A14" s="11">
        <v>5</v>
      </c>
      <c r="B14" s="186" t="s">
        <v>13</v>
      </c>
    </row>
    <row r="15" spans="1:2">
      <c r="A15" s="11">
        <v>6</v>
      </c>
      <c r="B15" s="186" t="s">
        <v>14</v>
      </c>
    </row>
    <row r="16" spans="1:2">
      <c r="A16" s="11">
        <v>7</v>
      </c>
      <c r="B16" s="186" t="s">
        <v>15</v>
      </c>
    </row>
    <row r="17" spans="1:2">
      <c r="A17" s="11">
        <v>8</v>
      </c>
      <c r="B17" s="186" t="s">
        <v>16</v>
      </c>
    </row>
    <row r="18" spans="1:2">
      <c r="A18" s="11">
        <v>9</v>
      </c>
      <c r="B18" s="180" t="s">
        <v>17</v>
      </c>
    </row>
    <row r="19" spans="1:2">
      <c r="A19" s="11"/>
      <c r="B19" s="180"/>
    </row>
    <row r="20" ht="20.25" spans="1:2">
      <c r="A20" s="178"/>
      <c r="B20" s="179" t="s">
        <v>18</v>
      </c>
    </row>
    <row r="21" spans="1:2">
      <c r="A21" s="11">
        <v>1</v>
      </c>
      <c r="B21" s="187" t="s">
        <v>19</v>
      </c>
    </row>
    <row r="22" spans="1:2">
      <c r="A22" s="11">
        <v>2</v>
      </c>
      <c r="B22" s="180" t="s">
        <v>20</v>
      </c>
    </row>
    <row r="23" spans="1:2">
      <c r="A23" s="11">
        <v>3</v>
      </c>
      <c r="B23" s="180" t="s">
        <v>21</v>
      </c>
    </row>
    <row r="24" spans="1:2">
      <c r="A24" s="11">
        <v>4</v>
      </c>
      <c r="B24" s="180" t="s">
        <v>22</v>
      </c>
    </row>
    <row r="25" spans="1:2">
      <c r="A25" s="11">
        <v>5</v>
      </c>
      <c r="B25" s="186" t="s">
        <v>23</v>
      </c>
    </row>
    <row r="26" spans="1:2">
      <c r="A26" s="11">
        <v>6</v>
      </c>
      <c r="B26" s="186" t="s">
        <v>24</v>
      </c>
    </row>
    <row r="27" customFormat="1" spans="1:2">
      <c r="A27" s="11">
        <v>7</v>
      </c>
      <c r="B27" s="180" t="s">
        <v>25</v>
      </c>
    </row>
    <row r="28" spans="1:2">
      <c r="A28" s="11"/>
      <c r="B28" s="180"/>
    </row>
    <row r="29" ht="20.25" spans="1:2">
      <c r="A29" s="178"/>
      <c r="B29" s="179" t="s">
        <v>26</v>
      </c>
    </row>
    <row r="30" spans="1:2">
      <c r="A30" s="11">
        <v>1</v>
      </c>
      <c r="B30" s="187" t="s">
        <v>27</v>
      </c>
    </row>
    <row r="31" spans="1:2">
      <c r="A31" s="11">
        <v>2</v>
      </c>
      <c r="B31" s="180" t="s">
        <v>28</v>
      </c>
    </row>
    <row r="32" spans="1:2">
      <c r="A32" s="11">
        <v>3</v>
      </c>
      <c r="B32" s="180" t="s">
        <v>29</v>
      </c>
    </row>
    <row r="33" ht="28.5" spans="1:2">
      <c r="A33" s="11">
        <v>4</v>
      </c>
      <c r="B33" s="180" t="s">
        <v>30</v>
      </c>
    </row>
    <row r="34" spans="1:2">
      <c r="A34" s="11">
        <v>5</v>
      </c>
      <c r="B34" s="180" t="s">
        <v>31</v>
      </c>
    </row>
    <row r="35" spans="1:2">
      <c r="A35" s="11">
        <v>6</v>
      </c>
      <c r="B35" s="180" t="s">
        <v>32</v>
      </c>
    </row>
    <row r="36" customFormat="1" spans="1:2">
      <c r="A36" s="11">
        <v>7</v>
      </c>
      <c r="B36" s="180" t="s">
        <v>33</v>
      </c>
    </row>
    <row r="37" spans="1:2">
      <c r="A37" s="11"/>
      <c r="B37" s="180"/>
    </row>
    <row r="39" spans="1:2">
      <c r="A39" s="188" t="s">
        <v>34</v>
      </c>
      <c r="B39" s="189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zoomScale="125" zoomScaleNormal="125" workbookViewId="0">
      <selection activeCell="A10" sqref="A10:D10"/>
    </sheetView>
  </sheetViews>
  <sheetFormatPr defaultColWidth="9" defaultRowHeight="14.25"/>
  <cols>
    <col min="1" max="1" width="7" customWidth="1"/>
    <col min="2" max="2" width="10" customWidth="1"/>
    <col min="3" max="3" width="16.1666666666667" customWidth="1"/>
    <col min="4" max="4" width="12.1666666666667" customWidth="1"/>
    <col min="5" max="5" width="14.3333333333333" customWidth="1"/>
    <col min="6" max="6" width="12.8333333333333" customWidth="1"/>
    <col min="7" max="7" width="12" customWidth="1"/>
    <col min="8" max="8" width="12.6666666666667" customWidth="1"/>
    <col min="9" max="9" width="13.3333333333333" customWidth="1"/>
  </cols>
  <sheetData>
    <row r="1" ht="29.25" spans="1:9">
      <c r="A1" s="3" t="s">
        <v>259</v>
      </c>
      <c r="B1" s="3"/>
      <c r="C1" s="3"/>
      <c r="D1" s="3"/>
      <c r="E1" s="3"/>
      <c r="F1" s="3"/>
      <c r="G1" s="3"/>
      <c r="H1" s="3"/>
      <c r="I1" s="3"/>
    </row>
    <row r="2" s="1" customFormat="1" ht="16.5" spans="1:9">
      <c r="A2" s="4" t="s">
        <v>179</v>
      </c>
      <c r="B2" s="5" t="s">
        <v>184</v>
      </c>
      <c r="C2" s="5" t="s">
        <v>221</v>
      </c>
      <c r="D2" s="5" t="s">
        <v>182</v>
      </c>
      <c r="E2" s="5" t="s">
        <v>183</v>
      </c>
      <c r="F2" s="4" t="s">
        <v>260</v>
      </c>
      <c r="G2" s="4" t="s">
        <v>204</v>
      </c>
      <c r="H2" s="6" t="s">
        <v>205</v>
      </c>
      <c r="I2" s="7" t="s">
        <v>207</v>
      </c>
    </row>
    <row r="3" s="1" customFormat="1" ht="16.5" spans="1:9">
      <c r="A3" s="4"/>
      <c r="B3" s="8"/>
      <c r="C3" s="8"/>
      <c r="D3" s="8"/>
      <c r="E3" s="8"/>
      <c r="F3" s="4" t="s">
        <v>261</v>
      </c>
      <c r="G3" s="4" t="s">
        <v>208</v>
      </c>
      <c r="H3" s="9"/>
      <c r="I3" s="10"/>
    </row>
    <row r="4" spans="1:9">
      <c r="A4" s="11"/>
      <c r="B4" s="194" t="s">
        <v>262</v>
      </c>
      <c r="C4" s="12" t="s">
        <v>263</v>
      </c>
      <c r="D4" s="13" t="s">
        <v>143</v>
      </c>
      <c r="E4" s="12" t="s">
        <v>56</v>
      </c>
      <c r="F4" s="12">
        <v>0.3</v>
      </c>
      <c r="G4" s="12">
        <v>0.5</v>
      </c>
      <c r="H4" s="12">
        <f>SUM(F4:G4)</f>
        <v>0.8</v>
      </c>
      <c r="I4" s="12" t="s">
        <v>197</v>
      </c>
    </row>
    <row r="5" spans="1:9">
      <c r="A5" s="11"/>
      <c r="B5" s="194" t="s">
        <v>262</v>
      </c>
      <c r="C5" s="12" t="s">
        <v>263</v>
      </c>
      <c r="D5" s="13" t="s">
        <v>144</v>
      </c>
      <c r="E5" s="12" t="s">
        <v>56</v>
      </c>
      <c r="F5" s="12">
        <v>0.5</v>
      </c>
      <c r="G5" s="12">
        <v>0.3</v>
      </c>
      <c r="H5" s="12">
        <f>SUM(F5:G5)</f>
        <v>0.8</v>
      </c>
      <c r="I5" s="12" t="s">
        <v>197</v>
      </c>
    </row>
    <row r="6" ht="27" spans="1:9">
      <c r="A6" s="11"/>
      <c r="B6" s="194" t="s">
        <v>262</v>
      </c>
      <c r="C6" s="12" t="s">
        <v>263</v>
      </c>
      <c r="D6" s="14" t="s">
        <v>198</v>
      </c>
      <c r="E6" s="12" t="s">
        <v>56</v>
      </c>
      <c r="F6" s="12">
        <v>0.5</v>
      </c>
      <c r="G6" s="12">
        <v>0.6</v>
      </c>
      <c r="H6" s="12">
        <f>SUM(F6:G6)</f>
        <v>1.1</v>
      </c>
      <c r="I6" s="11" t="s">
        <v>197</v>
      </c>
    </row>
    <row r="7" spans="1:9">
      <c r="A7" s="11"/>
      <c r="B7" s="11"/>
      <c r="C7" s="11"/>
      <c r="D7" s="11"/>
      <c r="E7" s="11"/>
      <c r="F7" s="11"/>
      <c r="G7" s="11"/>
      <c r="H7" s="11"/>
      <c r="I7" s="11"/>
    </row>
    <row r="8" spans="1:9">
      <c r="A8" s="11"/>
      <c r="B8" s="11"/>
      <c r="C8" s="11"/>
      <c r="D8" s="11"/>
      <c r="E8" s="11"/>
      <c r="F8" s="11"/>
      <c r="G8" s="11"/>
      <c r="H8" s="11"/>
      <c r="I8" s="11"/>
    </row>
    <row r="9" spans="1:9">
      <c r="A9" s="11"/>
      <c r="B9" s="11"/>
      <c r="C9" s="11"/>
      <c r="D9" s="11"/>
      <c r="E9" s="11"/>
      <c r="F9" s="11"/>
      <c r="G9" s="11"/>
      <c r="H9" s="11"/>
      <c r="I9" s="11"/>
    </row>
    <row r="10" s="2" customFormat="1" ht="18.75" spans="1:9">
      <c r="A10" s="15" t="s">
        <v>199</v>
      </c>
      <c r="B10" s="16"/>
      <c r="C10" s="16"/>
      <c r="D10" s="17"/>
      <c r="E10" s="18"/>
      <c r="F10" s="15" t="s">
        <v>211</v>
      </c>
      <c r="G10" s="16"/>
      <c r="H10" s="17"/>
      <c r="I10" s="19"/>
    </row>
    <row r="11" ht="16.5" spans="1:9">
      <c r="A11" s="20" t="s">
        <v>264</v>
      </c>
      <c r="B11" s="20"/>
      <c r="C11" s="21"/>
      <c r="D11" s="21"/>
      <c r="E11" s="21"/>
      <c r="F11" s="21"/>
      <c r="G11" s="21"/>
      <c r="H11" s="21"/>
      <c r="I11" s="21"/>
    </row>
  </sheetData>
  <mergeCells count="11">
    <mergeCell ref="A1:I1"/>
    <mergeCell ref="A10:D10"/>
    <mergeCell ref="F10:H10"/>
    <mergeCell ref="A11:I11"/>
    <mergeCell ref="A2:A3"/>
    <mergeCell ref="B2:B3"/>
    <mergeCell ref="C2:C3"/>
    <mergeCell ref="D2:D3"/>
    <mergeCell ref="E2:E3"/>
    <mergeCell ref="H2:H3"/>
    <mergeCell ref="I2:I3"/>
  </mergeCells>
  <dataValidations count="1">
    <dataValidation type="list" allowBlank="1" showInputMessage="1" showErrorMessage="1" sqref="I$1:I$1048576">
      <formula1>"YES,NO"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C21" sqref="C21"/>
    </sheetView>
  </sheetViews>
  <sheetFormatPr defaultColWidth="11" defaultRowHeight="14.25"/>
  <cols>
    <col min="2" max="2" width="12.8333333333333" customWidth="1"/>
    <col min="3" max="3" width="11.8333333333333" customWidth="1"/>
    <col min="4" max="4" width="11" customWidth="1"/>
    <col min="5" max="5" width="10" customWidth="1"/>
  </cols>
  <sheetData>
    <row r="1" ht="15"/>
    <row r="2" ht="41" customHeight="1" spans="2:9">
      <c r="B2" s="156" t="s">
        <v>35</v>
      </c>
      <c r="C2" s="157"/>
      <c r="D2" s="157"/>
      <c r="E2" s="157"/>
      <c r="F2" s="157"/>
      <c r="G2" s="157"/>
      <c r="H2" s="157"/>
      <c r="I2" s="158"/>
    </row>
    <row r="3" ht="28" customHeight="1" spans="2:9">
      <c r="B3" s="159"/>
      <c r="C3" s="160"/>
      <c r="D3" s="161" t="s">
        <v>36</v>
      </c>
      <c r="E3" s="162"/>
      <c r="F3" s="163" t="s">
        <v>37</v>
      </c>
      <c r="G3" s="164"/>
      <c r="H3" s="161" t="s">
        <v>38</v>
      </c>
      <c r="I3" s="165"/>
    </row>
    <row r="4" ht="28" customHeight="1" spans="2:9">
      <c r="B4" s="159" t="s">
        <v>39</v>
      </c>
      <c r="C4" s="160" t="s">
        <v>40</v>
      </c>
      <c r="D4" s="160" t="s">
        <v>41</v>
      </c>
      <c r="E4" s="160" t="s">
        <v>42</v>
      </c>
      <c r="F4" s="166" t="s">
        <v>41</v>
      </c>
      <c r="G4" s="166" t="s">
        <v>42</v>
      </c>
      <c r="H4" s="160" t="s">
        <v>41</v>
      </c>
      <c r="I4" s="167" t="s">
        <v>42</v>
      </c>
    </row>
    <row r="5" ht="28" customHeight="1" spans="2:9">
      <c r="B5" s="168" t="s">
        <v>43</v>
      </c>
      <c r="C5" s="11">
        <v>13</v>
      </c>
      <c r="D5" s="11">
        <v>0</v>
      </c>
      <c r="E5" s="11">
        <v>1</v>
      </c>
      <c r="F5" s="169">
        <v>0</v>
      </c>
      <c r="G5" s="169">
        <v>1</v>
      </c>
      <c r="H5" s="11">
        <v>1</v>
      </c>
      <c r="I5" s="170">
        <v>2</v>
      </c>
    </row>
    <row r="6" ht="28" customHeight="1" spans="2:9">
      <c r="B6" s="168" t="s">
        <v>44</v>
      </c>
      <c r="C6" s="11">
        <v>20</v>
      </c>
      <c r="D6" s="11">
        <v>0</v>
      </c>
      <c r="E6" s="11">
        <v>1</v>
      </c>
      <c r="F6" s="169">
        <v>1</v>
      </c>
      <c r="G6" s="169">
        <v>2</v>
      </c>
      <c r="H6" s="11">
        <v>2</v>
      </c>
      <c r="I6" s="170">
        <v>3</v>
      </c>
    </row>
    <row r="7" ht="28" customHeight="1" spans="2:9">
      <c r="B7" s="168" t="s">
        <v>45</v>
      </c>
      <c r="C7" s="11">
        <v>32</v>
      </c>
      <c r="D7" s="11">
        <v>0</v>
      </c>
      <c r="E7" s="11">
        <v>1</v>
      </c>
      <c r="F7" s="169">
        <v>2</v>
      </c>
      <c r="G7" s="169">
        <v>3</v>
      </c>
      <c r="H7" s="11">
        <v>3</v>
      </c>
      <c r="I7" s="170">
        <v>4</v>
      </c>
    </row>
    <row r="8" ht="28" customHeight="1" spans="2:9">
      <c r="B8" s="168" t="s">
        <v>46</v>
      </c>
      <c r="C8" s="11">
        <v>50</v>
      </c>
      <c r="D8" s="11">
        <v>1</v>
      </c>
      <c r="E8" s="11">
        <v>2</v>
      </c>
      <c r="F8" s="169">
        <v>3</v>
      </c>
      <c r="G8" s="169">
        <v>4</v>
      </c>
      <c r="H8" s="11">
        <v>5</v>
      </c>
      <c r="I8" s="170">
        <v>6</v>
      </c>
    </row>
    <row r="9" ht="28" customHeight="1" spans="2:9">
      <c r="B9" s="168" t="s">
        <v>47</v>
      </c>
      <c r="C9" s="11">
        <v>80</v>
      </c>
      <c r="D9" s="11">
        <v>2</v>
      </c>
      <c r="E9" s="11">
        <v>3</v>
      </c>
      <c r="F9" s="169">
        <v>5</v>
      </c>
      <c r="G9" s="169">
        <v>6</v>
      </c>
      <c r="H9" s="11">
        <v>7</v>
      </c>
      <c r="I9" s="170">
        <v>8</v>
      </c>
    </row>
    <row r="10" ht="28" customHeight="1" spans="2:9">
      <c r="B10" s="168" t="s">
        <v>48</v>
      </c>
      <c r="C10" s="11">
        <v>125</v>
      </c>
      <c r="D10" s="11">
        <v>3</v>
      </c>
      <c r="E10" s="11">
        <v>4</v>
      </c>
      <c r="F10" s="169">
        <v>7</v>
      </c>
      <c r="G10" s="169">
        <v>8</v>
      </c>
      <c r="H10" s="11">
        <v>10</v>
      </c>
      <c r="I10" s="170">
        <v>11</v>
      </c>
    </row>
    <row r="11" ht="28" customHeight="1" spans="2:9">
      <c r="B11" s="168" t="s">
        <v>49</v>
      </c>
      <c r="C11" s="11">
        <v>200</v>
      </c>
      <c r="D11" s="11">
        <v>5</v>
      </c>
      <c r="E11" s="11">
        <v>6</v>
      </c>
      <c r="F11" s="169">
        <v>10</v>
      </c>
      <c r="G11" s="169">
        <v>11</v>
      </c>
      <c r="H11" s="11">
        <v>14</v>
      </c>
      <c r="I11" s="170">
        <v>15</v>
      </c>
    </row>
    <row r="12" ht="28" customHeight="1" spans="2:9">
      <c r="B12" s="171" t="s">
        <v>50</v>
      </c>
      <c r="C12" s="172">
        <v>315</v>
      </c>
      <c r="D12" s="172">
        <v>7</v>
      </c>
      <c r="E12" s="172">
        <v>8</v>
      </c>
      <c r="F12" s="173">
        <v>14</v>
      </c>
      <c r="G12" s="173">
        <v>15</v>
      </c>
      <c r="H12" s="172">
        <v>21</v>
      </c>
      <c r="I12" s="174">
        <v>22</v>
      </c>
    </row>
    <row r="14" spans="2:9">
      <c r="B14" s="175" t="s">
        <v>51</v>
      </c>
      <c r="C14" s="175"/>
      <c r="D14" s="175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abSelected="1" zoomScale="125" zoomScaleNormal="125" workbookViewId="0">
      <selection activeCell="N36" sqref="N36"/>
    </sheetView>
  </sheetViews>
  <sheetFormatPr defaultColWidth="10.1666666666667" defaultRowHeight="14.25"/>
  <cols>
    <col min="1" max="1" width="9.66666666666667" style="81" customWidth="1"/>
    <col min="2" max="2" width="11.1666666666667" style="81" customWidth="1"/>
    <col min="3" max="3" width="9.16666666666667" style="81" customWidth="1"/>
    <col min="4" max="4" width="9.5" style="81" customWidth="1"/>
    <col min="5" max="5" width="9.16666666666667" style="81" customWidth="1"/>
    <col min="6" max="6" width="10.3333333333333" style="81" customWidth="1"/>
    <col min="7" max="7" width="9.5" style="81" customWidth="1"/>
    <col min="8" max="8" width="9.16666666666667" style="81" customWidth="1"/>
    <col min="9" max="9" width="8.16666666666667" style="81" customWidth="1"/>
    <col min="10" max="10" width="10.5" style="81" customWidth="1"/>
    <col min="11" max="11" width="12.1666666666667" style="81" customWidth="1"/>
    <col min="12" max="16384" width="10.1666666666667" style="81"/>
  </cols>
  <sheetData>
    <row r="1" ht="26.25" spans="1:11">
      <c r="A1" s="82" t="s">
        <v>52</v>
      </c>
      <c r="B1" s="82"/>
      <c r="C1" s="82"/>
      <c r="D1" s="82"/>
      <c r="E1" s="82"/>
      <c r="F1" s="82"/>
      <c r="G1" s="82"/>
      <c r="H1" s="82"/>
      <c r="I1" s="82"/>
      <c r="J1" s="82"/>
      <c r="K1" s="82"/>
    </row>
    <row r="2" spans="1:11">
      <c r="A2" s="83" t="s">
        <v>53</v>
      </c>
      <c r="B2" s="84" t="s">
        <v>54</v>
      </c>
      <c r="C2" s="84"/>
      <c r="D2" s="85" t="s">
        <v>55</v>
      </c>
      <c r="E2" s="86" t="s">
        <v>56</v>
      </c>
      <c r="F2" s="87" t="s">
        <v>57</v>
      </c>
      <c r="G2" s="88" t="s">
        <v>58</v>
      </c>
      <c r="H2" s="88"/>
      <c r="I2" s="89" t="s">
        <v>59</v>
      </c>
      <c r="J2" s="88" t="s">
        <v>60</v>
      </c>
      <c r="K2" s="90"/>
    </row>
    <row r="3" spans="1:11">
      <c r="A3" s="91" t="s">
        <v>61</v>
      </c>
      <c r="B3" s="92">
        <v>3400</v>
      </c>
      <c r="C3" s="92"/>
      <c r="D3" s="93" t="s">
        <v>62</v>
      </c>
      <c r="E3" s="94">
        <v>46037</v>
      </c>
      <c r="F3" s="95"/>
      <c r="G3" s="95"/>
      <c r="H3" s="96" t="s">
        <v>63</v>
      </c>
      <c r="I3" s="96"/>
      <c r="J3" s="96"/>
      <c r="K3" s="97"/>
    </row>
    <row r="4" spans="1:11">
      <c r="A4" s="98" t="s">
        <v>64</v>
      </c>
      <c r="B4" s="99">
        <v>3</v>
      </c>
      <c r="C4" s="100">
        <v>6</v>
      </c>
      <c r="D4" s="101" t="s">
        <v>65</v>
      </c>
      <c r="E4" s="95"/>
      <c r="F4" s="95"/>
      <c r="G4" s="95"/>
      <c r="H4" s="101" t="s">
        <v>66</v>
      </c>
      <c r="I4" s="101"/>
      <c r="J4" s="102" t="s">
        <v>67</v>
      </c>
      <c r="K4" s="103" t="s">
        <v>68</v>
      </c>
    </row>
    <row r="5" spans="1:11">
      <c r="A5" s="98" t="s">
        <v>69</v>
      </c>
      <c r="B5" s="92">
        <v>2</v>
      </c>
      <c r="C5" s="92"/>
      <c r="D5" s="93" t="s">
        <v>70</v>
      </c>
      <c r="E5" s="93" t="s">
        <v>71</v>
      </c>
      <c r="F5" s="93" t="s">
        <v>72</v>
      </c>
      <c r="G5" s="93" t="s">
        <v>73</v>
      </c>
      <c r="H5" s="101" t="s">
        <v>74</v>
      </c>
      <c r="I5" s="101"/>
      <c r="J5" s="102" t="s">
        <v>67</v>
      </c>
      <c r="K5" s="103" t="s">
        <v>68</v>
      </c>
    </row>
    <row r="6" spans="1:11">
      <c r="A6" s="104" t="s">
        <v>75</v>
      </c>
      <c r="B6" s="105">
        <v>125</v>
      </c>
      <c r="C6" s="105"/>
      <c r="D6" s="106" t="s">
        <v>76</v>
      </c>
      <c r="E6" s="107"/>
      <c r="F6" s="108"/>
      <c r="G6" s="108">
        <v>2400</v>
      </c>
      <c r="H6" s="109" t="s">
        <v>77</v>
      </c>
      <c r="I6" s="109"/>
      <c r="J6" s="108" t="s">
        <v>67</v>
      </c>
      <c r="K6" s="110" t="s">
        <v>68</v>
      </c>
    </row>
    <row r="7" ht="15" spans="1:11">
      <c r="A7" s="111"/>
      <c r="B7" s="112"/>
      <c r="C7" s="112"/>
      <c r="D7" s="111"/>
      <c r="E7" s="112"/>
      <c r="F7" s="113"/>
      <c r="G7" s="111"/>
      <c r="H7" s="113"/>
      <c r="I7" s="112"/>
      <c r="J7" s="112"/>
      <c r="K7" s="112"/>
    </row>
    <row r="8" spans="1:11">
      <c r="A8" s="114" t="s">
        <v>78</v>
      </c>
      <c r="B8" s="87" t="s">
        <v>79</v>
      </c>
      <c r="C8" s="87" t="s">
        <v>80</v>
      </c>
      <c r="D8" s="87" t="s">
        <v>81</v>
      </c>
      <c r="E8" s="87" t="s">
        <v>82</v>
      </c>
      <c r="F8" s="87" t="s">
        <v>83</v>
      </c>
      <c r="G8" s="115" t="s">
        <v>84</v>
      </c>
      <c r="H8" s="116"/>
      <c r="I8" s="116"/>
      <c r="J8" s="116"/>
      <c r="K8" s="117"/>
    </row>
    <row r="9" spans="1:11">
      <c r="A9" s="98" t="s">
        <v>85</v>
      </c>
      <c r="B9" s="101"/>
      <c r="C9" s="102" t="s">
        <v>67</v>
      </c>
      <c r="D9" s="102" t="s">
        <v>68</v>
      </c>
      <c r="E9" s="93" t="s">
        <v>86</v>
      </c>
      <c r="F9" s="118" t="s">
        <v>87</v>
      </c>
      <c r="G9" s="119"/>
      <c r="H9" s="120"/>
      <c r="I9" s="120"/>
      <c r="J9" s="120"/>
      <c r="K9" s="121"/>
    </row>
    <row r="10" spans="1:11">
      <c r="A10" s="98" t="s">
        <v>88</v>
      </c>
      <c r="B10" s="101"/>
      <c r="C10" s="102" t="s">
        <v>67</v>
      </c>
      <c r="D10" s="102" t="s">
        <v>68</v>
      </c>
      <c r="E10" s="93" t="s">
        <v>89</v>
      </c>
      <c r="F10" s="118" t="s">
        <v>90</v>
      </c>
      <c r="G10" s="119" t="s">
        <v>91</v>
      </c>
      <c r="H10" s="120"/>
      <c r="I10" s="120"/>
      <c r="J10" s="120"/>
      <c r="K10" s="121"/>
    </row>
    <row r="11" spans="1:11">
      <c r="A11" s="122" t="s">
        <v>92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4"/>
    </row>
    <row r="12" spans="1:11">
      <c r="A12" s="91" t="s">
        <v>93</v>
      </c>
      <c r="B12" s="102" t="s">
        <v>94</v>
      </c>
      <c r="C12" s="102" t="s">
        <v>95</v>
      </c>
      <c r="D12" s="118"/>
      <c r="E12" s="93" t="s">
        <v>96</v>
      </c>
      <c r="F12" s="102" t="s">
        <v>94</v>
      </c>
      <c r="G12" s="102" t="s">
        <v>95</v>
      </c>
      <c r="H12" s="102"/>
      <c r="I12" s="93" t="s">
        <v>97</v>
      </c>
      <c r="J12" s="102" t="s">
        <v>94</v>
      </c>
      <c r="K12" s="103" t="s">
        <v>95</v>
      </c>
    </row>
    <row r="13" spans="1:11">
      <c r="A13" s="91" t="s">
        <v>98</v>
      </c>
      <c r="B13" s="102" t="s">
        <v>94</v>
      </c>
      <c r="C13" s="102" t="s">
        <v>95</v>
      </c>
      <c r="D13" s="118"/>
      <c r="E13" s="93" t="s">
        <v>99</v>
      </c>
      <c r="F13" s="102" t="s">
        <v>94</v>
      </c>
      <c r="G13" s="102" t="s">
        <v>95</v>
      </c>
      <c r="H13" s="102"/>
      <c r="I13" s="93" t="s">
        <v>100</v>
      </c>
      <c r="J13" s="102" t="s">
        <v>94</v>
      </c>
      <c r="K13" s="103" t="s">
        <v>95</v>
      </c>
    </row>
    <row r="14" ht="15" spans="1:11">
      <c r="A14" s="104" t="s">
        <v>101</v>
      </c>
      <c r="B14" s="108" t="s">
        <v>94</v>
      </c>
      <c r="C14" s="108" t="s">
        <v>95</v>
      </c>
      <c r="D14" s="107"/>
      <c r="E14" s="106" t="s">
        <v>102</v>
      </c>
      <c r="F14" s="108" t="s">
        <v>94</v>
      </c>
      <c r="G14" s="108" t="s">
        <v>95</v>
      </c>
      <c r="H14" s="108"/>
      <c r="I14" s="106" t="s">
        <v>103</v>
      </c>
      <c r="J14" s="108" t="s">
        <v>94</v>
      </c>
      <c r="K14" s="110" t="s">
        <v>95</v>
      </c>
    </row>
    <row r="15" ht="15" spans="1:11">
      <c r="A15" s="111"/>
      <c r="B15" s="125"/>
      <c r="C15" s="125"/>
      <c r="D15" s="112"/>
      <c r="E15" s="111"/>
      <c r="F15" s="125"/>
      <c r="G15" s="125"/>
      <c r="H15" s="125"/>
      <c r="I15" s="111"/>
      <c r="J15" s="125"/>
      <c r="K15" s="125"/>
    </row>
    <row r="16" s="79" customFormat="1" spans="1:11">
      <c r="A16" s="83" t="s">
        <v>104</v>
      </c>
      <c r="B16" s="89"/>
      <c r="C16" s="89"/>
      <c r="D16" s="89"/>
      <c r="E16" s="89"/>
      <c r="F16" s="89"/>
      <c r="G16" s="89"/>
      <c r="H16" s="89"/>
      <c r="I16" s="89"/>
      <c r="J16" s="89"/>
      <c r="K16" s="126"/>
    </row>
    <row r="17" spans="1:11">
      <c r="A17" s="98" t="s">
        <v>105</v>
      </c>
      <c r="B17" s="101"/>
      <c r="C17" s="101"/>
      <c r="D17" s="101"/>
      <c r="E17" s="101"/>
      <c r="F17" s="101"/>
      <c r="G17" s="101"/>
      <c r="H17" s="101"/>
      <c r="I17" s="101"/>
      <c r="J17" s="101"/>
      <c r="K17" s="127"/>
    </row>
    <row r="18" spans="1:11">
      <c r="A18" s="98" t="s">
        <v>106</v>
      </c>
      <c r="B18" s="101"/>
      <c r="C18" s="101"/>
      <c r="D18" s="101"/>
      <c r="E18" s="101"/>
      <c r="F18" s="101"/>
      <c r="G18" s="101"/>
      <c r="H18" s="101"/>
      <c r="I18" s="101"/>
      <c r="J18" s="101"/>
      <c r="K18" s="127"/>
    </row>
    <row r="19" spans="1:11">
      <c r="A19" s="128" t="s">
        <v>107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3"/>
    </row>
    <row r="20" spans="1:11">
      <c r="A20" s="129" t="s">
        <v>108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1"/>
    </row>
    <row r="21" spans="1:11">
      <c r="A21" s="129" t="s">
        <v>109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1"/>
    </row>
    <row r="22" spans="1:11">
      <c r="A22" s="129"/>
      <c r="B22" s="130"/>
      <c r="C22" s="130"/>
      <c r="D22" s="130"/>
      <c r="E22" s="130"/>
      <c r="F22" s="130"/>
      <c r="G22" s="130"/>
      <c r="H22" s="130"/>
      <c r="I22" s="130"/>
      <c r="J22" s="130"/>
      <c r="K22" s="131"/>
    </row>
    <row r="23" spans="1:11">
      <c r="A23" s="132"/>
      <c r="B23" s="133"/>
      <c r="C23" s="133"/>
      <c r="D23" s="133"/>
      <c r="E23" s="133"/>
      <c r="F23" s="133"/>
      <c r="G23" s="133"/>
      <c r="H23" s="133"/>
      <c r="I23" s="133"/>
      <c r="J23" s="133"/>
      <c r="K23" s="134"/>
    </row>
    <row r="24" spans="1:11">
      <c r="A24" s="98" t="s">
        <v>110</v>
      </c>
      <c r="B24" s="101"/>
      <c r="C24" s="102" t="s">
        <v>67</v>
      </c>
      <c r="D24" s="102" t="s">
        <v>68</v>
      </c>
      <c r="E24" s="96"/>
      <c r="F24" s="96"/>
      <c r="G24" s="96"/>
      <c r="H24" s="96"/>
      <c r="I24" s="96"/>
      <c r="J24" s="96"/>
      <c r="K24" s="97"/>
    </row>
    <row r="25" ht="15" spans="1:11">
      <c r="A25" s="135" t="s">
        <v>111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7"/>
    </row>
    <row r="26" ht="15" spans="1:11">
      <c r="A26" s="138"/>
      <c r="B26" s="138"/>
      <c r="C26" s="138"/>
      <c r="D26" s="138"/>
      <c r="E26" s="138"/>
      <c r="F26" s="138"/>
      <c r="G26" s="138"/>
      <c r="H26" s="138"/>
      <c r="I26" s="138"/>
      <c r="J26" s="138"/>
      <c r="K26" s="138"/>
    </row>
    <row r="27" spans="1:11">
      <c r="A27" s="139" t="s">
        <v>112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7"/>
    </row>
    <row r="28" spans="1:11">
      <c r="A28" s="140" t="s">
        <v>113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2"/>
    </row>
    <row r="29" spans="1:11">
      <c r="A29" s="140" t="s">
        <v>114</v>
      </c>
      <c r="B29" s="141"/>
      <c r="C29" s="141"/>
      <c r="D29" s="141"/>
      <c r="E29" s="141"/>
      <c r="F29" s="141"/>
      <c r="G29" s="141"/>
      <c r="H29" s="141"/>
      <c r="I29" s="141"/>
      <c r="J29" s="141"/>
      <c r="K29" s="142"/>
    </row>
    <row r="30" spans="1:11">
      <c r="A30" s="140" t="s">
        <v>115</v>
      </c>
      <c r="B30" s="141"/>
      <c r="C30" s="141"/>
      <c r="D30" s="141"/>
      <c r="E30" s="141"/>
      <c r="F30" s="141"/>
      <c r="G30" s="141"/>
      <c r="H30" s="141"/>
      <c r="I30" s="141"/>
      <c r="J30" s="141"/>
      <c r="K30" s="142"/>
    </row>
    <row r="31" spans="1:11">
      <c r="A31" s="140"/>
      <c r="B31" s="141"/>
      <c r="C31" s="141"/>
      <c r="D31" s="141"/>
      <c r="E31" s="141"/>
      <c r="F31" s="141"/>
      <c r="G31" s="141"/>
      <c r="H31" s="141"/>
      <c r="I31" s="141"/>
      <c r="J31" s="141"/>
      <c r="K31" s="142"/>
    </row>
    <row r="32" spans="1:11">
      <c r="A32" s="140"/>
      <c r="B32" s="141"/>
      <c r="C32" s="141"/>
      <c r="D32" s="141"/>
      <c r="E32" s="141"/>
      <c r="F32" s="141"/>
      <c r="G32" s="141"/>
      <c r="H32" s="141"/>
      <c r="I32" s="141"/>
      <c r="J32" s="141"/>
      <c r="K32" s="142"/>
    </row>
    <row r="33" ht="23" customHeight="1" spans="1:13">
      <c r="A33" s="140"/>
      <c r="B33" s="141"/>
      <c r="C33" s="141"/>
      <c r="D33" s="141"/>
      <c r="E33" s="141"/>
      <c r="F33" s="141"/>
      <c r="G33" s="141"/>
      <c r="H33" s="141"/>
      <c r="I33" s="141"/>
      <c r="J33" s="141"/>
      <c r="K33" s="142"/>
    </row>
    <row r="34" ht="23" customHeight="1" spans="1:13">
      <c r="A34" s="129"/>
      <c r="B34" s="130"/>
      <c r="C34" s="130"/>
      <c r="D34" s="130"/>
      <c r="E34" s="130"/>
      <c r="F34" s="130"/>
      <c r="G34" s="130"/>
      <c r="H34" s="130"/>
      <c r="I34" s="130"/>
      <c r="J34" s="130"/>
      <c r="K34" s="131"/>
    </row>
    <row r="35" ht="23" customHeight="1" spans="1:13">
      <c r="A35" s="143"/>
      <c r="B35" s="130"/>
      <c r="C35" s="130"/>
      <c r="D35" s="130"/>
      <c r="E35" s="130"/>
      <c r="F35" s="130"/>
      <c r="G35" s="130"/>
      <c r="H35" s="130"/>
      <c r="I35" s="130"/>
      <c r="J35" s="130"/>
      <c r="K35" s="131"/>
    </row>
    <row r="36" ht="23" customHeight="1" spans="1:13">
      <c r="A36" s="144"/>
      <c r="B36" s="145"/>
      <c r="C36" s="145"/>
      <c r="D36" s="145"/>
      <c r="E36" s="145"/>
      <c r="F36" s="145"/>
      <c r="G36" s="145"/>
      <c r="H36" s="145"/>
      <c r="I36" s="145"/>
      <c r="J36" s="145"/>
      <c r="K36" s="146"/>
    </row>
    <row r="37" ht="18.75" customHeight="1" spans="1:13">
      <c r="A37" s="147" t="s">
        <v>116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9"/>
    </row>
    <row r="38" s="80" customFormat="1" ht="18.75" customHeight="1" spans="1:13">
      <c r="A38" s="98" t="s">
        <v>117</v>
      </c>
      <c r="B38" s="101"/>
      <c r="C38" s="101"/>
      <c r="D38" s="96" t="s">
        <v>118</v>
      </c>
      <c r="E38" s="96"/>
      <c r="F38" s="150" t="s">
        <v>119</v>
      </c>
      <c r="G38" s="151"/>
      <c r="H38" s="101" t="s">
        <v>120</v>
      </c>
      <c r="I38" s="101"/>
      <c r="J38" s="101" t="s">
        <v>121</v>
      </c>
      <c r="K38" s="127"/>
    </row>
    <row r="39" ht="18.75" customHeight="1" spans="1:13">
      <c r="A39" s="98" t="s">
        <v>122</v>
      </c>
      <c r="B39" s="101" t="s">
        <v>123</v>
      </c>
      <c r="C39" s="101"/>
      <c r="D39" s="101"/>
      <c r="E39" s="101"/>
      <c r="F39" s="101"/>
      <c r="G39" s="101"/>
      <c r="H39" s="101"/>
      <c r="I39" s="101"/>
      <c r="J39" s="101"/>
      <c r="K39" s="127"/>
      <c r="M39" s="80"/>
    </row>
    <row r="40" ht="31" customHeight="1" spans="1:13">
      <c r="A40" s="98" t="s">
        <v>124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27"/>
    </row>
    <row r="41" ht="18.75" customHeight="1" spans="1:13">
      <c r="A41" s="98"/>
      <c r="B41" s="101"/>
      <c r="C41" s="101"/>
      <c r="D41" s="101"/>
      <c r="E41" s="101"/>
      <c r="F41" s="101"/>
      <c r="G41" s="101"/>
      <c r="H41" s="101"/>
      <c r="I41" s="101"/>
      <c r="J41" s="101"/>
      <c r="K41" s="127"/>
    </row>
    <row r="42" ht="32" customHeight="1" spans="1:13">
      <c r="A42" s="104" t="s">
        <v>125</v>
      </c>
      <c r="B42" s="152" t="s">
        <v>126</v>
      </c>
      <c r="C42" s="152"/>
      <c r="D42" s="106" t="s">
        <v>127</v>
      </c>
      <c r="E42" s="107" t="s">
        <v>128</v>
      </c>
      <c r="F42" s="106" t="s">
        <v>129</v>
      </c>
      <c r="G42" s="153">
        <v>46032</v>
      </c>
      <c r="H42" s="154" t="s">
        <v>130</v>
      </c>
      <c r="I42" s="154"/>
      <c r="J42" s="152" t="s">
        <v>131</v>
      </c>
      <c r="K42" s="155"/>
    </row>
    <row r="43" ht="16.5" customHeight="1"/>
    <row r="44" ht="16.5" customHeight="1"/>
    <row r="45" ht="16.5" customHeight="1"/>
  </sheetData>
  <mergeCells count="53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368300</xdr:colOff>
                    <xdr:row>10</xdr:row>
                    <xdr:rowOff>190500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464185</xdr:colOff>
                    <xdr:row>6</xdr:row>
                    <xdr:rowOff>173355</xdr:rowOff>
                  </from>
                  <to>
                    <xdr:col>2</xdr:col>
                    <xdr:colOff>24765</xdr:colOff>
                    <xdr:row>8</xdr:row>
                    <xdr:rowOff>74295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50800</xdr:colOff>
                    <xdr:row>37</xdr:row>
                    <xdr:rowOff>0</xdr:rowOff>
                  </from>
                  <to>
                    <xdr:col>6</xdr:col>
                    <xdr:colOff>444500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88900</xdr:colOff>
                    <xdr:row>37</xdr:row>
                    <xdr:rowOff>0</xdr:rowOff>
                  </from>
                  <to>
                    <xdr:col>8</xdr:col>
                    <xdr:colOff>482600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63500</xdr:colOff>
                    <xdr:row>37</xdr:row>
                    <xdr:rowOff>12700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469900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368300</xdr:colOff>
                    <xdr:row>10</xdr:row>
                    <xdr:rowOff>190500</xdr:rowOff>
                  </from>
                  <to>
                    <xdr:col>5</xdr:col>
                    <xdr:colOff>774700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419100</xdr:colOff>
                    <xdr:row>10</xdr:row>
                    <xdr:rowOff>63500</xdr:rowOff>
                  </from>
                  <to>
                    <xdr:col>7</xdr:col>
                    <xdr:colOff>330200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419100</xdr:colOff>
                    <xdr:row>11</xdr:row>
                    <xdr:rowOff>63500</xdr:rowOff>
                  </from>
                  <to>
                    <xdr:col>7</xdr:col>
                    <xdr:colOff>330200</xdr:colOff>
                    <xdr:row>13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368300</xdr:colOff>
                    <xdr:row>12</xdr:row>
                    <xdr:rowOff>190500</xdr:rowOff>
                  </from>
                  <to>
                    <xdr:col>5</xdr:col>
                    <xdr:colOff>774700</xdr:colOff>
                    <xdr:row>13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419100</xdr:colOff>
                    <xdr:row>12</xdr:row>
                    <xdr:rowOff>88900</xdr:rowOff>
                  </from>
                  <to>
                    <xdr:col>7</xdr:col>
                    <xdr:colOff>330200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419100</xdr:colOff>
                    <xdr:row>10</xdr:row>
                    <xdr:rowOff>50800</xdr:rowOff>
                  </from>
                  <to>
                    <xdr:col>10</xdr:col>
                    <xdr:colOff>774700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419100</xdr:colOff>
                    <xdr:row>11</xdr:row>
                    <xdr:rowOff>63500</xdr:rowOff>
                  </from>
                  <to>
                    <xdr:col>10</xdr:col>
                    <xdr:colOff>774700</xdr:colOff>
                    <xdr:row>13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368300</xdr:colOff>
                    <xdr:row>12</xdr:row>
                    <xdr:rowOff>190500</xdr:rowOff>
                  </from>
                  <to>
                    <xdr:col>9</xdr:col>
                    <xdr:colOff>774700</xdr:colOff>
                    <xdr:row>13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25400</xdr:rowOff>
                  </from>
                  <to>
                    <xdr:col>10</xdr:col>
                    <xdr:colOff>774700</xdr:colOff>
                    <xdr:row>14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228600</xdr:colOff>
                    <xdr:row>5</xdr:row>
                    <xdr:rowOff>12700</xdr:rowOff>
                  </from>
                  <to>
                    <xdr:col>9</xdr:col>
                    <xdr:colOff>622300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228600</xdr:colOff>
                    <xdr:row>3</xdr:row>
                    <xdr:rowOff>12700</xdr:rowOff>
                  </from>
                  <to>
                    <xdr:col>10</xdr:col>
                    <xdr:colOff>622300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228600</xdr:colOff>
                    <xdr:row>4</xdr:row>
                    <xdr:rowOff>12700</xdr:rowOff>
                  </from>
                  <to>
                    <xdr:col>10</xdr:col>
                    <xdr:colOff>622300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368300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330200</xdr:colOff>
                    <xdr:row>8</xdr:row>
                    <xdr:rowOff>12700</xdr:rowOff>
                  </from>
                  <to>
                    <xdr:col>4</xdr:col>
                    <xdr:colOff>203200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330200</xdr:colOff>
                    <xdr:row>9</xdr:row>
                    <xdr:rowOff>12700</xdr:rowOff>
                  </from>
                  <to>
                    <xdr:col>4</xdr:col>
                    <xdr:colOff>203200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393700</xdr:colOff>
                    <xdr:row>7</xdr:row>
                    <xdr:rowOff>0</xdr:rowOff>
                  </from>
                  <to>
                    <xdr:col>5</xdr:col>
                    <xdr:colOff>469900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431800</xdr:colOff>
                    <xdr:row>7</xdr:row>
                    <xdr:rowOff>0</xdr:rowOff>
                  </from>
                  <to>
                    <xdr:col>4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482600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241300</xdr:colOff>
                    <xdr:row>22</xdr:row>
                    <xdr:rowOff>165100</xdr:rowOff>
                  </from>
                  <to>
                    <xdr:col>3</xdr:col>
                    <xdr:colOff>635000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368300</xdr:colOff>
                    <xdr:row>11</xdr:row>
                    <xdr:rowOff>0</xdr:rowOff>
                  </from>
                  <to>
                    <xdr:col>9</xdr:col>
                    <xdr:colOff>774700</xdr:colOff>
                    <xdr:row>11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368300</xdr:colOff>
                    <xdr:row>12</xdr:row>
                    <xdr:rowOff>0</xdr:rowOff>
                  </from>
                  <to>
                    <xdr:col>9</xdr:col>
                    <xdr:colOff>774700</xdr:colOff>
                    <xdr:row>12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228600</xdr:colOff>
                    <xdr:row>5</xdr:row>
                    <xdr:rowOff>12700</xdr:rowOff>
                  </from>
                  <to>
                    <xdr:col>10</xdr:col>
                    <xdr:colOff>622300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228600</xdr:colOff>
                    <xdr:row>4</xdr:row>
                    <xdr:rowOff>12700</xdr:rowOff>
                  </from>
                  <to>
                    <xdr:col>9</xdr:col>
                    <xdr:colOff>622300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228600</xdr:colOff>
                    <xdr:row>3</xdr:row>
                    <xdr:rowOff>12700</xdr:rowOff>
                  </from>
                  <to>
                    <xdr:col>9</xdr:col>
                    <xdr:colOff>622300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407670</xdr:colOff>
                    <xdr:row>11</xdr:row>
                    <xdr:rowOff>159385</xdr:rowOff>
                  </from>
                  <to>
                    <xdr:col>2</xdr:col>
                    <xdr:colOff>76200</xdr:colOff>
                    <xdr:row>13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177800</xdr:colOff>
                    <xdr:row>21</xdr:row>
                    <xdr:rowOff>165100</xdr:rowOff>
                  </from>
                  <to>
                    <xdr:col>3</xdr:col>
                    <xdr:colOff>508000</xdr:colOff>
                    <xdr:row>25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368300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398145</xdr:colOff>
                    <xdr:row>12</xdr:row>
                    <xdr:rowOff>188595</xdr:rowOff>
                  </from>
                  <to>
                    <xdr:col>2</xdr:col>
                    <xdr:colOff>182245</xdr:colOff>
                    <xdr:row>14</xdr:row>
                    <xdr:rowOff>10795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393700</xdr:colOff>
                    <xdr:row>10</xdr:row>
                    <xdr:rowOff>177800</xdr:rowOff>
                  </from>
                  <to>
                    <xdr:col>2</xdr:col>
                    <xdr:colOff>177800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342900</xdr:colOff>
                    <xdr:row>11</xdr:row>
                    <xdr:rowOff>165100</xdr:rowOff>
                  </from>
                  <to>
                    <xdr:col>6</xdr:col>
                    <xdr:colOff>254000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412115</xdr:colOff>
                    <xdr:row>6</xdr:row>
                    <xdr:rowOff>152400</xdr:rowOff>
                  </from>
                  <to>
                    <xdr:col>3</xdr:col>
                    <xdr:colOff>122555</xdr:colOff>
                    <xdr:row>8</xdr:row>
                    <xdr:rowOff>57785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name="Check Box 39" r:id="rId41">
              <controlPr defaultSize="0">
                <anchor moveWithCells="1">
                  <from>
                    <xdr:col>2</xdr:col>
                    <xdr:colOff>375285</xdr:colOff>
                    <xdr:row>8</xdr:row>
                    <xdr:rowOff>191770</xdr:rowOff>
                  </from>
                  <to>
                    <xdr:col>3</xdr:col>
                    <xdr:colOff>85725</xdr:colOff>
                    <xdr:row>10</xdr:row>
                    <xdr:rowOff>23495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workbookViewId="0">
      <selection activeCell="P10" sqref="P10"/>
    </sheetView>
  </sheetViews>
  <sheetFormatPr defaultColWidth="9" defaultRowHeight="26" customHeight="1"/>
  <cols>
    <col min="1" max="1" width="17.1666666666667" style="51" customWidth="1"/>
    <col min="2" max="2" width="13.125" style="51" customWidth="1"/>
    <col min="3" max="7" width="9.33333333333333" style="51" customWidth="1"/>
    <col min="8" max="8" width="4.5" style="51" customWidth="1"/>
    <col min="9" max="13" width="12.875" style="51" customWidth="1"/>
    <col min="14" max="14" width="14.1666666666667" style="51" customWidth="1"/>
    <col min="15" max="15" width="16.3333333333333" style="51" customWidth="1"/>
    <col min="16" max="16384" width="9" style="51"/>
  </cols>
  <sheetData>
    <row r="1" customHeight="1" spans="1:14">
      <c r="A1" s="52" t="s">
        <v>55</v>
      </c>
      <c r="B1" s="53" t="s">
        <v>56</v>
      </c>
      <c r="C1" s="54" t="s">
        <v>132</v>
      </c>
      <c r="D1" s="53" t="s">
        <v>58</v>
      </c>
      <c r="E1" s="53"/>
      <c r="F1" s="53"/>
      <c r="G1" s="53"/>
      <c r="H1" s="55"/>
      <c r="I1" s="56" t="s">
        <v>59</v>
      </c>
      <c r="J1" s="57" t="s">
        <v>133</v>
      </c>
      <c r="K1" s="57"/>
      <c r="L1" s="57"/>
      <c r="M1" s="57"/>
      <c r="N1" s="58"/>
    </row>
    <row r="2" customHeight="1" spans="1:14">
      <c r="A2" s="59" t="s">
        <v>134</v>
      </c>
      <c r="B2" s="60"/>
      <c r="C2" s="60"/>
      <c r="D2" s="60"/>
      <c r="E2" s="60"/>
      <c r="F2" s="60"/>
      <c r="G2" s="60"/>
      <c r="H2" s="61"/>
      <c r="I2" s="62" t="s">
        <v>135</v>
      </c>
      <c r="J2" s="62"/>
      <c r="K2" s="62"/>
      <c r="L2" s="62"/>
      <c r="M2" s="62"/>
      <c r="N2" s="58"/>
    </row>
    <row r="3" customHeight="1" spans="1:14">
      <c r="A3" s="59"/>
      <c r="B3" s="63" t="s">
        <v>136</v>
      </c>
      <c r="C3" s="64" t="s">
        <v>137</v>
      </c>
      <c r="D3" s="63" t="s">
        <v>138</v>
      </c>
      <c r="E3" s="63" t="s">
        <v>139</v>
      </c>
      <c r="F3" s="63" t="s">
        <v>140</v>
      </c>
      <c r="G3" s="63" t="s">
        <v>141</v>
      </c>
      <c r="H3" s="61"/>
      <c r="I3" s="65" t="s">
        <v>142</v>
      </c>
      <c r="J3" s="66" t="s">
        <v>143</v>
      </c>
      <c r="K3" s="66" t="s">
        <v>144</v>
      </c>
      <c r="L3" s="65" t="s">
        <v>142</v>
      </c>
      <c r="M3" s="66" t="s">
        <v>144</v>
      </c>
      <c r="N3" s="66" t="s">
        <v>143</v>
      </c>
    </row>
    <row r="4" customHeight="1" spans="1:14">
      <c r="A4" s="67" t="s">
        <v>145</v>
      </c>
      <c r="B4" s="63" t="s">
        <v>146</v>
      </c>
      <c r="C4" s="64" t="s">
        <v>147</v>
      </c>
      <c r="D4" s="63" t="s">
        <v>148</v>
      </c>
      <c r="E4" s="63" t="s">
        <v>149</v>
      </c>
      <c r="F4" s="63" t="s">
        <v>150</v>
      </c>
      <c r="G4" s="63" t="s">
        <v>151</v>
      </c>
      <c r="H4" s="61"/>
      <c r="I4" s="63" t="s">
        <v>146</v>
      </c>
      <c r="J4" s="64" t="s">
        <v>147</v>
      </c>
      <c r="K4" s="63" t="s">
        <v>148</v>
      </c>
      <c r="L4" s="63" t="s">
        <v>149</v>
      </c>
      <c r="M4" s="63" t="s">
        <v>150</v>
      </c>
      <c r="N4" s="63" t="s">
        <v>151</v>
      </c>
    </row>
    <row r="5" customHeight="1" spans="1:14">
      <c r="A5" s="68" t="s">
        <v>152</v>
      </c>
      <c r="B5" s="69">
        <f t="shared" ref="B5:B7" si="0">C5-2</f>
        <v>60</v>
      </c>
      <c r="C5" s="70">
        <v>62</v>
      </c>
      <c r="D5" s="69">
        <f t="shared" ref="D5:D7" si="1">C5+2</f>
        <v>64</v>
      </c>
      <c r="E5" s="69">
        <f t="shared" ref="E5:E7" si="2">D5+2</f>
        <v>66</v>
      </c>
      <c r="F5" s="69">
        <f t="shared" ref="F5:F7" si="3">E5+1</f>
        <v>67</v>
      </c>
      <c r="G5" s="69">
        <f t="shared" ref="G5:G7" si="4">F5+1</f>
        <v>68</v>
      </c>
      <c r="H5" s="61"/>
      <c r="I5" s="71" t="s">
        <v>153</v>
      </c>
      <c r="J5" s="71" t="s">
        <v>154</v>
      </c>
      <c r="K5" s="71" t="s">
        <v>155</v>
      </c>
      <c r="L5" s="71" t="s">
        <v>156</v>
      </c>
      <c r="M5" s="71" t="s">
        <v>157</v>
      </c>
      <c r="N5" s="71" t="s">
        <v>157</v>
      </c>
    </row>
    <row r="6" customHeight="1" spans="1:14">
      <c r="A6" s="63" t="s">
        <v>158</v>
      </c>
      <c r="B6" s="69">
        <f t="shared" si="0"/>
        <v>59</v>
      </c>
      <c r="C6" s="70">
        <v>61</v>
      </c>
      <c r="D6" s="69">
        <f t="shared" si="1"/>
        <v>63</v>
      </c>
      <c r="E6" s="69">
        <f t="shared" si="2"/>
        <v>65</v>
      </c>
      <c r="F6" s="69">
        <f t="shared" si="3"/>
        <v>66</v>
      </c>
      <c r="G6" s="69">
        <f t="shared" si="4"/>
        <v>67</v>
      </c>
      <c r="H6" s="61"/>
      <c r="I6" s="71" t="s">
        <v>159</v>
      </c>
      <c r="J6" s="71" t="s">
        <v>160</v>
      </c>
      <c r="K6" s="71" t="s">
        <v>161</v>
      </c>
      <c r="L6" s="71" t="s">
        <v>162</v>
      </c>
      <c r="M6" s="71" t="s">
        <v>161</v>
      </c>
      <c r="N6" s="71" t="s">
        <v>161</v>
      </c>
    </row>
    <row r="7" customHeight="1" spans="1:14">
      <c r="A7" s="72" t="s">
        <v>163</v>
      </c>
      <c r="B7" s="73">
        <f t="shared" si="0"/>
        <v>59.5</v>
      </c>
      <c r="C7" s="74" t="s">
        <v>164</v>
      </c>
      <c r="D7" s="73">
        <f t="shared" si="1"/>
        <v>63.5</v>
      </c>
      <c r="E7" s="73">
        <f t="shared" si="2"/>
        <v>65.5</v>
      </c>
      <c r="F7" s="73">
        <f t="shared" si="3"/>
        <v>66.5</v>
      </c>
      <c r="G7" s="73">
        <f t="shared" si="4"/>
        <v>67.5</v>
      </c>
      <c r="H7" s="61"/>
      <c r="I7" s="71" t="s">
        <v>156</v>
      </c>
      <c r="J7" s="71" t="s">
        <v>154</v>
      </c>
      <c r="K7" s="71" t="s">
        <v>154</v>
      </c>
      <c r="L7" s="71" t="s">
        <v>156</v>
      </c>
      <c r="M7" s="71" t="s">
        <v>156</v>
      </c>
      <c r="N7" s="71" t="s">
        <v>156</v>
      </c>
    </row>
    <row r="8" customHeight="1" spans="1:14">
      <c r="A8" s="63" t="s">
        <v>165</v>
      </c>
      <c r="B8" s="69">
        <f t="shared" ref="B8:B10" si="5">C8-4</f>
        <v>95</v>
      </c>
      <c r="C8" s="75">
        <v>99</v>
      </c>
      <c r="D8" s="69">
        <f t="shared" ref="D8:D10" si="6">C8+4</f>
        <v>103</v>
      </c>
      <c r="E8" s="69">
        <f>D8+4</f>
        <v>107</v>
      </c>
      <c r="F8" s="69">
        <f t="shared" ref="F8:F10" si="7">E8+6</f>
        <v>113</v>
      </c>
      <c r="G8" s="69">
        <f>F8+6</f>
        <v>119</v>
      </c>
      <c r="H8" s="61"/>
      <c r="I8" s="71" t="s">
        <v>166</v>
      </c>
      <c r="J8" s="71" t="s">
        <v>159</v>
      </c>
      <c r="K8" s="71" t="s">
        <v>159</v>
      </c>
      <c r="L8" s="71" t="s">
        <v>167</v>
      </c>
      <c r="M8" s="71" t="s">
        <v>161</v>
      </c>
      <c r="N8" s="71" t="s">
        <v>161</v>
      </c>
    </row>
    <row r="9" customHeight="1" spans="1:14">
      <c r="A9" s="63" t="s">
        <v>168</v>
      </c>
      <c r="B9" s="69">
        <f t="shared" si="5"/>
        <v>88</v>
      </c>
      <c r="C9" s="75">
        <v>92</v>
      </c>
      <c r="D9" s="69">
        <f t="shared" si="6"/>
        <v>96</v>
      </c>
      <c r="E9" s="69">
        <f>D9+5</f>
        <v>101</v>
      </c>
      <c r="F9" s="69">
        <f t="shared" si="7"/>
        <v>107</v>
      </c>
      <c r="G9" s="69">
        <f>F9+7</f>
        <v>114</v>
      </c>
      <c r="H9" s="61"/>
      <c r="I9" s="71" t="s">
        <v>161</v>
      </c>
      <c r="J9" s="71" t="s">
        <v>161</v>
      </c>
      <c r="K9" s="71" t="s">
        <v>161</v>
      </c>
      <c r="L9" s="71" t="s">
        <v>161</v>
      </c>
      <c r="M9" s="71" t="s">
        <v>161</v>
      </c>
      <c r="N9" s="71" t="s">
        <v>169</v>
      </c>
    </row>
    <row r="10" customHeight="1" spans="1:14">
      <c r="A10" s="63" t="s">
        <v>170</v>
      </c>
      <c r="B10" s="76">
        <f t="shared" si="5"/>
        <v>100</v>
      </c>
      <c r="C10" s="75">
        <v>104</v>
      </c>
      <c r="D10" s="76">
        <f t="shared" si="6"/>
        <v>108</v>
      </c>
      <c r="E10" s="76">
        <f>D10+5</f>
        <v>113</v>
      </c>
      <c r="F10" s="76">
        <f t="shared" si="7"/>
        <v>119</v>
      </c>
      <c r="G10" s="76">
        <f>F10+7</f>
        <v>126</v>
      </c>
      <c r="H10" s="61"/>
      <c r="I10" s="71" t="s">
        <v>161</v>
      </c>
      <c r="J10" s="71" t="s">
        <v>161</v>
      </c>
      <c r="K10" s="71" t="s">
        <v>171</v>
      </c>
      <c r="L10" s="71" t="s">
        <v>161</v>
      </c>
      <c r="M10" s="71" t="s">
        <v>172</v>
      </c>
      <c r="N10" s="71" t="s">
        <v>161</v>
      </c>
    </row>
    <row r="11" customHeight="1" spans="1:14">
      <c r="A11" s="63" t="s">
        <v>173</v>
      </c>
      <c r="B11" s="69">
        <f>C11-1</f>
        <v>49</v>
      </c>
      <c r="C11" s="70">
        <v>50</v>
      </c>
      <c r="D11" s="69">
        <f>C11+1</f>
        <v>51</v>
      </c>
      <c r="E11" s="69">
        <f>D11+1</f>
        <v>52</v>
      </c>
      <c r="F11" s="69">
        <f>E11+1.5</f>
        <v>53.5</v>
      </c>
      <c r="G11" s="69">
        <f>F11+1.5</f>
        <v>55</v>
      </c>
      <c r="H11" s="61"/>
      <c r="I11" s="71" t="s">
        <v>161</v>
      </c>
      <c r="J11" s="71" t="s">
        <v>161</v>
      </c>
      <c r="K11" s="71" t="s">
        <v>161</v>
      </c>
      <c r="L11" s="71" t="s">
        <v>161</v>
      </c>
      <c r="M11" s="71" t="s">
        <v>161</v>
      </c>
      <c r="N11" s="71" t="s">
        <v>161</v>
      </c>
    </row>
    <row r="12" customHeight="1" spans="1:14">
      <c r="A12" s="63" t="s">
        <v>174</v>
      </c>
      <c r="B12" s="69">
        <f>C12-1</f>
        <v>37.5</v>
      </c>
      <c r="C12" s="70">
        <v>38.5</v>
      </c>
      <c r="D12" s="69">
        <f>C12+1</f>
        <v>39.5</v>
      </c>
      <c r="E12" s="69">
        <f>D12+1</f>
        <v>40.5</v>
      </c>
      <c r="F12" s="69">
        <f>E12+1.2</f>
        <v>41.7</v>
      </c>
      <c r="G12" s="69">
        <f>F12+1.2</f>
        <v>42.9</v>
      </c>
      <c r="H12" s="61"/>
      <c r="I12" s="71" t="s">
        <v>161</v>
      </c>
      <c r="J12" s="71" t="s">
        <v>161</v>
      </c>
      <c r="K12" s="71" t="s">
        <v>161</v>
      </c>
      <c r="L12" s="71" t="s">
        <v>161</v>
      </c>
      <c r="M12" s="71" t="s">
        <v>161</v>
      </c>
      <c r="N12" s="71" t="s">
        <v>161</v>
      </c>
    </row>
    <row r="13" customHeight="1" spans="1:14">
      <c r="A13" s="63" t="s">
        <v>175</v>
      </c>
      <c r="B13" s="69">
        <f>C13-1</f>
        <v>60</v>
      </c>
      <c r="C13" s="70">
        <v>61</v>
      </c>
      <c r="D13" s="69">
        <f>C13+1</f>
        <v>62</v>
      </c>
      <c r="E13" s="69">
        <f>D13+1</f>
        <v>63</v>
      </c>
      <c r="F13" s="69">
        <f>E13+0.5</f>
        <v>63.5</v>
      </c>
      <c r="G13" s="69">
        <f>F13+0.5</f>
        <v>64</v>
      </c>
      <c r="H13" s="61"/>
      <c r="I13" s="71" t="s">
        <v>161</v>
      </c>
      <c r="J13" s="71" t="s">
        <v>169</v>
      </c>
      <c r="K13" s="71" t="s">
        <v>161</v>
      </c>
      <c r="L13" s="71" t="s">
        <v>161</v>
      </c>
      <c r="M13" s="71" t="s">
        <v>166</v>
      </c>
      <c r="N13" s="71" t="s">
        <v>161</v>
      </c>
    </row>
    <row r="14" customHeight="1" spans="1:14">
      <c r="A14" s="63" t="s">
        <v>176</v>
      </c>
      <c r="B14" s="69">
        <f>C14-0.8</f>
        <v>18.2</v>
      </c>
      <c r="C14" s="70">
        <v>19</v>
      </c>
      <c r="D14" s="69">
        <f>C14+0.8</f>
        <v>19.8</v>
      </c>
      <c r="E14" s="69">
        <f>D14+0.8</f>
        <v>20.6</v>
      </c>
      <c r="F14" s="69">
        <f>E14+1.1</f>
        <v>21.7</v>
      </c>
      <c r="G14" s="69">
        <f>F14+1.1</f>
        <v>22.8</v>
      </c>
      <c r="H14" s="77"/>
      <c r="I14" s="71" t="s">
        <v>161</v>
      </c>
      <c r="J14" s="71" t="s">
        <v>161</v>
      </c>
      <c r="K14" s="71" t="s">
        <v>161</v>
      </c>
      <c r="L14" s="71" t="s">
        <v>161</v>
      </c>
      <c r="M14" s="71" t="s">
        <v>161</v>
      </c>
      <c r="N14" s="71" t="s">
        <v>161</v>
      </c>
    </row>
    <row r="15" customHeight="1" spans="1:14">
      <c r="A15" s="63" t="s">
        <v>177</v>
      </c>
      <c r="B15" s="69">
        <f>C15-0.6</f>
        <v>15.4</v>
      </c>
      <c r="C15" s="78">
        <v>16</v>
      </c>
      <c r="D15" s="69">
        <f>C15+0.6</f>
        <v>16.6</v>
      </c>
      <c r="E15" s="69">
        <f>D15+0.6</f>
        <v>17.2</v>
      </c>
      <c r="F15" s="69">
        <f>E15+0.95</f>
        <v>18.15</v>
      </c>
      <c r="G15" s="69">
        <f>F15+0.95</f>
        <v>19.1</v>
      </c>
      <c r="H15" s="77"/>
      <c r="I15" s="71" t="s">
        <v>161</v>
      </c>
      <c r="J15" s="71" t="s">
        <v>161</v>
      </c>
      <c r="K15" s="71" t="s">
        <v>161</v>
      </c>
      <c r="L15" s="71" t="s">
        <v>161</v>
      </c>
      <c r="M15" s="71" t="s">
        <v>161</v>
      </c>
      <c r="N15" s="71" t="s">
        <v>161</v>
      </c>
    </row>
  </sheetData>
  <mergeCells count="6">
    <mergeCell ref="D1:F1"/>
    <mergeCell ref="J1:M1"/>
    <mergeCell ref="B2:F2"/>
    <mergeCell ref="I2:M2"/>
    <mergeCell ref="A2:A3"/>
    <mergeCell ref="H1:H13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zoomScale="125" zoomScaleNormal="125" workbookViewId="0">
      <selection activeCell="C29" sqref="C29"/>
    </sheetView>
  </sheetViews>
  <sheetFormatPr defaultColWidth="9" defaultRowHeight="14.25"/>
  <cols>
    <col min="1" max="1" width="7" customWidth="1"/>
    <col min="2" max="2" width="12.1666666666667" style="48" customWidth="1"/>
    <col min="3" max="3" width="12.8333333333333" style="48" customWidth="1"/>
    <col min="4" max="4" width="9.16666666666667" customWidth="1"/>
    <col min="5" max="5" width="14.3333333333333" customWidth="1"/>
    <col min="6" max="6" width="11.3333333333333" customWidth="1"/>
    <col min="7" max="7" width="8" customWidth="1"/>
    <col min="8" max="8" width="11.6666666666667" customWidth="1"/>
    <col min="9" max="12" width="10" customWidth="1"/>
    <col min="13" max="14" width="9.16666666666667" customWidth="1"/>
    <col min="15" max="15" width="10.6666666666667" customWidth="1"/>
  </cols>
  <sheetData>
    <row r="1" ht="29.25" spans="1:15">
      <c r="A1" s="3" t="s">
        <v>178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6.5" spans="1:15">
      <c r="A2" s="4" t="s">
        <v>179</v>
      </c>
      <c r="B2" s="5" t="s">
        <v>180</v>
      </c>
      <c r="C2" s="5" t="s">
        <v>181</v>
      </c>
      <c r="D2" s="5" t="s">
        <v>182</v>
      </c>
      <c r="E2" s="5" t="s">
        <v>183</v>
      </c>
      <c r="F2" s="5" t="s">
        <v>184</v>
      </c>
      <c r="G2" s="5" t="s">
        <v>185</v>
      </c>
      <c r="H2" s="5" t="s">
        <v>186</v>
      </c>
      <c r="I2" s="4" t="s">
        <v>187</v>
      </c>
      <c r="J2" s="4" t="s">
        <v>188</v>
      </c>
      <c r="K2" s="4" t="s">
        <v>189</v>
      </c>
      <c r="L2" s="4" t="s">
        <v>190</v>
      </c>
      <c r="M2" s="4" t="s">
        <v>191</v>
      </c>
      <c r="N2" s="5" t="s">
        <v>192</v>
      </c>
      <c r="O2" s="5" t="s">
        <v>193</v>
      </c>
    </row>
    <row r="3" s="1" customFormat="1" ht="16.5" spans="1:15">
      <c r="A3" s="4"/>
      <c r="B3" s="8"/>
      <c r="C3" s="8"/>
      <c r="D3" s="8"/>
      <c r="E3" s="8"/>
      <c r="F3" s="8"/>
      <c r="G3" s="8"/>
      <c r="H3" s="8"/>
      <c r="I3" s="4" t="s">
        <v>194</v>
      </c>
      <c r="J3" s="4" t="s">
        <v>194</v>
      </c>
      <c r="K3" s="4" t="s">
        <v>194</v>
      </c>
      <c r="L3" s="4" t="s">
        <v>194</v>
      </c>
      <c r="M3" s="4" t="s">
        <v>194</v>
      </c>
      <c r="N3" s="8"/>
      <c r="O3" s="8"/>
    </row>
    <row r="4" spans="1:15">
      <c r="A4" s="11"/>
      <c r="B4" s="12">
        <v>1123</v>
      </c>
      <c r="C4" s="12" t="s">
        <v>195</v>
      </c>
      <c r="D4" s="13" t="s">
        <v>143</v>
      </c>
      <c r="E4" s="12" t="s">
        <v>56</v>
      </c>
      <c r="F4" s="190" t="s">
        <v>196</v>
      </c>
      <c r="G4" s="12" t="s">
        <v>67</v>
      </c>
      <c r="H4" s="12" t="s">
        <v>67</v>
      </c>
      <c r="I4" s="12">
        <v>2</v>
      </c>
      <c r="J4" s="12">
        <v>2</v>
      </c>
      <c r="K4" s="12">
        <v>2</v>
      </c>
      <c r="L4" s="12">
        <v>4</v>
      </c>
      <c r="M4" s="12">
        <v>3</v>
      </c>
      <c r="N4" s="12">
        <f t="shared" ref="N4:N9" si="0">SUM(I4:M4)</f>
        <v>13</v>
      </c>
      <c r="O4" s="12" t="s">
        <v>197</v>
      </c>
    </row>
    <row r="5" spans="1:15">
      <c r="A5" s="11"/>
      <c r="B5" s="12">
        <v>520</v>
      </c>
      <c r="C5" s="12" t="s">
        <v>195</v>
      </c>
      <c r="D5" s="13" t="s">
        <v>144</v>
      </c>
      <c r="E5" s="12" t="s">
        <v>56</v>
      </c>
      <c r="F5" s="191" t="s">
        <v>196</v>
      </c>
      <c r="G5" s="12" t="s">
        <v>67</v>
      </c>
      <c r="H5" s="12" t="s">
        <v>67</v>
      </c>
      <c r="I5" s="12">
        <v>2</v>
      </c>
      <c r="J5" s="12">
        <v>1</v>
      </c>
      <c r="K5" s="12">
        <v>2</v>
      </c>
      <c r="L5" s="12">
        <v>3</v>
      </c>
      <c r="M5" s="12">
        <v>3</v>
      </c>
      <c r="N5" s="12">
        <f t="shared" si="0"/>
        <v>11</v>
      </c>
      <c r="O5" s="12" t="s">
        <v>197</v>
      </c>
    </row>
    <row r="6" ht="27" spans="1:15">
      <c r="A6" s="11"/>
      <c r="B6" s="12">
        <v>230</v>
      </c>
      <c r="C6" s="12" t="s">
        <v>195</v>
      </c>
      <c r="D6" s="14" t="s">
        <v>198</v>
      </c>
      <c r="E6" s="12" t="s">
        <v>56</v>
      </c>
      <c r="F6" s="190" t="s">
        <v>196</v>
      </c>
      <c r="G6" s="12" t="s">
        <v>67</v>
      </c>
      <c r="H6" s="12" t="s">
        <v>67</v>
      </c>
      <c r="I6" s="12">
        <v>1</v>
      </c>
      <c r="J6" s="12">
        <v>2</v>
      </c>
      <c r="K6" s="12">
        <v>1</v>
      </c>
      <c r="L6" s="12">
        <v>4</v>
      </c>
      <c r="M6" s="12">
        <v>2</v>
      </c>
      <c r="N6" s="12">
        <f t="shared" si="0"/>
        <v>10</v>
      </c>
      <c r="O6" s="12" t="s">
        <v>197</v>
      </c>
    </row>
    <row r="7" spans="1:15">
      <c r="A7" s="11"/>
      <c r="B7" s="12"/>
      <c r="C7" s="12"/>
      <c r="D7" s="49"/>
      <c r="E7" s="12"/>
      <c r="F7" s="43"/>
      <c r="G7" s="12"/>
      <c r="H7" s="12"/>
      <c r="I7" s="12"/>
      <c r="J7" s="12"/>
      <c r="K7" s="12"/>
      <c r="L7" s="12"/>
      <c r="M7" s="12"/>
      <c r="N7" s="12"/>
      <c r="O7" s="12"/>
    </row>
    <row r="8" spans="1:15">
      <c r="A8" s="11"/>
      <c r="B8" s="12"/>
      <c r="C8" s="12"/>
      <c r="D8" s="49"/>
      <c r="E8" s="12"/>
      <c r="F8" s="42"/>
      <c r="G8" s="12"/>
      <c r="H8" s="12"/>
      <c r="I8" s="12"/>
      <c r="J8" s="12"/>
      <c r="K8" s="12"/>
      <c r="L8" s="12"/>
      <c r="M8" s="11"/>
      <c r="N8" s="11"/>
      <c r="O8" s="11"/>
    </row>
    <row r="9" spans="1:15">
      <c r="A9" s="11"/>
      <c r="B9" s="12"/>
      <c r="C9" s="12"/>
      <c r="D9" s="49"/>
      <c r="E9" s="12"/>
      <c r="F9" s="43"/>
      <c r="G9" s="12"/>
      <c r="H9" s="12"/>
      <c r="I9" s="12"/>
      <c r="J9" s="12"/>
      <c r="K9" s="12"/>
      <c r="L9" s="12"/>
      <c r="M9" s="11"/>
      <c r="N9" s="11"/>
      <c r="O9" s="11"/>
    </row>
    <row r="10" spans="1:15">
      <c r="A10" s="11"/>
      <c r="B10" s="12"/>
      <c r="C10" s="12"/>
      <c r="D10" s="49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</row>
    <row r="11" spans="1:15">
      <c r="A11" s="11"/>
      <c r="B11" s="12"/>
      <c r="C11" s="12"/>
      <c r="D11" s="14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</row>
    <row r="12" s="2" customFormat="1" ht="18.75" spans="1:15">
      <c r="A12" s="15" t="s">
        <v>199</v>
      </c>
      <c r="B12" s="16"/>
      <c r="C12" s="16"/>
      <c r="D12" s="17"/>
      <c r="E12" s="18"/>
      <c r="F12" s="27"/>
      <c r="G12" s="27"/>
      <c r="H12" s="27"/>
      <c r="I12" s="22"/>
      <c r="J12" s="15" t="s">
        <v>200</v>
      </c>
      <c r="K12" s="16"/>
      <c r="L12" s="16"/>
      <c r="M12" s="17"/>
      <c r="N12" s="16"/>
      <c r="O12" s="19"/>
    </row>
    <row r="13" ht="16.5" spans="1:15">
      <c r="A13" s="20" t="s">
        <v>201</v>
      </c>
      <c r="B13" s="50"/>
      <c r="C13" s="50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</row>
  </sheetData>
  <mergeCells count="15">
    <mergeCell ref="A1:O1"/>
    <mergeCell ref="A12:D12"/>
    <mergeCell ref="E12:I12"/>
    <mergeCell ref="J12:M12"/>
    <mergeCell ref="A13:O13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048576">
      <formula1>"YES,NO"</formula1>
    </dataValidation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zoomScale="125" zoomScaleNormal="125" workbookViewId="0">
      <selection activeCell="A12" sqref="A12:E12"/>
    </sheetView>
  </sheetViews>
  <sheetFormatPr defaultColWidth="9" defaultRowHeight="14.25"/>
  <cols>
    <col min="1" max="2" width="7" customWidth="1"/>
    <col min="3" max="3" width="12.1666666666667" customWidth="1"/>
    <col min="4" max="4" width="12.8333333333333" customWidth="1"/>
    <col min="5" max="5" width="12.1666666666667" customWidth="1"/>
    <col min="6" max="6" width="14.3333333333333" customWidth="1"/>
    <col min="7" max="10" width="10" customWidth="1"/>
    <col min="11" max="11" width="9.16666666666667" customWidth="1"/>
    <col min="12" max="13" width="10.6666666666667" customWidth="1"/>
  </cols>
  <sheetData>
    <row r="1" ht="29.25" spans="1:13">
      <c r="A1" s="3" t="s">
        <v>202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6.5" spans="1:13">
      <c r="A2" s="4" t="s">
        <v>179</v>
      </c>
      <c r="B2" s="5" t="s">
        <v>184</v>
      </c>
      <c r="C2" s="5" t="s">
        <v>180</v>
      </c>
      <c r="D2" s="5" t="s">
        <v>181</v>
      </c>
      <c r="E2" s="5" t="s">
        <v>182</v>
      </c>
      <c r="F2" s="5" t="s">
        <v>183</v>
      </c>
      <c r="G2" s="4" t="s">
        <v>203</v>
      </c>
      <c r="H2" s="4"/>
      <c r="I2" s="4" t="s">
        <v>204</v>
      </c>
      <c r="J2" s="4"/>
      <c r="K2" s="6" t="s">
        <v>205</v>
      </c>
      <c r="L2" s="40" t="s">
        <v>206</v>
      </c>
      <c r="M2" s="7" t="s">
        <v>207</v>
      </c>
    </row>
    <row r="3" s="1" customFormat="1" ht="16.5" spans="1:13">
      <c r="A3" s="4"/>
      <c r="B3" s="8"/>
      <c r="C3" s="8"/>
      <c r="D3" s="8"/>
      <c r="E3" s="8"/>
      <c r="F3" s="8"/>
      <c r="G3" s="4" t="s">
        <v>208</v>
      </c>
      <c r="H3" s="4" t="s">
        <v>209</v>
      </c>
      <c r="I3" s="4" t="s">
        <v>208</v>
      </c>
      <c r="J3" s="4" t="s">
        <v>209</v>
      </c>
      <c r="K3" s="9"/>
      <c r="L3" s="41"/>
      <c r="M3" s="10"/>
    </row>
    <row r="4" spans="1:13">
      <c r="A4" s="11">
        <v>1</v>
      </c>
      <c r="B4" s="190" t="s">
        <v>196</v>
      </c>
      <c r="C4" s="12">
        <v>1123</v>
      </c>
      <c r="D4" s="12" t="s">
        <v>195</v>
      </c>
      <c r="E4" s="13" t="s">
        <v>143</v>
      </c>
      <c r="F4" s="12" t="s">
        <v>56</v>
      </c>
      <c r="G4" s="12">
        <v>0.2</v>
      </c>
      <c r="H4" s="12">
        <v>0.2</v>
      </c>
      <c r="I4" s="12">
        <v>0.3</v>
      </c>
      <c r="J4" s="12">
        <v>0.5</v>
      </c>
      <c r="K4" s="12">
        <f t="shared" ref="K4:K9" si="0">SUM(G4:J4)</f>
        <v>1.2</v>
      </c>
      <c r="L4" s="12" t="s">
        <v>210</v>
      </c>
      <c r="M4" s="12" t="s">
        <v>197</v>
      </c>
    </row>
    <row r="5" spans="1:13">
      <c r="A5" s="11">
        <v>2</v>
      </c>
      <c r="B5" s="190" t="s">
        <v>196</v>
      </c>
      <c r="C5" s="12">
        <v>520</v>
      </c>
      <c r="D5" s="12" t="s">
        <v>195</v>
      </c>
      <c r="E5" s="13" t="s">
        <v>144</v>
      </c>
      <c r="F5" s="12" t="s">
        <v>56</v>
      </c>
      <c r="G5" s="12">
        <v>0.3</v>
      </c>
      <c r="H5" s="12">
        <v>0.2</v>
      </c>
      <c r="I5" s="12">
        <v>0.5</v>
      </c>
      <c r="J5" s="12">
        <v>0.5</v>
      </c>
      <c r="K5" s="12">
        <f t="shared" si="0"/>
        <v>1.5</v>
      </c>
      <c r="L5" s="12" t="s">
        <v>210</v>
      </c>
      <c r="M5" s="12" t="s">
        <v>197</v>
      </c>
    </row>
    <row r="6" ht="27" spans="1:13">
      <c r="A6" s="11">
        <v>3</v>
      </c>
      <c r="B6" s="190" t="s">
        <v>196</v>
      </c>
      <c r="C6" s="12">
        <v>230</v>
      </c>
      <c r="D6" s="12" t="s">
        <v>195</v>
      </c>
      <c r="E6" s="14" t="s">
        <v>198</v>
      </c>
      <c r="F6" s="12" t="s">
        <v>56</v>
      </c>
      <c r="G6" s="12">
        <v>0.2</v>
      </c>
      <c r="H6" s="12">
        <v>0.2</v>
      </c>
      <c r="I6" s="12">
        <v>0.2</v>
      </c>
      <c r="J6" s="12">
        <v>0.5</v>
      </c>
      <c r="K6" s="12">
        <f t="shared" si="0"/>
        <v>1.1</v>
      </c>
      <c r="L6" s="12" t="s">
        <v>210</v>
      </c>
      <c r="M6" s="12" t="s">
        <v>197</v>
      </c>
    </row>
    <row r="7" spans="1:13">
      <c r="A7" s="11"/>
      <c r="B7" s="43"/>
      <c r="C7" s="12"/>
      <c r="D7" s="12"/>
      <c r="E7" s="39"/>
      <c r="F7" s="12"/>
      <c r="G7" s="12"/>
      <c r="H7" s="12"/>
      <c r="I7" s="12"/>
      <c r="J7" s="12"/>
      <c r="K7" s="12"/>
      <c r="L7" s="12"/>
      <c r="M7" s="12"/>
    </row>
    <row r="8" spans="1:13">
      <c r="A8" s="11"/>
      <c r="B8" s="42"/>
      <c r="C8" s="12"/>
      <c r="D8" s="12"/>
      <c r="E8" s="44"/>
      <c r="F8" s="12"/>
      <c r="G8" s="12"/>
      <c r="H8" s="12"/>
      <c r="I8" s="12"/>
      <c r="J8" s="12"/>
      <c r="K8" s="11"/>
      <c r="L8" s="12"/>
      <c r="M8" s="11"/>
    </row>
    <row r="9" spans="1:13">
      <c r="A9" s="11"/>
      <c r="B9" s="43"/>
      <c r="C9" s="12"/>
      <c r="D9" s="12"/>
      <c r="E9" s="45"/>
      <c r="F9" s="12"/>
      <c r="G9" s="12"/>
      <c r="H9" s="12"/>
      <c r="I9" s="12"/>
      <c r="J9" s="12"/>
      <c r="K9" s="11"/>
      <c r="L9" s="12"/>
      <c r="M9" s="11"/>
    </row>
    <row r="10" spans="1:13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</row>
    <row r="11" spans="1:13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</row>
    <row r="12" s="2" customFormat="1" ht="18.75" spans="1:13">
      <c r="A12" s="15" t="s">
        <v>199</v>
      </c>
      <c r="B12" s="16"/>
      <c r="C12" s="16"/>
      <c r="D12" s="16"/>
      <c r="E12" s="17"/>
      <c r="F12" s="18"/>
      <c r="G12" s="22"/>
      <c r="H12" s="15" t="s">
        <v>211</v>
      </c>
      <c r="I12" s="16"/>
      <c r="J12" s="16"/>
      <c r="K12" s="17"/>
      <c r="L12" s="46"/>
      <c r="M12" s="19"/>
    </row>
    <row r="13" ht="16.5" spans="1:13">
      <c r="A13" s="47" t="s">
        <v>212</v>
      </c>
      <c r="B13" s="47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</row>
  </sheetData>
  <mergeCells count="17">
    <mergeCell ref="A1:M1"/>
    <mergeCell ref="G2:H2"/>
    <mergeCell ref="I2:J2"/>
    <mergeCell ref="A12:E12"/>
    <mergeCell ref="F12:G12"/>
    <mergeCell ref="H12:K12"/>
    <mergeCell ref="L12:M12"/>
    <mergeCell ref="A13:M13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dataValidations count="1">
    <dataValidation type="list" allowBlank="1" showInputMessage="1" showErrorMessage="1" sqref="M$1:M$1048576">
      <formula1>"YES,NO"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6"/>
  <sheetViews>
    <sheetView zoomScale="125" zoomScaleNormal="125" workbookViewId="0">
      <selection activeCell="A15" sqref="A15:E15"/>
    </sheetView>
  </sheetViews>
  <sheetFormatPr defaultColWidth="9" defaultRowHeight="14.25"/>
  <cols>
    <col min="1" max="2" width="8.66666666666667" customWidth="1"/>
    <col min="3" max="3" width="12.1666666666667" customWidth="1"/>
    <col min="4" max="4" width="12.8333333333333" customWidth="1"/>
    <col min="5" max="5" width="12.1666666666667" customWidth="1"/>
    <col min="6" max="6" width="14.3333333333333" customWidth="1"/>
    <col min="7" max="7" width="7.5" customWidth="1"/>
    <col min="8" max="9" width="6.33333333333333" customWidth="1"/>
    <col min="10" max="20" width="8.16666666666667" customWidth="1"/>
    <col min="21" max="21" width="7.83333333333333" customWidth="1"/>
    <col min="22" max="22" width="7" customWidth="1"/>
    <col min="23" max="23" width="8.5" customWidth="1"/>
  </cols>
  <sheetData>
    <row r="1" ht="29.25" spans="1:23">
      <c r="A1" s="3" t="s">
        <v>213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6" customHeight="1" spans="1:23">
      <c r="A2" s="5" t="s">
        <v>214</v>
      </c>
      <c r="B2" s="5" t="s">
        <v>184</v>
      </c>
      <c r="C2" s="5" t="s">
        <v>180</v>
      </c>
      <c r="D2" s="5" t="s">
        <v>181</v>
      </c>
      <c r="E2" s="5" t="s">
        <v>182</v>
      </c>
      <c r="F2" s="5" t="s">
        <v>183</v>
      </c>
      <c r="G2" s="28" t="s">
        <v>215</v>
      </c>
      <c r="H2" s="29"/>
      <c r="I2" s="30"/>
      <c r="J2" s="28" t="s">
        <v>216</v>
      </c>
      <c r="K2" s="29"/>
      <c r="L2" s="30"/>
      <c r="M2" s="28" t="s">
        <v>217</v>
      </c>
      <c r="N2" s="29"/>
      <c r="O2" s="30"/>
      <c r="P2" s="28" t="s">
        <v>218</v>
      </c>
      <c r="Q2" s="29"/>
      <c r="R2" s="30"/>
      <c r="S2" s="29" t="s">
        <v>219</v>
      </c>
      <c r="T2" s="29"/>
      <c r="U2" s="30"/>
      <c r="V2" s="24" t="s">
        <v>220</v>
      </c>
      <c r="W2" s="24" t="s">
        <v>193</v>
      </c>
    </row>
    <row r="3" s="1" customFormat="1" ht="16.5" spans="1:23">
      <c r="A3" s="8"/>
      <c r="B3" s="31"/>
      <c r="C3" s="31"/>
      <c r="D3" s="31"/>
      <c r="E3" s="31"/>
      <c r="F3" s="31"/>
      <c r="G3" s="4" t="s">
        <v>221</v>
      </c>
      <c r="H3" s="4" t="s">
        <v>132</v>
      </c>
      <c r="I3" s="4" t="s">
        <v>184</v>
      </c>
      <c r="J3" s="4" t="s">
        <v>221</v>
      </c>
      <c r="K3" s="4" t="s">
        <v>132</v>
      </c>
      <c r="L3" s="4" t="s">
        <v>184</v>
      </c>
      <c r="M3" s="4" t="s">
        <v>221</v>
      </c>
      <c r="N3" s="4" t="s">
        <v>132</v>
      </c>
      <c r="O3" s="4" t="s">
        <v>184</v>
      </c>
      <c r="P3" s="4" t="s">
        <v>221</v>
      </c>
      <c r="Q3" s="4" t="s">
        <v>132</v>
      </c>
      <c r="R3" s="4" t="s">
        <v>184</v>
      </c>
      <c r="S3" s="4" t="s">
        <v>221</v>
      </c>
      <c r="T3" s="4" t="s">
        <v>132</v>
      </c>
      <c r="U3" s="4" t="s">
        <v>184</v>
      </c>
      <c r="V3" s="32"/>
      <c r="W3" s="32"/>
    </row>
    <row r="4" spans="1:23">
      <c r="A4" s="33" t="s">
        <v>222</v>
      </c>
      <c r="B4" s="192" t="s">
        <v>196</v>
      </c>
      <c r="C4" s="12">
        <v>1123</v>
      </c>
      <c r="D4" s="12" t="s">
        <v>195</v>
      </c>
      <c r="E4" s="13" t="s">
        <v>143</v>
      </c>
      <c r="F4" s="34" t="s">
        <v>56</v>
      </c>
      <c r="G4" s="193" t="s">
        <v>223</v>
      </c>
      <c r="H4" s="193" t="s">
        <v>224</v>
      </c>
      <c r="I4" s="193" t="s">
        <v>225</v>
      </c>
      <c r="J4" s="193" t="s">
        <v>226</v>
      </c>
      <c r="K4" s="12" t="s">
        <v>227</v>
      </c>
      <c r="L4" s="193" t="s">
        <v>228</v>
      </c>
      <c r="M4" s="193" t="s">
        <v>229</v>
      </c>
      <c r="N4" s="193" t="s">
        <v>230</v>
      </c>
      <c r="O4" s="193" t="s">
        <v>231</v>
      </c>
      <c r="P4" s="12"/>
      <c r="Q4" s="12"/>
      <c r="R4" s="12"/>
      <c r="S4" s="12"/>
      <c r="T4" s="12"/>
      <c r="U4" s="12"/>
      <c r="V4" s="12"/>
      <c r="W4" s="12"/>
    </row>
    <row r="5" ht="16.5" spans="1:23">
      <c r="A5" s="35"/>
      <c r="B5" s="36"/>
      <c r="C5" s="12">
        <v>520</v>
      </c>
      <c r="D5" s="12" t="s">
        <v>195</v>
      </c>
      <c r="E5" s="13" t="s">
        <v>144</v>
      </c>
      <c r="F5" s="36"/>
      <c r="G5" s="28" t="s">
        <v>232</v>
      </c>
      <c r="H5" s="29"/>
      <c r="I5" s="30"/>
      <c r="J5" s="28" t="s">
        <v>233</v>
      </c>
      <c r="K5" s="29"/>
      <c r="L5" s="30"/>
      <c r="M5" s="28" t="s">
        <v>234</v>
      </c>
      <c r="N5" s="29"/>
      <c r="O5" s="30"/>
      <c r="P5" s="28" t="s">
        <v>235</v>
      </c>
      <c r="Q5" s="29"/>
      <c r="R5" s="30"/>
      <c r="S5" s="29" t="s">
        <v>236</v>
      </c>
      <c r="T5" s="29"/>
      <c r="U5" s="30"/>
      <c r="V5" s="12"/>
      <c r="W5" s="12"/>
    </row>
    <row r="6" ht="27" spans="1:23">
      <c r="A6" s="35"/>
      <c r="B6" s="36"/>
      <c r="C6" s="12">
        <v>230</v>
      </c>
      <c r="D6" s="12" t="s">
        <v>195</v>
      </c>
      <c r="E6" s="14" t="s">
        <v>198</v>
      </c>
      <c r="F6" s="36"/>
      <c r="G6" s="4" t="s">
        <v>221</v>
      </c>
      <c r="H6" s="4" t="s">
        <v>132</v>
      </c>
      <c r="I6" s="4" t="s">
        <v>184</v>
      </c>
      <c r="J6" s="4" t="s">
        <v>221</v>
      </c>
      <c r="K6" s="4" t="s">
        <v>132</v>
      </c>
      <c r="L6" s="4" t="s">
        <v>184</v>
      </c>
      <c r="M6" s="4" t="s">
        <v>221</v>
      </c>
      <c r="N6" s="4" t="s">
        <v>132</v>
      </c>
      <c r="O6" s="4" t="s">
        <v>184</v>
      </c>
      <c r="P6" s="4" t="s">
        <v>221</v>
      </c>
      <c r="Q6" s="4" t="s">
        <v>132</v>
      </c>
      <c r="R6" s="4" t="s">
        <v>184</v>
      </c>
      <c r="S6" s="4" t="s">
        <v>221</v>
      </c>
      <c r="T6" s="4" t="s">
        <v>132</v>
      </c>
      <c r="U6" s="4" t="s">
        <v>184</v>
      </c>
      <c r="V6" s="12"/>
      <c r="W6" s="12"/>
    </row>
    <row r="7" spans="1:23">
      <c r="A7" s="37"/>
      <c r="B7" s="38"/>
      <c r="C7" s="12"/>
      <c r="D7" s="12"/>
      <c r="E7" s="39"/>
      <c r="F7" s="38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>
      <c r="A8" s="34" t="s">
        <v>237</v>
      </c>
      <c r="B8" s="34"/>
      <c r="C8" s="34"/>
      <c r="D8" s="34"/>
      <c r="E8" s="34"/>
      <c r="F8" s="34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1:23">
      <c r="A9" s="38"/>
      <c r="B9" s="38"/>
      <c r="C9" s="38"/>
      <c r="D9" s="38"/>
      <c r="E9" s="38"/>
      <c r="F9" s="38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</row>
    <row r="10" spans="1:23">
      <c r="A10" s="34" t="s">
        <v>238</v>
      </c>
      <c r="B10" s="34"/>
      <c r="C10" s="34"/>
      <c r="D10" s="34"/>
      <c r="E10" s="34"/>
      <c r="F10" s="34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</row>
    <row r="11" spans="1:23">
      <c r="A11" s="38"/>
      <c r="B11" s="38"/>
      <c r="C11" s="38"/>
      <c r="D11" s="38"/>
      <c r="E11" s="38"/>
      <c r="F11" s="38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</row>
    <row r="12" spans="1:23">
      <c r="A12" s="34" t="s">
        <v>239</v>
      </c>
      <c r="B12" s="34"/>
      <c r="C12" s="34"/>
      <c r="D12" s="34"/>
      <c r="E12" s="34"/>
      <c r="F12" s="34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</row>
    <row r="13" spans="1:23">
      <c r="A13" s="38"/>
      <c r="B13" s="38"/>
      <c r="C13" s="38"/>
      <c r="D13" s="38"/>
      <c r="E13" s="38"/>
      <c r="F13" s="38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</row>
    <row r="14" spans="1:2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</row>
    <row r="15" s="2" customFormat="1" ht="18.75" spans="1:23">
      <c r="A15" s="15" t="s">
        <v>199</v>
      </c>
      <c r="B15" s="16"/>
      <c r="C15" s="16"/>
      <c r="D15" s="16"/>
      <c r="E15" s="17"/>
      <c r="F15" s="18"/>
      <c r="G15" s="22"/>
      <c r="H15" s="27"/>
      <c r="I15" s="27"/>
      <c r="J15" s="15" t="s">
        <v>211</v>
      </c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7"/>
      <c r="V15" s="16"/>
      <c r="W15" s="19"/>
    </row>
    <row r="16" ht="16.5" spans="1:23">
      <c r="A16" s="20" t="s">
        <v>240</v>
      </c>
      <c r="B16" s="20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</row>
  </sheetData>
  <mergeCells count="44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A15:E15"/>
    <mergeCell ref="F15:G15"/>
    <mergeCell ref="J15:U15"/>
    <mergeCell ref="A16:W16"/>
    <mergeCell ref="A2:A3"/>
    <mergeCell ref="A4:A7"/>
    <mergeCell ref="A8:A9"/>
    <mergeCell ref="A10:A11"/>
    <mergeCell ref="A12:A13"/>
    <mergeCell ref="B2:B3"/>
    <mergeCell ref="B4:B7"/>
    <mergeCell ref="B8:B9"/>
    <mergeCell ref="B10:B11"/>
    <mergeCell ref="B12:B13"/>
    <mergeCell ref="C2:C3"/>
    <mergeCell ref="C8:C9"/>
    <mergeCell ref="C10:C11"/>
    <mergeCell ref="C12:C13"/>
    <mergeCell ref="D2:D3"/>
    <mergeCell ref="D8:D9"/>
    <mergeCell ref="D10:D11"/>
    <mergeCell ref="D12:D13"/>
    <mergeCell ref="E2:E3"/>
    <mergeCell ref="E8:E9"/>
    <mergeCell ref="E10:E11"/>
    <mergeCell ref="E12:E13"/>
    <mergeCell ref="F2:F3"/>
    <mergeCell ref="F4:F7"/>
    <mergeCell ref="F8:F9"/>
    <mergeCell ref="F10:F11"/>
    <mergeCell ref="F12:F13"/>
    <mergeCell ref="V2:V3"/>
    <mergeCell ref="W2:W3"/>
  </mergeCells>
  <dataValidations count="1">
    <dataValidation type="list" allowBlank="1" showInputMessage="1" showErrorMessage="1" sqref="W1 W4:W1048576">
      <formula1>"YES,NO"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workbookViewId="0">
      <selection activeCell="I17" sqref="I17"/>
    </sheetView>
  </sheetViews>
  <sheetFormatPr defaultColWidth="9" defaultRowHeight="14.25"/>
  <cols>
    <col min="1" max="1" width="7" customWidth="1"/>
    <col min="2" max="2" width="8.33333333333333" customWidth="1"/>
    <col min="3" max="3" width="12.8333333333333" customWidth="1"/>
    <col min="4" max="4" width="9.83333333333333" customWidth="1"/>
    <col min="5" max="6" width="13.5" customWidth="1"/>
    <col min="7" max="7" width="11.6666666666667" customWidth="1"/>
    <col min="8" max="8" width="14" customWidth="1"/>
    <col min="9" max="9" width="11.5" customWidth="1"/>
    <col min="10" max="13" width="10" customWidth="1"/>
    <col min="14" max="14" width="10.6666666666667" customWidth="1"/>
  </cols>
  <sheetData>
    <row r="1" ht="29.25" spans="1:14">
      <c r="A1" s="3" t="s">
        <v>241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16.5" spans="1:14">
      <c r="A2" s="23" t="s">
        <v>242</v>
      </c>
      <c r="B2" s="24" t="s">
        <v>180</v>
      </c>
      <c r="C2" s="24" t="s">
        <v>181</v>
      </c>
      <c r="D2" s="24" t="s">
        <v>182</v>
      </c>
      <c r="E2" s="24" t="s">
        <v>183</v>
      </c>
      <c r="F2" s="24" t="s">
        <v>184</v>
      </c>
      <c r="G2" s="23" t="s">
        <v>243</v>
      </c>
      <c r="H2" s="23" t="s">
        <v>244</v>
      </c>
      <c r="I2" s="23" t="s">
        <v>245</v>
      </c>
      <c r="J2" s="23" t="s">
        <v>244</v>
      </c>
      <c r="K2" s="23" t="s">
        <v>246</v>
      </c>
      <c r="L2" s="23" t="s">
        <v>244</v>
      </c>
      <c r="M2" s="24" t="s">
        <v>220</v>
      </c>
      <c r="N2" s="24" t="s">
        <v>193</v>
      </c>
    </row>
    <row r="3" spans="1:14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ht="16.5" spans="1:14">
      <c r="A4" s="25" t="s">
        <v>242</v>
      </c>
      <c r="B4" s="26" t="s">
        <v>247</v>
      </c>
      <c r="C4" s="26" t="s">
        <v>221</v>
      </c>
      <c r="D4" s="26" t="s">
        <v>182</v>
      </c>
      <c r="E4" s="24" t="s">
        <v>183</v>
      </c>
      <c r="F4" s="24" t="s">
        <v>184</v>
      </c>
      <c r="G4" s="23" t="s">
        <v>243</v>
      </c>
      <c r="H4" s="23" t="s">
        <v>244</v>
      </c>
      <c r="I4" s="23" t="s">
        <v>245</v>
      </c>
      <c r="J4" s="23" t="s">
        <v>244</v>
      </c>
      <c r="K4" s="23" t="s">
        <v>246</v>
      </c>
      <c r="L4" s="23" t="s">
        <v>244</v>
      </c>
      <c r="M4" s="24" t="s">
        <v>220</v>
      </c>
      <c r="N4" s="24" t="s">
        <v>193</v>
      </c>
    </row>
    <row r="5" spans="1:14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14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4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</row>
    <row r="8" spans="1:14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</row>
    <row r="9" spans="1:14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</row>
    <row r="10" spans="1:14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</row>
    <row r="11" s="2" customFormat="1" ht="18.75" spans="1:14">
      <c r="A11" s="15" t="s">
        <v>248</v>
      </c>
      <c r="B11" s="16"/>
      <c r="C11" s="16"/>
      <c r="D11" s="17"/>
      <c r="E11" s="18"/>
      <c r="F11" s="27"/>
      <c r="G11" s="22"/>
      <c r="H11" s="27"/>
      <c r="I11" s="15" t="s">
        <v>249</v>
      </c>
      <c r="J11" s="16"/>
      <c r="K11" s="16"/>
      <c r="L11" s="16"/>
      <c r="M11" s="16"/>
      <c r="N11" s="19"/>
    </row>
    <row r="12" ht="16.5" spans="1:14">
      <c r="A12" s="20" t="s">
        <v>250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zoomScale="125" zoomScaleNormal="125" workbookViewId="0">
      <selection activeCell="A9" sqref="A9:E9"/>
    </sheetView>
  </sheetViews>
  <sheetFormatPr defaultColWidth="9" defaultRowHeight="14.25"/>
  <cols>
    <col min="1" max="2" width="7" customWidth="1"/>
    <col min="3" max="3" width="12.1666666666667" customWidth="1"/>
    <col min="4" max="4" width="12.8333333333333" customWidth="1"/>
    <col min="5" max="5" width="12.1666666666667" customWidth="1"/>
    <col min="6" max="6" width="14.3333333333333" customWidth="1"/>
    <col min="7" max="7" width="11.6666666666667" customWidth="1"/>
    <col min="8" max="9" width="14" customWidth="1"/>
    <col min="10" max="10" width="11.5" customWidth="1"/>
  </cols>
  <sheetData>
    <row r="1" ht="29.25" spans="1:12">
      <c r="A1" s="3" t="s">
        <v>251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6.5" spans="1:12">
      <c r="A2" s="4" t="s">
        <v>214</v>
      </c>
      <c r="B2" s="5" t="s">
        <v>184</v>
      </c>
      <c r="C2" s="5" t="s">
        <v>180</v>
      </c>
      <c r="D2" s="5" t="s">
        <v>181</v>
      </c>
      <c r="E2" s="5" t="s">
        <v>182</v>
      </c>
      <c r="F2" s="5" t="s">
        <v>183</v>
      </c>
      <c r="G2" s="4" t="s">
        <v>252</v>
      </c>
      <c r="H2" s="4" t="s">
        <v>253</v>
      </c>
      <c r="I2" s="4" t="s">
        <v>254</v>
      </c>
      <c r="J2" s="4" t="s">
        <v>255</v>
      </c>
      <c r="K2" s="5" t="s">
        <v>220</v>
      </c>
      <c r="L2" s="5" t="s">
        <v>193</v>
      </c>
    </row>
    <row r="3" spans="1:12">
      <c r="A3" s="11" t="s">
        <v>237</v>
      </c>
      <c r="B3" s="11" t="s">
        <v>196</v>
      </c>
      <c r="C3" s="12">
        <v>1123</v>
      </c>
      <c r="D3" s="12" t="s">
        <v>195</v>
      </c>
      <c r="E3" s="13" t="s">
        <v>143</v>
      </c>
      <c r="F3" s="12" t="s">
        <v>56</v>
      </c>
      <c r="G3" s="12" t="s">
        <v>256</v>
      </c>
      <c r="H3" s="12" t="s">
        <v>257</v>
      </c>
      <c r="I3" s="12"/>
      <c r="J3" s="12"/>
      <c r="K3" s="12"/>
      <c r="L3" s="12" t="s">
        <v>197</v>
      </c>
    </row>
    <row r="4" spans="1:12">
      <c r="A4" s="11" t="s">
        <v>238</v>
      </c>
      <c r="B4" s="11" t="s">
        <v>196</v>
      </c>
      <c r="C4" s="12">
        <v>520</v>
      </c>
      <c r="D4" s="12" t="s">
        <v>195</v>
      </c>
      <c r="E4" s="13" t="s">
        <v>144</v>
      </c>
      <c r="F4" s="12" t="s">
        <v>56</v>
      </c>
      <c r="G4" s="12" t="s">
        <v>256</v>
      </c>
      <c r="H4" s="12" t="s">
        <v>257</v>
      </c>
      <c r="I4" s="12"/>
      <c r="J4" s="12"/>
      <c r="K4" s="12"/>
      <c r="L4" s="12" t="s">
        <v>197</v>
      </c>
    </row>
    <row r="5" ht="27" spans="1:12">
      <c r="A5" s="11" t="s">
        <v>239</v>
      </c>
      <c r="B5" s="11" t="s">
        <v>196</v>
      </c>
      <c r="C5" s="12">
        <v>230</v>
      </c>
      <c r="D5" s="12" t="s">
        <v>195</v>
      </c>
      <c r="E5" s="14" t="s">
        <v>198</v>
      </c>
      <c r="F5" s="12" t="s">
        <v>56</v>
      </c>
      <c r="G5" s="12" t="s">
        <v>256</v>
      </c>
      <c r="H5" s="12" t="s">
        <v>257</v>
      </c>
      <c r="I5" s="11"/>
      <c r="J5" s="11"/>
      <c r="K5" s="11"/>
      <c r="L5" s="11" t="s">
        <v>197</v>
      </c>
    </row>
    <row r="6" spans="1:12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2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</row>
    <row r="9" s="2" customFormat="1" ht="18.75" spans="1:12">
      <c r="A9" s="15" t="s">
        <v>199</v>
      </c>
      <c r="B9" s="16"/>
      <c r="C9" s="16"/>
      <c r="D9" s="16"/>
      <c r="E9" s="17"/>
      <c r="F9" s="18"/>
      <c r="G9" s="22"/>
      <c r="H9" s="15" t="s">
        <v>211</v>
      </c>
      <c r="I9" s="16"/>
      <c r="J9" s="16"/>
      <c r="K9" s="16"/>
      <c r="L9" s="19"/>
    </row>
    <row r="10" ht="16.5" spans="1:12">
      <c r="A10" s="20" t="s">
        <v>258</v>
      </c>
      <c r="B10" s="20"/>
      <c r="C10" s="21"/>
      <c r="D10" s="21"/>
      <c r="E10" s="21"/>
      <c r="F10" s="21"/>
      <c r="G10" s="21"/>
      <c r="H10" s="21"/>
      <c r="I10" s="21"/>
      <c r="J10" s="21"/>
      <c r="K10" s="21"/>
      <c r="L10" s="21"/>
    </row>
  </sheetData>
  <mergeCells count="5">
    <mergeCell ref="A1:J1"/>
    <mergeCell ref="A9:E9"/>
    <mergeCell ref="F9:G9"/>
    <mergeCell ref="H9:J9"/>
    <mergeCell ref="A10:L10"/>
  </mergeCells>
  <dataValidations count="1">
    <dataValidation type="list" allowBlank="1" showInputMessage="1" showErrorMessage="1" sqref="L3:L10">
      <formula1>"YES,NO"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工作内容</vt:lpstr>
      <vt:lpstr>AQL2.5验货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@_@</cp:lastModifiedBy>
  <dcterms:created xsi:type="dcterms:W3CDTF">2020-03-11T01:34:00Z</dcterms:created>
  <dcterms:modified xsi:type="dcterms:W3CDTF">2026-01-11T07:14:15Z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9A76448B09AA4BF58667FC667EC195F4</vt:lpwstr>
  </property>
  <property fmtid="{D5CDD505-2E9C-101B-9397-08002B2CF9AE}" pid="4" name="CalculationRule">
    <vt:i4>0</vt:i4>
  </property>
</Properties>
</file>