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<sst xmlns="http://schemas.openxmlformats.org/spreadsheetml/2006/main" count="701" uniqueCount="353">
  <si>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</si>
  <si>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</si>
  <si>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</si>
  <si>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</si>
  <si>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</si>
  <si>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</si>
  <si>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</si>
  <si>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</si>
  <si>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</si>
  <si>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</si>
  <si>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</si>
  <si>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</si>
  <si>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</si>
  <si>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</si>
  <si>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</si>
  <si>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</si>
  <si>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</si>
  <si>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</si>
  <si>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</si>
  <si>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</si>
  <si>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</si>
  <si>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</si>
  <si>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</si>
  <si>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</si>
  <si>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</si>
  <si>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</si>
  <si>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</si>
  <si>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</si>
  <si>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</si>
  <si>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</si>
  <si>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</si>
  <si>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</si>
  <si>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</si>
  <si>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</si>
  <si>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</si>
  <si>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</si>
  <si>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</si>
  <si>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</si>
  <si>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</si>
  <si>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</si>
  <si>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</si>
  <si>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</si>
  <si>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</si>
  <si>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</si>
  <si>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</si>
  <si>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</si>
  <si>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</si>
  <si>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</si>
  <si>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</si>
  <si>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</si>
  <si>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</si>
  <si>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</si>
  <si>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</si>
  <si>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</si>
  <si>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藏队定制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</si>
  <si>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</si>
  <si>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</si>
  <si>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</si>
  <si>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</si>
  <si>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</si>
  <si>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</si>
  <si>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</si>
  <si>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TAJJCM90161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</si>
  <si>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</si>
  <si>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</si>
  <si>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</si>
  <si>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</si>
  <si>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</si>
  <si>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</si>
  <si>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</si>
  <si>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</si>
  <si>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</si>
  <si>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</si>
  <si>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</si>
  <si>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</si>
  <si>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</si>
  <si>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</si>
  <si>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</si>
  <si>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CGDD25121700007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</si>
  <si>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</si>
  <si>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</si>
  <si>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</si>
  <si>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</si>
  <si>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</si>
  <si>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</si>
  <si>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</si>
  <si>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</si>
  <si>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</si>
  <si>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</si>
  <si>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</si>
  <si>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</si>
  <si>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</si>
  <si>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</si>
  <si>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</si>
  <si>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</si>
  <si>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</si>
  <si>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</si>
  <si>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</si>
  <si>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</si>
  <si>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</si>
  <si>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</si>
  <si>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</si>
  <si>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</si>
  <si>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</si>
  <si>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</si>
  <si>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</si>
  <si>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</si>
  <si>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</si>
  <si>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</si>
  <si>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</si>
  <si>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</si>
  <si>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</si>
  <si>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</si>
  <si>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</si>
  <si>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</si>
  <si>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</si>
  <si>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潮汐蓝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</si>
  <si>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</si>
  <si>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</si>
  <si>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</si>
  <si>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</si>
  <si>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</si>
  <si>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</si>
  <si>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</si>
  <si>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1、领圈不圆顺，后领织带不平服</t>
  </si>
  <si>
    <t>2、袖笼不圆顺，两边间线有高低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</si>
  <si>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</si>
  <si>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</si>
  <si>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</si>
  <si>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</si>
  <si>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</si>
  <si>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</si>
  <si>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</si>
  <si>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</si>
  <si>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</si>
  <si>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</si>
  <si>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</si>
  <si>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</si>
  <si>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</si>
  <si>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</si>
  <si>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</si>
  <si>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</si>
  <si>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</si>
  <si>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</si>
  <si>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</si>
  <si>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</si>
  <si>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</si>
  <si>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</si>
  <si>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</si>
  <si>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</si>
  <si>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</si>
  <si>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</si>
  <si>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</si>
  <si>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</si>
  <si>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</si>
  <si>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</si>
  <si>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</si>
  <si>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后中长（不含领）</t>
  </si>
  <si>
    <t>±1</t>
  </si>
  <si>
    <t>+0.5</t>
  </si>
  <si>
    <t>+1</t>
  </si>
  <si>
    <t>+0</t>
  </si>
  <si>
    <t>胸围</t>
  </si>
  <si>
    <t>-1</t>
  </si>
  <si>
    <t>腰围</t>
  </si>
  <si>
    <t>摆围</t>
  </si>
  <si>
    <t>±0.5</t>
  </si>
  <si>
    <t>-1.5</t>
  </si>
  <si>
    <t>肩宽</t>
  </si>
  <si>
    <t>-0.3</t>
  </si>
  <si>
    <t>-0.5</t>
  </si>
  <si>
    <t>领围</t>
  </si>
  <si>
    <t>±0.3</t>
  </si>
  <si>
    <t>肩点短袖长</t>
  </si>
  <si>
    <t>+0.3</t>
  </si>
  <si>
    <t>-0.8</t>
  </si>
  <si>
    <t>袖肥/2（参考值）</t>
  </si>
  <si>
    <t>+0.7</t>
  </si>
  <si>
    <t>短袖口/2</t>
  </si>
  <si>
    <t>-0.4</t>
  </si>
  <si>
    <t>圆领T恤前领宽</t>
  </si>
  <si>
    <t>大货首件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</si>
  <si>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</si>
  <si>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</si>
  <si>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</si>
  <si>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</si>
  <si>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</si>
  <si>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</si>
  <si>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</si>
  <si>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</si>
  <si>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</si>
  <si>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</si>
  <si>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</si>
  <si>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</si>
  <si>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</si>
  <si>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</si>
  <si>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</si>
  <si>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</si>
  <si>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</si>
  <si>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</si>
  <si>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</si>
  <si>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</si>
  <si>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</si>
  <si>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</si>
  <si>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</si>
  <si>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</si>
  <si>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</si>
  <si>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采购凭证编号：CGDD25121700007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</si>
  <si>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</si>
  <si>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</si>
  <si>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</si>
  <si>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</si>
  <si>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</si>
  <si>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</si>
  <si>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</si>
  <si>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</si>
  <si>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</si>
  <si>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</si>
  <si>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</si>
  <si>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</si>
  <si>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</si>
  <si>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</si>
  <si>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</si>
  <si>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</si>
  <si>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</si>
  <si>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</si>
  <si>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</si>
  <si>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1、领围偏小，后领织带不平服</t>
  </si>
  <si>
    <t>2、上袖不圆顺，有容皱，侧骨不平服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</si>
  <si>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</si>
  <si>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</si>
  <si>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</si>
  <si>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</si>
  <si>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</si>
  <si>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</si>
  <si>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</si>
  <si>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</si>
  <si>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走货460件，抽查50件，发现3件不良品，已按照以上提出的问题点改正，可以出货</t>
  </si>
  <si>
    <t>服装QC部门</t>
  </si>
  <si>
    <t>检验人</t>
  </si>
  <si>
    <t>+0  +0 -0.5</t>
  </si>
  <si>
    <t>-0.5 +0 -1</t>
  </si>
  <si>
    <t>+0 -0.5 +0</t>
  </si>
  <si>
    <t>+0 -1 +0</t>
  </si>
  <si>
    <t>+0 +0.5 +0</t>
  </si>
  <si>
    <t>+0 +0 +1</t>
  </si>
  <si>
    <t>+0 +0 -1</t>
  </si>
  <si>
    <t>+0 +0 +0</t>
  </si>
  <si>
    <t>-1 -1 -0</t>
  </si>
  <si>
    <t>-1 -1 +0</t>
  </si>
  <si>
    <t>+1 +0 +0</t>
  </si>
  <si>
    <t>+1 +0 +1</t>
  </si>
  <si>
    <t>-0.3 +0 +0</t>
  </si>
  <si>
    <t>+0 -0.3 +0</t>
  </si>
  <si>
    <t>+0 +0 +0.5</t>
  </si>
  <si>
    <t>+1 +1 +0</t>
  </si>
  <si>
    <t>-0.5 -0.5 +0</t>
  </si>
  <si>
    <t>+0 +0 -0.5</t>
  </si>
  <si>
    <t>-0.5 -0.8 -1</t>
  </si>
  <si>
    <t>-1 +0 -0.5</t>
  </si>
  <si>
    <t>+0 ++0.5 +0</t>
  </si>
  <si>
    <t>+0.5 +0.5 +0</t>
  </si>
  <si>
    <t>+0.5 +0 +0.5</t>
  </si>
  <si>
    <t>+0 +0.5 +0.5</t>
  </si>
  <si>
    <t>+1 +0.8 +0.5</t>
  </si>
  <si>
    <t>+0.5 +0 +0</t>
  </si>
  <si>
    <t>+0.3 +0 +0</t>
  </si>
  <si>
    <t>+0 +0 -0.4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</si>
  <si>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</si>
  <si>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</si>
  <si>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</si>
  <si>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</si>
  <si>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</si>
  <si>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</si>
  <si>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</si>
  <si>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</si>
  <si>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</si>
  <si>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</si>
  <si>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</si>
  <si>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</si>
  <si>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</si>
  <si>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</si>
  <si>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</si>
  <si>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</si>
  <si>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H98012</t>
  </si>
  <si>
    <t>仿棉横条提花布</t>
  </si>
  <si>
    <t>松蓝</t>
  </si>
  <si>
    <t>恒诺</t>
  </si>
  <si>
    <t>YES</t>
  </si>
  <si>
    <t>制表时间：2025/11/10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</si>
  <si>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</si>
  <si>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</si>
  <si>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</si>
  <si>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</si>
  <si>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</si>
  <si>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</si>
  <si>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</si>
  <si>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</si>
  <si>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</si>
  <si>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</si>
  <si>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</si>
  <si>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</si>
  <si>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</si>
  <si>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</si>
  <si>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</si>
  <si>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</si>
  <si>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</si>
  <si>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</si>
  <si>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</si>
  <si>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</si>
  <si>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</si>
  <si>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</si>
  <si>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</si>
  <si>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</si>
  <si>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</si>
  <si>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</si>
  <si>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</si>
  <si>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</si>
  <si>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</si>
  <si>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</si>
  <si>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制表时间：2025/11/30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</si>
  <si>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</si>
  <si>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</si>
  <si>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</si>
  <si>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</si>
  <si>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</si>
  <si>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</si>
  <si>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</si>
  <si>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</si>
  <si>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</si>
  <si>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</si>
  <si>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</si>
  <si>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</si>
  <si>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</si>
  <si>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</si>
  <si>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</si>
  <si>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</si>
  <si>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前后幅+袖子</t>
  </si>
  <si>
    <t>印花</t>
  </si>
  <si>
    <t>无脱落开裂</t>
  </si>
  <si>
    <t>制表时间：2025/12/15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</si>
  <si>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</si>
  <si>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</si>
  <si>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</si>
  <si>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</si>
  <si>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</si>
  <si>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锦万</t>
  </si>
  <si>
    <t>1CM弹力织带</t>
  </si>
  <si>
    <t>橙红</t>
  </si>
  <si>
    <t>TAJJAN91173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</si>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</sst>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" fillId="9" borderId="73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4" applyNumberFormat="0" applyFill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6" applyNumberFormat="0" applyAlignment="0" applyProtection="0">
      <alignment vertical="center"/>
    </xf>
    <xf numFmtId="0" fontId="57" fillId="11" borderId="77" applyNumberFormat="0" applyAlignment="0" applyProtection="0">
      <alignment vertical="center"/>
    </xf>
    <xf numFmtId="0" fontId="58" fillId="11" borderId="76" applyNumberFormat="0" applyAlignment="0" applyProtection="0">
      <alignment vertical="center"/>
    </xf>
    <xf numFmtId="0" fontId="59" fillId="12" borderId="78" applyNumberFormat="0" applyAlignment="0" applyProtection="0">
      <alignment vertical="center"/>
    </xf>
    <xf numFmtId="0" fontId="60" fillId="0" borderId="79" applyNumberFormat="0" applyFill="0" applyAlignment="0" applyProtection="0">
      <alignment vertical="center"/>
    </xf>
    <xf numFmtId="0" fontId="61" fillId="0" borderId="80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6" fillId="0" borderId="0">
      <alignment vertical="center"/>
    </xf>
    <xf numFmtId="0" fontId="18" fillId="0" borderId="0"/>
    <xf numFmtId="0" fontId="6" fillId="0" borderId="0">
      <alignment vertical="center"/>
    </xf>
    <xf numFmtId="0" fontId="67" fillId="0" borderId="0"/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0" fontId="6" fillId="0" borderId="2" xfId="61" applyNumberFormat="1" applyBorder="1" applyAlignment="1">
      <alignment horizontal="center" vertical="center"/>
    </xf>
    <xf numFmtId="10" fontId="6" fillId="0" borderId="2" xfId="61" applyNumberFormat="1" applyFont="1" applyFill="1" applyBorder="1" applyAlignment="1">
      <alignment horizontal="center" vertical="center"/>
    </xf>
    <xf numFmtId="0" fontId="0" fillId="0" borderId="2" xfId="0" applyBorder="1"/>
    <xf numFmtId="0" fontId="6" fillId="0" borderId="2" xfId="6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7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6" fillId="0" borderId="2" xfId="6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0" fontId="6" fillId="0" borderId="2" xfId="61" applyNumberForma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6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5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30" fillId="0" borderId="16" xfId="55" applyFont="1" applyFill="1" applyBorder="1" applyAlignment="1">
      <alignment horizontal="left"/>
    </xf>
    <xf numFmtId="179" fontId="28" fillId="0" borderId="2" xfId="55" applyNumberFormat="1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shrinkToFit="1"/>
    </xf>
    <xf numFmtId="0" fontId="27" fillId="0" borderId="21" xfId="0" applyNumberFormat="1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18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42" xfId="52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0" fontId="23" fillId="0" borderId="44" xfId="53" applyFont="1" applyFill="1" applyBorder="1" applyAlignment="1" applyProtection="1">
      <alignment horizontal="center" vertical="center"/>
    </xf>
    <xf numFmtId="0" fontId="0" fillId="0" borderId="45" xfId="0" applyFont="1" applyFill="1" applyBorder="1" applyAlignment="1">
      <alignment horizontal="left" vertical="center"/>
    </xf>
    <xf numFmtId="49" fontId="36" fillId="0" borderId="2" xfId="51" applyNumberFormat="1" applyFont="1" applyFill="1" applyBorder="1" applyAlignment="1">
      <alignment horizontal="center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36" fillId="4" borderId="47" xfId="0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/>
    </xf>
    <xf numFmtId="0" fontId="36" fillId="0" borderId="2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18" fillId="0" borderId="0" xfId="52" applyFont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35" fillId="0" borderId="48" xfId="52" applyFont="1" applyBorder="1" applyAlignment="1">
      <alignment horizontal="left" vertical="center"/>
    </xf>
    <xf numFmtId="0" fontId="21" fillId="0" borderId="49" xfId="52" applyFont="1" applyBorder="1" applyAlignment="1">
      <alignment horizontal="center" vertical="center"/>
    </xf>
    <xf numFmtId="0" fontId="35" fillId="0" borderId="49" xfId="52" applyFont="1" applyBorder="1" applyAlignment="1">
      <alignment horizontal="center" vertical="center"/>
    </xf>
    <xf numFmtId="0" fontId="15" fillId="0" borderId="49" xfId="52" applyFont="1" applyBorder="1" applyAlignment="1">
      <alignment horizontal="left" vertical="center"/>
    </xf>
    <xf numFmtId="0" fontId="18" fillId="0" borderId="49" xfId="52" applyFont="1" applyBorder="1" applyAlignment="1">
      <alignment horizontal="center" vertical="center"/>
    </xf>
    <xf numFmtId="0" fontId="18" fillId="0" borderId="50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1" fillId="0" borderId="51" xfId="52" applyFont="1" applyBorder="1" applyAlignment="1">
      <alignment horizontal="center" vertical="center"/>
    </xf>
    <xf numFmtId="0" fontId="21" fillId="0" borderId="52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39" fillId="0" borderId="30" xfId="52" applyFont="1" applyBorder="1" applyAlignment="1">
      <alignment vertical="center"/>
    </xf>
    <xf numFmtId="0" fontId="40" fillId="0" borderId="53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15" fillId="0" borderId="54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55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35" fillId="0" borderId="57" xfId="52" applyFont="1" applyBorder="1" applyAlignment="1">
      <alignment horizontal="left" vertical="center"/>
    </xf>
    <xf numFmtId="0" fontId="3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vertical="center"/>
    </xf>
    <xf numFmtId="0" fontId="18" fillId="0" borderId="60" xfId="52" applyFont="1" applyBorder="1" applyAlignment="1">
      <alignment horizontal="left" vertical="center"/>
    </xf>
    <xf numFmtId="0" fontId="21" fillId="0" borderId="60" xfId="52" applyFont="1" applyBorder="1" applyAlignment="1">
      <alignment horizontal="left" vertical="center"/>
    </xf>
    <xf numFmtId="0" fontId="18" fillId="0" borderId="60" xfId="52" applyFont="1" applyBorder="1" applyAlignment="1">
      <alignment vertical="center"/>
    </xf>
    <xf numFmtId="0" fontId="15" fillId="0" borderId="60" xfId="52" applyFont="1" applyBorder="1" applyAlignment="1">
      <alignment vertical="center"/>
    </xf>
    <xf numFmtId="0" fontId="21" fillId="0" borderId="61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59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15" fillId="0" borderId="60" xfId="52" applyFont="1" applyBorder="1" applyAlignment="1">
      <alignment horizontal="center" vertical="center"/>
    </xf>
    <xf numFmtId="0" fontId="18" fillId="0" borderId="60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62" xfId="52" applyFont="1" applyBorder="1" applyAlignment="1">
      <alignment horizontal="left" vertical="center" wrapText="1"/>
    </xf>
    <xf numFmtId="0" fontId="15" fillId="0" borderId="63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9" xfId="52" applyFont="1" applyBorder="1" applyAlignment="1">
      <alignment horizontal="left" vertical="center"/>
    </xf>
    <xf numFmtId="0" fontId="15" fillId="0" borderId="60" xfId="52" applyFont="1" applyBorder="1" applyAlignment="1">
      <alignment horizontal="left" vertical="center"/>
    </xf>
    <xf numFmtId="0" fontId="15" fillId="0" borderId="61" xfId="52" applyFont="1" applyBorder="1" applyAlignment="1">
      <alignment horizontal="left" vertical="center"/>
    </xf>
    <xf numFmtId="0" fontId="41" fillId="0" borderId="64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13" fillId="0" borderId="19" xfId="52" applyFont="1" applyBorder="1" applyAlignment="1">
      <alignment horizontal="left" vertical="center"/>
    </xf>
    <xf numFmtId="0" fontId="6" fillId="0" borderId="2" xfId="0" applyFont="1" applyFill="1" applyBorder="1" applyAlignment="1"/>
    <xf numFmtId="9" fontId="21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0" fontId="35" fillId="0" borderId="56" xfId="0" applyFont="1" applyBorder="1" applyAlignment="1">
      <alignment horizontal="left" vertical="center"/>
    </xf>
    <xf numFmtId="0" fontId="35" fillId="0" borderId="57" xfId="0" applyFont="1" applyBorder="1" applyAlignment="1">
      <alignment horizontal="left" vertical="center"/>
    </xf>
    <xf numFmtId="0" fontId="35" fillId="0" borderId="58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62" xfId="52" applyNumberFormat="1" applyFont="1" applyBorder="1" applyAlignment="1">
      <alignment horizontal="left" vertical="center"/>
    </xf>
    <xf numFmtId="9" fontId="21" fillId="0" borderId="63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53" xfId="52" applyFont="1" applyFill="1" applyBorder="1" applyAlignment="1">
      <alignment horizontal="left" vertical="center"/>
    </xf>
    <xf numFmtId="0" fontId="13" fillId="0" borderId="63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21" fillId="0" borderId="65" xfId="52" applyFont="1" applyFill="1" applyBorder="1" applyAlignment="1">
      <alignment vertical="center"/>
    </xf>
    <xf numFmtId="0" fontId="21" fillId="0" borderId="66" xfId="52" applyFont="1" applyFill="1" applyBorder="1" applyAlignment="1">
      <alignment vertical="center"/>
    </xf>
    <xf numFmtId="0" fontId="21" fillId="0" borderId="67" xfId="52" applyFont="1" applyFill="1" applyBorder="1" applyAlignment="1">
      <alignment vertical="center"/>
    </xf>
    <xf numFmtId="0" fontId="21" fillId="0" borderId="37" xfId="52" applyFont="1" applyFill="1" applyBorder="1" applyAlignment="1">
      <alignment vertical="center"/>
    </xf>
    <xf numFmtId="0" fontId="21" fillId="0" borderId="35" xfId="52" applyFont="1" applyFill="1" applyBorder="1" applyAlignment="1">
      <alignment vertical="center"/>
    </xf>
    <xf numFmtId="0" fontId="21" fillId="0" borderId="36" xfId="52" applyFont="1" applyFill="1" applyBorder="1" applyAlignment="1">
      <alignment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5" fillId="0" borderId="62" xfId="52" applyFont="1" applyFill="1" applyBorder="1" applyAlignment="1">
      <alignment horizontal="left" vertical="center"/>
    </xf>
    <xf numFmtId="0" fontId="15" fillId="0" borderId="63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21" fillId="0" borderId="65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35" fillId="0" borderId="48" xfId="52" applyFont="1" applyBorder="1" applyAlignment="1">
      <alignment vertical="center"/>
    </xf>
    <xf numFmtId="0" fontId="43" fillId="0" borderId="57" xfId="52" applyFont="1" applyBorder="1" applyAlignment="1">
      <alignment horizontal="center" vertical="center"/>
    </xf>
    <xf numFmtId="0" fontId="35" fillId="0" borderId="49" xfId="52" applyFont="1" applyBorder="1" applyAlignment="1">
      <alignment vertical="center"/>
    </xf>
    <xf numFmtId="0" fontId="21" fillId="0" borderId="68" xfId="52" applyFont="1" applyBorder="1" applyAlignment="1">
      <alignment vertical="center"/>
    </xf>
    <xf numFmtId="0" fontId="35" fillId="0" borderId="68" xfId="52" applyFont="1" applyBorder="1" applyAlignment="1">
      <alignment vertical="center"/>
    </xf>
    <xf numFmtId="58" fontId="18" fillId="0" borderId="49" xfId="52" applyNumberFormat="1" applyFont="1" applyBorder="1" applyAlignment="1">
      <alignment vertical="center"/>
    </xf>
    <xf numFmtId="0" fontId="35" fillId="0" borderId="38" xfId="52" applyFont="1" applyBorder="1" applyAlignment="1">
      <alignment horizontal="center" vertical="center"/>
    </xf>
    <xf numFmtId="0" fontId="35" fillId="0" borderId="69" xfId="52" applyFont="1" applyBorder="1" applyAlignment="1">
      <alignment horizontal="center" vertical="center"/>
    </xf>
    <xf numFmtId="0" fontId="21" fillId="0" borderId="68" xfId="52" applyFont="1" applyBorder="1" applyAlignment="1">
      <alignment horizontal="center" vertical="center"/>
    </xf>
    <xf numFmtId="0" fontId="21" fillId="0" borderId="55" xfId="52" applyFont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1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7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175260</xdr:colOff>
      <xdr:row>2</xdr:row>
      <xdr:rowOff>41910</xdr:rowOff>
    </xdr:from>
    <xdr:to>
      <xdr:col>8</xdr:col>
      <xdr:colOff>899160</xdr:colOff>
      <xdr:row>5</xdr:row>
      <xdr:rowOff>125095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0210" y="622935"/>
          <a:ext cx="72390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922020</xdr:colOff>
      <xdr:row>2</xdr:row>
      <xdr:rowOff>51435</xdr:rowOff>
    </xdr:from>
    <xdr:to>
      <xdr:col>9</xdr:col>
      <xdr:colOff>281305</xdr:colOff>
      <xdr:row>5</xdr:row>
      <xdr:rowOff>131445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46970" y="632460"/>
          <a:ext cx="55562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121920</xdr:colOff>
      <xdr:row>5</xdr:row>
      <xdr:rowOff>161925</xdr:rowOff>
    </xdr:from>
    <xdr:to>
      <xdr:col>9</xdr:col>
      <xdr:colOff>259715</xdr:colOff>
      <xdr:row>7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1343025"/>
          <a:ext cx="1334135" cy="27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0" customWidth="1"/>
    <col min="3" max="3" width="10.125" customWidth="1"/>
  </cols>
  <sheetData>
    <row r="1" ht="21" customHeight="1" spans="1:2">
      <c r="A1" s="391"/>
      <c r="B1" s="392" t="s">
        <v>0</v>
      </c>
    </row>
    <row r="2" spans="1:2">
      <c r="A2" s="16">
        <v>1</v>
      </c>
      <c r="B2" s="393" t="s">
        <v>1</v>
      </c>
    </row>
    <row r="3" spans="1:2">
      <c r="A3" s="16">
        <v>2</v>
      </c>
      <c r="B3" s="393" t="s">
        <v>2</v>
      </c>
    </row>
    <row r="4" spans="1:2">
      <c r="A4" s="16">
        <v>3</v>
      </c>
      <c r="B4" s="393" t="s">
        <v>3</v>
      </c>
    </row>
    <row r="5" spans="1:2">
      <c r="A5" s="16">
        <v>4</v>
      </c>
      <c r="B5" s="393" t="s">
        <v>4</v>
      </c>
    </row>
    <row r="6" spans="1:2">
      <c r="A6" s="16">
        <v>5</v>
      </c>
      <c r="B6" s="393" t="s">
        <v>5</v>
      </c>
    </row>
    <row r="7" spans="1:2">
      <c r="A7" s="16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8.95" customHeight="1" spans="1:2">
      <c r="A9" s="391"/>
      <c r="B9" s="396" t="s">
        <v>8</v>
      </c>
    </row>
    <row r="10" ht="15.95" customHeight="1" spans="1:2">
      <c r="A10" s="16">
        <v>1</v>
      </c>
      <c r="B10" s="397" t="s">
        <v>9</v>
      </c>
    </row>
    <row r="11" spans="1:2">
      <c r="A11" s="16">
        <v>2</v>
      </c>
      <c r="B11" s="393" t="s">
        <v>10</v>
      </c>
    </row>
    <row r="12" spans="1:2">
      <c r="A12" s="16">
        <v>3</v>
      </c>
      <c r="B12" s="395" t="s">
        <v>11</v>
      </c>
    </row>
    <row r="13" spans="1:2">
      <c r="A13" s="16">
        <v>4</v>
      </c>
      <c r="B13" s="393" t="s">
        <v>12</v>
      </c>
    </row>
    <row r="14" spans="1:2">
      <c r="A14" s="16">
        <v>5</v>
      </c>
      <c r="B14" s="393" t="s">
        <v>13</v>
      </c>
    </row>
    <row r="15" spans="1:2">
      <c r="A15" s="16">
        <v>6</v>
      </c>
      <c r="B15" s="393" t="s">
        <v>14</v>
      </c>
    </row>
    <row r="16" spans="1:2">
      <c r="A16" s="16">
        <v>7</v>
      </c>
      <c r="B16" s="393" t="s">
        <v>15</v>
      </c>
    </row>
    <row r="17" spans="1:2">
      <c r="A17" s="16">
        <v>8</v>
      </c>
      <c r="B17" s="393" t="s">
        <v>16</v>
      </c>
    </row>
    <row r="18" spans="1:2">
      <c r="A18" s="16">
        <v>9</v>
      </c>
      <c r="B18" s="393" t="s">
        <v>17</v>
      </c>
    </row>
    <row r="19" spans="1:2">
      <c r="A19" s="16"/>
      <c r="B19" s="393"/>
    </row>
    <row r="20" ht="20.25" spans="1:2">
      <c r="A20" s="391"/>
      <c r="B20" s="392" t="s">
        <v>18</v>
      </c>
    </row>
    <row r="21" spans="1:2">
      <c r="A21" s="16">
        <v>1</v>
      </c>
      <c r="B21" s="398" t="s">
        <v>19</v>
      </c>
    </row>
    <row r="22" spans="1:2">
      <c r="A22" s="16">
        <v>2</v>
      </c>
      <c r="B22" s="393" t="s">
        <v>20</v>
      </c>
    </row>
    <row r="23" spans="1:2">
      <c r="A23" s="16">
        <v>3</v>
      </c>
      <c r="B23" s="393" t="s">
        <v>21</v>
      </c>
    </row>
    <row r="24" spans="1:2">
      <c r="A24" s="16">
        <v>4</v>
      </c>
      <c r="B24" s="393" t="s">
        <v>22</v>
      </c>
    </row>
    <row r="25" spans="1:2">
      <c r="A25" s="16">
        <v>5</v>
      </c>
      <c r="B25" s="393" t="s">
        <v>23</v>
      </c>
    </row>
    <row r="26" spans="1:2">
      <c r="A26" s="16">
        <v>6</v>
      </c>
      <c r="B26" s="393" t="s">
        <v>24</v>
      </c>
    </row>
    <row r="27" spans="1:2">
      <c r="A27" s="16">
        <v>7</v>
      </c>
      <c r="B27" s="393" t="s">
        <v>25</v>
      </c>
    </row>
    <row r="28" spans="1:2">
      <c r="A28" s="16"/>
      <c r="B28" s="393"/>
    </row>
    <row r="29" ht="20.25" spans="1:2">
      <c r="A29" s="391"/>
      <c r="B29" s="392" t="s">
        <v>26</v>
      </c>
    </row>
    <row r="30" spans="1:2">
      <c r="A30" s="16">
        <v>1</v>
      </c>
      <c r="B30" s="398" t="s">
        <v>27</v>
      </c>
    </row>
    <row r="31" spans="1:2">
      <c r="A31" s="16">
        <v>2</v>
      </c>
      <c r="B31" s="393" t="s">
        <v>28</v>
      </c>
    </row>
    <row r="32" spans="1:2">
      <c r="A32" s="16">
        <v>3</v>
      </c>
      <c r="B32" s="393" t="s">
        <v>29</v>
      </c>
    </row>
    <row r="33" ht="28.5" spans="1:2">
      <c r="A33" s="16">
        <v>4</v>
      </c>
      <c r="B33" s="393" t="s">
        <v>30</v>
      </c>
    </row>
    <row r="34" spans="1:2">
      <c r="A34" s="16">
        <v>5</v>
      </c>
      <c r="B34" s="393" t="s">
        <v>31</v>
      </c>
    </row>
    <row r="35" spans="1:2">
      <c r="A35" s="16">
        <v>6</v>
      </c>
      <c r="B35" s="393" t="s">
        <v>32</v>
      </c>
    </row>
    <row r="36" spans="1:2">
      <c r="A36" s="16">
        <v>7</v>
      </c>
      <c r="B36" s="393" t="s">
        <v>33</v>
      </c>
    </row>
    <row r="37" spans="1:2">
      <c r="A37" s="16"/>
      <c r="B37" s="393"/>
    </row>
    <row r="39" spans="1:2">
      <c r="A39" s="399" t="s">
        <v>34</v>
      </c>
      <c r="B39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0" t="s">
        <v>323</v>
      </c>
      <c r="B2" s="41" t="s">
        <v>270</v>
      </c>
      <c r="C2" s="41" t="s">
        <v>271</v>
      </c>
      <c r="D2" s="41" t="s">
        <v>272</v>
      </c>
      <c r="E2" s="41" t="s">
        <v>273</v>
      </c>
      <c r="F2" s="41" t="s">
        <v>274</v>
      </c>
      <c r="G2" s="40" t="s">
        <v>324</v>
      </c>
      <c r="H2" s="40" t="s">
        <v>325</v>
      </c>
      <c r="I2" s="40" t="s">
        <v>326</v>
      </c>
      <c r="J2" s="40" t="s">
        <v>325</v>
      </c>
      <c r="K2" s="40" t="s">
        <v>327</v>
      </c>
      <c r="L2" s="40" t="s">
        <v>325</v>
      </c>
      <c r="M2" s="41" t="s">
        <v>309</v>
      </c>
      <c r="N2" s="41" t="s">
        <v>283</v>
      </c>
    </row>
    <row r="3" spans="1:14">
      <c r="A3" s="16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2" t="s">
        <v>323</v>
      </c>
      <c r="B4" s="43" t="s">
        <v>328</v>
      </c>
      <c r="C4" s="43" t="s">
        <v>310</v>
      </c>
      <c r="D4" s="43" t="s">
        <v>272</v>
      </c>
      <c r="E4" s="41" t="s">
        <v>273</v>
      </c>
      <c r="F4" s="41" t="s">
        <v>274</v>
      </c>
      <c r="G4" s="40" t="s">
        <v>324</v>
      </c>
      <c r="H4" s="40" t="s">
        <v>325</v>
      </c>
      <c r="I4" s="40" t="s">
        <v>326</v>
      </c>
      <c r="J4" s="40" t="s">
        <v>325</v>
      </c>
      <c r="K4" s="40" t="s">
        <v>327</v>
      </c>
      <c r="L4" s="40" t="s">
        <v>325</v>
      </c>
      <c r="M4" s="41" t="s">
        <v>309</v>
      </c>
      <c r="N4" s="41" t="s">
        <v>283</v>
      </c>
    </row>
    <row r="5" spans="1:14">
      <c r="A5" s="16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26" t="s">
        <v>329</v>
      </c>
      <c r="B11" s="27"/>
      <c r="C11" s="27"/>
      <c r="D11" s="28"/>
      <c r="E11" s="29"/>
      <c r="F11" s="44"/>
      <c r="G11" s="39"/>
      <c r="H11" s="44"/>
      <c r="I11" s="26" t="s">
        <v>330</v>
      </c>
      <c r="J11" s="27"/>
      <c r="K11" s="27"/>
      <c r="L11" s="27"/>
      <c r="M11" s="27"/>
      <c r="N11" s="30"/>
    </row>
    <row r="12" ht="16.5" spans="1:14">
      <c r="A12" s="31" t="s">
        <v>331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3" sqref="C3:F3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303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309</v>
      </c>
      <c r="L2" s="5" t="s">
        <v>283</v>
      </c>
    </row>
    <row r="3" ht="18.75" spans="1:12">
      <c r="A3" s="33" t="s">
        <v>311</v>
      </c>
      <c r="B3" s="12" t="s">
        <v>287</v>
      </c>
      <c r="C3" s="12" t="s">
        <v>284</v>
      </c>
      <c r="D3" s="12" t="s">
        <v>285</v>
      </c>
      <c r="E3" s="34" t="s">
        <v>286</v>
      </c>
      <c r="F3" s="13" t="s">
        <v>62</v>
      </c>
      <c r="G3" s="11" t="s">
        <v>337</v>
      </c>
      <c r="H3" s="11" t="s">
        <v>338</v>
      </c>
      <c r="I3" s="11"/>
      <c r="J3" s="11"/>
      <c r="K3" s="35" t="s">
        <v>339</v>
      </c>
      <c r="L3" s="11" t="s">
        <v>288</v>
      </c>
    </row>
    <row r="4" spans="1:12">
      <c r="A4" s="33"/>
      <c r="B4" s="12"/>
      <c r="C4" s="23"/>
      <c r="D4" s="12"/>
      <c r="E4" s="12"/>
      <c r="F4" s="18"/>
      <c r="G4" s="11"/>
      <c r="H4" s="11"/>
      <c r="I4" s="11"/>
      <c r="J4" s="11"/>
      <c r="K4" s="35" t="s">
        <v>339</v>
      </c>
      <c r="L4" s="11" t="s">
        <v>288</v>
      </c>
    </row>
    <row r="5" spans="1:12">
      <c r="A5" s="33"/>
      <c r="B5" s="12"/>
      <c r="C5" s="23"/>
      <c r="D5" s="12"/>
      <c r="E5" s="12"/>
      <c r="F5" s="18"/>
      <c r="G5" s="11"/>
      <c r="H5" s="11"/>
      <c r="I5" s="11"/>
      <c r="J5" s="11"/>
      <c r="K5" s="35" t="s">
        <v>339</v>
      </c>
      <c r="L5" s="11" t="s">
        <v>288</v>
      </c>
    </row>
    <row r="6" spans="1:12">
      <c r="A6" s="33"/>
      <c r="B6" s="12"/>
      <c r="C6" s="23"/>
      <c r="D6" s="12"/>
      <c r="E6" s="12"/>
      <c r="F6" s="18"/>
      <c r="G6" s="11"/>
      <c r="H6" s="11"/>
      <c r="I6" s="11"/>
      <c r="J6" s="11"/>
      <c r="K6" s="35" t="s">
        <v>339</v>
      </c>
      <c r="L6" s="11" t="s">
        <v>288</v>
      </c>
    </row>
    <row r="7" spans="1:12">
      <c r="A7" s="33"/>
      <c r="B7" s="12"/>
      <c r="C7" s="23"/>
      <c r="D7" s="12"/>
      <c r="E7" s="12"/>
      <c r="F7" s="18"/>
      <c r="G7" s="11"/>
      <c r="H7" s="11"/>
      <c r="I7" s="16"/>
      <c r="J7" s="16"/>
      <c r="K7" s="35" t="s">
        <v>339</v>
      </c>
      <c r="L7" s="11" t="s">
        <v>288</v>
      </c>
    </row>
    <row r="8" spans="1:12">
      <c r="A8" s="36"/>
      <c r="B8" s="37"/>
      <c r="C8" s="23"/>
      <c r="D8" s="12"/>
      <c r="E8" s="23"/>
      <c r="F8" s="24"/>
      <c r="G8" s="20"/>
      <c r="H8" s="20"/>
      <c r="I8" s="21"/>
      <c r="J8" s="21"/>
      <c r="K8" s="38"/>
      <c r="L8" s="11" t="s">
        <v>288</v>
      </c>
    </row>
    <row r="9" spans="1:12">
      <c r="A9" s="36"/>
      <c r="B9" s="37"/>
      <c r="C9" s="23"/>
      <c r="D9" s="12"/>
      <c r="E9" s="23"/>
      <c r="F9" s="24"/>
      <c r="G9" s="20"/>
      <c r="H9" s="20"/>
      <c r="I9" s="21"/>
      <c r="J9" s="21"/>
      <c r="K9" s="38"/>
      <c r="L9" s="11" t="s">
        <v>288</v>
      </c>
    </row>
    <row r="10" spans="1:1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="2" customFormat="1" ht="18.75" spans="1:12">
      <c r="A11" s="26" t="s">
        <v>340</v>
      </c>
      <c r="B11" s="27"/>
      <c r="C11" s="27"/>
      <c r="D11" s="27"/>
      <c r="E11" s="28"/>
      <c r="F11" s="29"/>
      <c r="G11" s="39"/>
      <c r="H11" s="26" t="s">
        <v>341</v>
      </c>
      <c r="I11" s="27"/>
      <c r="J11" s="27"/>
      <c r="K11" s="27"/>
      <c r="L11" s="30"/>
    </row>
    <row r="12" ht="16.5" spans="1:12">
      <c r="A12" s="31" t="s">
        <v>342</v>
      </c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269</v>
      </c>
      <c r="B2" s="5" t="s">
        <v>274</v>
      </c>
      <c r="C2" s="5" t="s">
        <v>310</v>
      </c>
      <c r="D2" s="5" t="s">
        <v>272</v>
      </c>
      <c r="E2" s="5" t="s">
        <v>273</v>
      </c>
      <c r="F2" s="4" t="s">
        <v>344</v>
      </c>
      <c r="G2" s="4" t="s">
        <v>294</v>
      </c>
      <c r="H2" s="6" t="s">
        <v>295</v>
      </c>
      <c r="I2" s="7" t="s">
        <v>297</v>
      </c>
    </row>
    <row r="3" s="1" customFormat="1" ht="16.5" spans="1:9">
      <c r="A3" s="4"/>
      <c r="B3" s="8"/>
      <c r="C3" s="8"/>
      <c r="D3" s="8"/>
      <c r="E3" s="8"/>
      <c r="F3" s="4" t="s">
        <v>345</v>
      </c>
      <c r="G3" s="4" t="s">
        <v>298</v>
      </c>
      <c r="H3" s="9"/>
      <c r="I3" s="10"/>
    </row>
    <row r="4" spans="1:9">
      <c r="A4" s="11">
        <v>1</v>
      </c>
      <c r="B4" s="12" t="s">
        <v>346</v>
      </c>
      <c r="C4" s="12" t="s">
        <v>347</v>
      </c>
      <c r="D4" s="12" t="s">
        <v>348</v>
      </c>
      <c r="E4" s="13" t="s">
        <v>349</v>
      </c>
      <c r="F4" s="13">
        <v>-5</v>
      </c>
      <c r="G4" s="14">
        <v>-0.04</v>
      </c>
      <c r="H4" s="11"/>
      <c r="I4" s="11"/>
    </row>
    <row r="5" spans="1:9">
      <c r="A5" s="11">
        <v>2</v>
      </c>
      <c r="B5" s="12" t="s">
        <v>346</v>
      </c>
      <c r="C5" s="12" t="s">
        <v>347</v>
      </c>
      <c r="D5" s="12" t="s">
        <v>116</v>
      </c>
      <c r="E5" s="13" t="s">
        <v>62</v>
      </c>
      <c r="F5" s="15">
        <v>-0.06</v>
      </c>
      <c r="G5" s="14">
        <v>-0.04</v>
      </c>
      <c r="H5" s="11"/>
      <c r="I5" s="11"/>
    </row>
    <row r="6" spans="1:9">
      <c r="A6" s="11">
        <v>3</v>
      </c>
      <c r="B6" s="16"/>
      <c r="C6" s="17"/>
      <c r="D6" s="12"/>
      <c r="E6" s="18"/>
      <c r="F6" s="14"/>
      <c r="G6" s="14"/>
      <c r="H6" s="11"/>
      <c r="I6" s="11"/>
    </row>
    <row r="7" spans="1:9">
      <c r="A7" s="11">
        <v>4</v>
      </c>
      <c r="B7" s="16"/>
      <c r="C7" s="17"/>
      <c r="D7" s="12"/>
      <c r="E7" s="18"/>
      <c r="F7" s="19"/>
      <c r="G7" s="14"/>
      <c r="H7" s="11"/>
      <c r="I7" s="11"/>
    </row>
    <row r="8" spans="1:9">
      <c r="A8" s="11">
        <v>5</v>
      </c>
      <c r="B8" s="16"/>
      <c r="C8" s="17"/>
      <c r="D8" s="12"/>
      <c r="E8" s="18"/>
      <c r="F8" s="14"/>
      <c r="G8" s="14"/>
      <c r="H8" s="11"/>
      <c r="I8" s="11"/>
    </row>
    <row r="9" spans="1:9">
      <c r="A9" s="20"/>
      <c r="B9" s="21"/>
      <c r="C9" s="22"/>
      <c r="D9" s="23"/>
      <c r="E9" s="24"/>
      <c r="F9" s="25"/>
      <c r="G9" s="25"/>
      <c r="H9" s="21"/>
      <c r="I9" s="20"/>
    </row>
    <row r="10" spans="1:9">
      <c r="A10" s="20"/>
      <c r="B10" s="21"/>
      <c r="C10" s="22"/>
      <c r="D10" s="23"/>
      <c r="E10" s="24"/>
      <c r="F10" s="19"/>
      <c r="G10" s="25"/>
      <c r="H10" s="21"/>
      <c r="I10" s="20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="2" customFormat="1" ht="18.75" spans="1:9">
      <c r="A12" s="26" t="s">
        <v>350</v>
      </c>
      <c r="B12" s="27"/>
      <c r="C12" s="27"/>
      <c r="D12" s="28"/>
      <c r="E12" s="29"/>
      <c r="F12" s="26" t="s">
        <v>351</v>
      </c>
      <c r="G12" s="27"/>
      <c r="H12" s="28"/>
      <c r="I12" s="30"/>
    </row>
    <row r="13" ht="16.5" spans="1:9">
      <c r="A13" s="31" t="s">
        <v>352</v>
      </c>
      <c r="B13" s="31"/>
      <c r="C13" s="32"/>
      <c r="D13" s="32"/>
      <c r="E13" s="32"/>
      <c r="F13" s="32"/>
      <c r="G13" s="32"/>
      <c r="H13" s="32"/>
      <c r="I13" s="3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35</v>
      </c>
      <c r="C2" s="370"/>
      <c r="D2" s="370"/>
      <c r="E2" s="370"/>
      <c r="F2" s="370"/>
      <c r="G2" s="370"/>
      <c r="H2" s="370"/>
      <c r="I2" s="371"/>
    </row>
    <row r="3" ht="27.95" customHeight="1" spans="2:9">
      <c r="B3" s="372"/>
      <c r="C3" s="373"/>
      <c r="D3" s="374" t="s">
        <v>36</v>
      </c>
      <c r="E3" s="375"/>
      <c r="F3" s="376" t="s">
        <v>37</v>
      </c>
      <c r="G3" s="377"/>
      <c r="H3" s="374" t="s">
        <v>38</v>
      </c>
      <c r="I3" s="378"/>
    </row>
    <row r="4" ht="27.95" customHeight="1" spans="2:9">
      <c r="B4" s="372" t="s">
        <v>39</v>
      </c>
      <c r="C4" s="373" t="s">
        <v>40</v>
      </c>
      <c r="D4" s="373" t="s">
        <v>41</v>
      </c>
      <c r="E4" s="373" t="s">
        <v>42</v>
      </c>
      <c r="F4" s="379" t="s">
        <v>41</v>
      </c>
      <c r="G4" s="379" t="s">
        <v>42</v>
      </c>
      <c r="H4" s="373" t="s">
        <v>41</v>
      </c>
      <c r="I4" s="380" t="s">
        <v>42</v>
      </c>
    </row>
    <row r="5" ht="27.95" customHeight="1" spans="2:9">
      <c r="B5" s="381" t="s">
        <v>43</v>
      </c>
      <c r="C5" s="16">
        <v>13</v>
      </c>
      <c r="D5" s="16">
        <v>0</v>
      </c>
      <c r="E5" s="16">
        <v>1</v>
      </c>
      <c r="F5" s="382">
        <v>0</v>
      </c>
      <c r="G5" s="382">
        <v>1</v>
      </c>
      <c r="H5" s="16">
        <v>1</v>
      </c>
      <c r="I5" s="383">
        <v>2</v>
      </c>
    </row>
    <row r="6" ht="27.95" customHeight="1" spans="2:9">
      <c r="B6" s="381" t="s">
        <v>44</v>
      </c>
      <c r="C6" s="16">
        <v>20</v>
      </c>
      <c r="D6" s="16">
        <v>0</v>
      </c>
      <c r="E6" s="16">
        <v>1</v>
      </c>
      <c r="F6" s="382">
        <v>1</v>
      </c>
      <c r="G6" s="382">
        <v>2</v>
      </c>
      <c r="H6" s="16">
        <v>2</v>
      </c>
      <c r="I6" s="383">
        <v>3</v>
      </c>
    </row>
    <row r="7" ht="27.95" customHeight="1" spans="2:9">
      <c r="B7" s="381" t="s">
        <v>45</v>
      </c>
      <c r="C7" s="16">
        <v>32</v>
      </c>
      <c r="D7" s="16">
        <v>0</v>
      </c>
      <c r="E7" s="16">
        <v>1</v>
      </c>
      <c r="F7" s="382">
        <v>2</v>
      </c>
      <c r="G7" s="382">
        <v>3</v>
      </c>
      <c r="H7" s="16">
        <v>3</v>
      </c>
      <c r="I7" s="383">
        <v>4</v>
      </c>
    </row>
    <row r="8" ht="27.95" customHeight="1" spans="2:9">
      <c r="B8" s="381" t="s">
        <v>46</v>
      </c>
      <c r="C8" s="16">
        <v>50</v>
      </c>
      <c r="D8" s="16">
        <v>1</v>
      </c>
      <c r="E8" s="16">
        <v>2</v>
      </c>
      <c r="F8" s="382">
        <v>3</v>
      </c>
      <c r="G8" s="382">
        <v>4</v>
      </c>
      <c r="H8" s="16">
        <v>5</v>
      </c>
      <c r="I8" s="383">
        <v>6</v>
      </c>
    </row>
    <row r="9" ht="27.95" customHeight="1" spans="2:9">
      <c r="B9" s="381" t="s">
        <v>47</v>
      </c>
      <c r="C9" s="16">
        <v>80</v>
      </c>
      <c r="D9" s="16">
        <v>2</v>
      </c>
      <c r="E9" s="16">
        <v>3</v>
      </c>
      <c r="F9" s="382">
        <v>5</v>
      </c>
      <c r="G9" s="382">
        <v>6</v>
      </c>
      <c r="H9" s="16">
        <v>7</v>
      </c>
      <c r="I9" s="383">
        <v>8</v>
      </c>
    </row>
    <row r="10" ht="27.95" customHeight="1" spans="2:9">
      <c r="B10" s="381" t="s">
        <v>48</v>
      </c>
      <c r="C10" s="16">
        <v>125</v>
      </c>
      <c r="D10" s="16">
        <v>3</v>
      </c>
      <c r="E10" s="16">
        <v>4</v>
      </c>
      <c r="F10" s="382">
        <v>7</v>
      </c>
      <c r="G10" s="382">
        <v>8</v>
      </c>
      <c r="H10" s="16">
        <v>10</v>
      </c>
      <c r="I10" s="383">
        <v>11</v>
      </c>
    </row>
    <row r="11" ht="27.95" customHeight="1" spans="2:9">
      <c r="B11" s="381" t="s">
        <v>49</v>
      </c>
      <c r="C11" s="16">
        <v>200</v>
      </c>
      <c r="D11" s="16">
        <v>5</v>
      </c>
      <c r="E11" s="16">
        <v>6</v>
      </c>
      <c r="F11" s="382">
        <v>10</v>
      </c>
      <c r="G11" s="382">
        <v>11</v>
      </c>
      <c r="H11" s="16">
        <v>14</v>
      </c>
      <c r="I11" s="383">
        <v>15</v>
      </c>
    </row>
    <row r="12" ht="27.95" customHeight="1" spans="2:9">
      <c r="B12" s="384" t="s">
        <v>50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87">
        <v>22</v>
      </c>
    </row>
    <row r="14" spans="2:9">
      <c r="B14" s="388" t="s">
        <v>51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H25" sqref="H25"/>
    </sheetView>
  </sheetViews>
  <sheetFormatPr defaultColWidth="10.375" defaultRowHeight="16.5" customHeight="1"/>
  <cols>
    <col min="1" max="1" width="11.125" style="250" customWidth="1"/>
    <col min="2" max="9" width="10.375" style="250"/>
    <col min="10" max="10" width="8.875" style="250" customWidth="1"/>
    <col min="11" max="11" width="12" style="250" customWidth="1"/>
    <col min="12" max="16384" width="10.375" style="250"/>
  </cols>
  <sheetData>
    <row r="1" ht="21" spans="1:11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5" spans="1:11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256" t="s">
        <v>56</v>
      </c>
      <c r="J2" s="256"/>
      <c r="K2" s="257"/>
    </row>
    <row r="3" ht="14.25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ht="18" customHeight="1" spans="1:11">
      <c r="A4" s="264" t="s">
        <v>61</v>
      </c>
      <c r="B4" s="265" t="s">
        <v>62</v>
      </c>
      <c r="C4" s="266"/>
      <c r="D4" s="264" t="s">
        <v>63</v>
      </c>
      <c r="E4" s="267"/>
      <c r="F4" s="268">
        <v>46052</v>
      </c>
      <c r="G4" s="269"/>
      <c r="H4" s="264" t="s">
        <v>64</v>
      </c>
      <c r="I4" s="267"/>
      <c r="J4" s="152" t="s">
        <v>65</v>
      </c>
      <c r="K4" s="153" t="s">
        <v>66</v>
      </c>
    </row>
    <row r="5" ht="14.25" spans="1:11">
      <c r="A5" s="270" t="s">
        <v>67</v>
      </c>
      <c r="B5" s="152" t="s">
        <v>68</v>
      </c>
      <c r="C5" s="153"/>
      <c r="D5" s="264" t="s">
        <v>69</v>
      </c>
      <c r="E5" s="267"/>
      <c r="F5" s="268">
        <v>46016</v>
      </c>
      <c r="G5" s="269"/>
      <c r="H5" s="264" t="s">
        <v>70</v>
      </c>
      <c r="I5" s="267"/>
      <c r="J5" s="152" t="s">
        <v>65</v>
      </c>
      <c r="K5" s="153" t="s">
        <v>66</v>
      </c>
    </row>
    <row r="6" ht="14.25" spans="1:11">
      <c r="A6" s="264" t="s">
        <v>71</v>
      </c>
      <c r="B6" s="271">
        <v>1</v>
      </c>
      <c r="C6" s="272">
        <v>5</v>
      </c>
      <c r="D6" s="270" t="s">
        <v>72</v>
      </c>
      <c r="E6" s="273"/>
      <c r="F6" s="268">
        <v>46020</v>
      </c>
      <c r="G6" s="269"/>
      <c r="H6" s="264" t="s">
        <v>73</v>
      </c>
      <c r="I6" s="267"/>
      <c r="J6" s="152" t="s">
        <v>65</v>
      </c>
      <c r="K6" s="153" t="s">
        <v>66</v>
      </c>
    </row>
    <row r="7" ht="14.25" spans="1:11">
      <c r="A7" s="264" t="s">
        <v>74</v>
      </c>
      <c r="B7" s="274">
        <v>460</v>
      </c>
      <c r="C7" s="275"/>
      <c r="D7" s="270" t="s">
        <v>75</v>
      </c>
      <c r="E7" s="276"/>
      <c r="F7" s="268">
        <v>46022</v>
      </c>
      <c r="G7" s="269"/>
      <c r="H7" s="264" t="s">
        <v>76</v>
      </c>
      <c r="I7" s="267"/>
      <c r="J7" s="152" t="s">
        <v>65</v>
      </c>
      <c r="K7" s="153" t="s">
        <v>66</v>
      </c>
    </row>
    <row r="8" ht="15" spans="1:11">
      <c r="A8" s="277" t="s">
        <v>77</v>
      </c>
      <c r="B8" s="278" t="s">
        <v>78</v>
      </c>
      <c r="C8" s="279"/>
      <c r="D8" s="280" t="s">
        <v>79</v>
      </c>
      <c r="E8" s="281"/>
      <c r="F8" s="282">
        <v>45662</v>
      </c>
      <c r="G8" s="283"/>
      <c r="H8" s="280" t="s">
        <v>80</v>
      </c>
      <c r="I8" s="281"/>
      <c r="J8" s="284" t="s">
        <v>65</v>
      </c>
      <c r="K8" s="285" t="s">
        <v>66</v>
      </c>
    </row>
    <row r="9" ht="15" spans="1:11">
      <c r="A9" s="286" t="s">
        <v>81</v>
      </c>
      <c r="B9" s="287"/>
      <c r="C9" s="287"/>
      <c r="D9" s="288"/>
      <c r="E9" s="288"/>
      <c r="F9" s="288"/>
      <c r="G9" s="288"/>
      <c r="H9" s="288"/>
      <c r="I9" s="288"/>
      <c r="J9" s="288"/>
      <c r="K9" s="289"/>
    </row>
    <row r="10" ht="15" spans="1:11">
      <c r="A10" s="290" t="s">
        <v>82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2"/>
    </row>
    <row r="11" ht="14.25" spans="1:11">
      <c r="A11" s="293" t="s">
        <v>83</v>
      </c>
      <c r="B11" s="294" t="s">
        <v>84</v>
      </c>
      <c r="C11" s="295" t="s">
        <v>85</v>
      </c>
      <c r="D11" s="296"/>
      <c r="E11" s="297" t="s">
        <v>86</v>
      </c>
      <c r="F11" s="294" t="s">
        <v>84</v>
      </c>
      <c r="G11" s="295" t="s">
        <v>85</v>
      </c>
      <c r="H11" s="295" t="s">
        <v>87</v>
      </c>
      <c r="I11" s="297" t="s">
        <v>88</v>
      </c>
      <c r="J11" s="294" t="s">
        <v>84</v>
      </c>
      <c r="K11" s="298" t="s">
        <v>85</v>
      </c>
    </row>
    <row r="12" ht="14.25" spans="1:11">
      <c r="A12" s="270" t="s">
        <v>89</v>
      </c>
      <c r="B12" s="299" t="s">
        <v>84</v>
      </c>
      <c r="C12" s="152" t="s">
        <v>85</v>
      </c>
      <c r="D12" s="276"/>
      <c r="E12" s="273" t="s">
        <v>90</v>
      </c>
      <c r="F12" s="299" t="s">
        <v>84</v>
      </c>
      <c r="G12" s="152" t="s">
        <v>85</v>
      </c>
      <c r="H12" s="152" t="s">
        <v>87</v>
      </c>
      <c r="I12" s="273" t="s">
        <v>91</v>
      </c>
      <c r="J12" s="299" t="s">
        <v>84</v>
      </c>
      <c r="K12" s="153" t="s">
        <v>85</v>
      </c>
    </row>
    <row r="13" ht="14.25" spans="1:11">
      <c r="A13" s="270" t="s">
        <v>92</v>
      </c>
      <c r="B13" s="299" t="s">
        <v>84</v>
      </c>
      <c r="C13" s="152" t="s">
        <v>85</v>
      </c>
      <c r="D13" s="276"/>
      <c r="E13" s="273" t="s">
        <v>93</v>
      </c>
      <c r="F13" s="152" t="s">
        <v>94</v>
      </c>
      <c r="G13" s="152" t="s">
        <v>95</v>
      </c>
      <c r="H13" s="152" t="s">
        <v>87</v>
      </c>
      <c r="I13" s="273" t="s">
        <v>96</v>
      </c>
      <c r="J13" s="299" t="s">
        <v>84</v>
      </c>
      <c r="K13" s="153" t="s">
        <v>85</v>
      </c>
    </row>
    <row r="14" ht="15" spans="1:11">
      <c r="A14" s="280" t="s">
        <v>97</v>
      </c>
      <c r="B14" s="281"/>
      <c r="C14" s="281"/>
      <c r="D14" s="281"/>
      <c r="E14" s="281"/>
      <c r="F14" s="281"/>
      <c r="G14" s="281"/>
      <c r="H14" s="281"/>
      <c r="I14" s="281"/>
      <c r="J14" s="281"/>
      <c r="K14" s="300"/>
    </row>
    <row r="15" ht="15" spans="1:11">
      <c r="A15" s="290" t="s">
        <v>98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ht="14.25" spans="1:11">
      <c r="A16" s="301" t="s">
        <v>99</v>
      </c>
      <c r="B16" s="295" t="s">
        <v>94</v>
      </c>
      <c r="C16" s="295" t="s">
        <v>95</v>
      </c>
      <c r="D16" s="302"/>
      <c r="E16" s="303" t="s">
        <v>100</v>
      </c>
      <c r="F16" s="295" t="s">
        <v>94</v>
      </c>
      <c r="G16" s="295" t="s">
        <v>95</v>
      </c>
      <c r="H16" s="304"/>
      <c r="I16" s="303" t="s">
        <v>101</v>
      </c>
      <c r="J16" s="295" t="s">
        <v>94</v>
      </c>
      <c r="K16" s="298" t="s">
        <v>95</v>
      </c>
    </row>
    <row r="17" customHeight="1" spans="1:22">
      <c r="A17" s="305" t="s">
        <v>102</v>
      </c>
      <c r="B17" s="152" t="s">
        <v>94</v>
      </c>
      <c r="C17" s="152" t="s">
        <v>95</v>
      </c>
      <c r="D17" s="306"/>
      <c r="E17" s="307" t="s">
        <v>103</v>
      </c>
      <c r="F17" s="152" t="s">
        <v>94</v>
      </c>
      <c r="G17" s="152" t="s">
        <v>95</v>
      </c>
      <c r="H17" s="308"/>
      <c r="I17" s="307" t="s">
        <v>104</v>
      </c>
      <c r="J17" s="152" t="s">
        <v>94</v>
      </c>
      <c r="K17" s="153" t="s">
        <v>95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22">
      <c r="A18" s="310" t="s">
        <v>105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="249" customFormat="1" ht="18" customHeight="1" spans="1:22">
      <c r="A19" s="290" t="s">
        <v>106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customHeight="1" spans="1:22">
      <c r="A20" s="313" t="s">
        <v>107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ht="21.75" customHeight="1" spans="1:22">
      <c r="A21" s="316" t="s">
        <v>108</v>
      </c>
      <c r="B21" s="317"/>
      <c r="C21" s="317" t="s">
        <v>109</v>
      </c>
      <c r="D21" s="317" t="s">
        <v>110</v>
      </c>
      <c r="E21" s="317" t="s">
        <v>111</v>
      </c>
      <c r="F21" s="317" t="s">
        <v>112</v>
      </c>
      <c r="G21" s="317" t="s">
        <v>113</v>
      </c>
      <c r="H21" s="317" t="s">
        <v>114</v>
      </c>
      <c r="I21" s="317"/>
      <c r="J21" s="307"/>
      <c r="K21" s="318" t="s">
        <v>115</v>
      </c>
    </row>
    <row r="22" ht="23" customHeight="1" spans="1:22">
      <c r="A22" s="319" t="s">
        <v>116</v>
      </c>
      <c r="B22" s="320"/>
      <c r="C22" s="320"/>
      <c r="D22" s="320">
        <v>1</v>
      </c>
      <c r="E22" s="320">
        <v>1</v>
      </c>
      <c r="F22" s="320">
        <v>1</v>
      </c>
      <c r="G22" s="320">
        <v>1</v>
      </c>
      <c r="H22" s="320">
        <v>1</v>
      </c>
      <c r="I22" s="320"/>
      <c r="J22" s="320"/>
      <c r="K22" s="321"/>
    </row>
    <row r="23" ht="23" customHeight="1" spans="1:22">
      <c r="A23" s="319"/>
      <c r="B23" s="320"/>
      <c r="C23" s="320"/>
      <c r="D23" s="320"/>
      <c r="E23" s="320"/>
      <c r="F23" s="320"/>
      <c r="G23" s="320"/>
      <c r="H23" s="320"/>
      <c r="I23" s="320"/>
      <c r="J23" s="320"/>
      <c r="K23" s="322"/>
    </row>
    <row r="24" ht="23" customHeight="1" spans="1:22">
      <c r="A24" s="319"/>
      <c r="B24" s="320"/>
      <c r="C24" s="320"/>
      <c r="D24" s="320"/>
      <c r="E24" s="320"/>
      <c r="F24" s="320"/>
      <c r="G24" s="320"/>
      <c r="H24" s="320"/>
      <c r="I24" s="320"/>
      <c r="J24" s="320"/>
      <c r="K24" s="322"/>
    </row>
    <row r="25" ht="23" customHeight="1" spans="1:22">
      <c r="A25" s="323"/>
      <c r="B25" s="320"/>
      <c r="C25" s="320"/>
      <c r="D25" s="320"/>
      <c r="E25" s="320"/>
      <c r="F25" s="320"/>
      <c r="G25" s="320"/>
      <c r="H25" s="320"/>
      <c r="I25" s="320"/>
      <c r="J25" s="320"/>
      <c r="K25" s="322"/>
    </row>
    <row r="26" ht="23" customHeight="1" spans="1:22">
      <c r="A26" s="324"/>
      <c r="B26" s="320"/>
      <c r="C26" s="320"/>
      <c r="D26" s="320"/>
      <c r="E26" s="320"/>
      <c r="F26" s="320"/>
      <c r="G26" s="320"/>
      <c r="H26" s="320"/>
      <c r="I26" s="320"/>
      <c r="J26" s="320"/>
      <c r="K26" s="322"/>
    </row>
    <row r="27" ht="18" customHeight="1" spans="1:22">
      <c r="A27" s="325" t="s">
        <v>117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ht="18.75" customHeight="1" spans="1:22">
      <c r="A28" s="328" t="s">
        <v>118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30"/>
    </row>
    <row r="29" ht="18.75" customHeight="1" spans="1:22">
      <c r="A29" s="331"/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ht="18" customHeight="1" spans="1:22">
      <c r="A30" s="325" t="s">
        <v>119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ht="14.25" spans="1:22">
      <c r="A31" s="334" t="s">
        <v>120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ht="15" spans="1:22">
      <c r="A32" s="164" t="s">
        <v>121</v>
      </c>
      <c r="B32" s="165"/>
      <c r="C32" s="152" t="s">
        <v>65</v>
      </c>
      <c r="D32" s="152" t="s">
        <v>66</v>
      </c>
      <c r="E32" s="337" t="s">
        <v>122</v>
      </c>
      <c r="F32" s="338"/>
      <c r="G32" s="338"/>
      <c r="H32" s="338"/>
      <c r="I32" s="338"/>
      <c r="J32" s="338"/>
      <c r="K32" s="339"/>
    </row>
    <row r="33" ht="15" spans="1:11">
      <c r="A33" s="340" t="s">
        <v>123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0"/>
    </row>
    <row r="34" ht="21" customHeight="1" spans="1:11">
      <c r="A34" s="341" t="s">
        <v>124</v>
      </c>
      <c r="B34" s="342"/>
      <c r="C34" s="342"/>
      <c r="D34" s="342"/>
      <c r="E34" s="342"/>
      <c r="F34" s="342"/>
      <c r="G34" s="342"/>
      <c r="H34" s="342"/>
      <c r="I34" s="342"/>
      <c r="J34" s="342"/>
      <c r="K34" s="343">
        <v>1</v>
      </c>
    </row>
    <row r="35" ht="21" customHeight="1" spans="1:11">
      <c r="A35" s="344" t="s">
        <v>125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6">
        <v>1</v>
      </c>
    </row>
    <row r="36" ht="21" customHeight="1" spans="1:11">
      <c r="A36" s="344" t="s">
        <v>126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46">
        <v>1</v>
      </c>
    </row>
    <row r="37" ht="21" customHeight="1" spans="1:11">
      <c r="A37" s="347"/>
      <c r="B37" s="348"/>
      <c r="C37" s="348"/>
      <c r="D37" s="348"/>
      <c r="E37" s="348"/>
      <c r="F37" s="348"/>
      <c r="G37" s="348"/>
      <c r="H37" s="348"/>
      <c r="I37" s="348"/>
      <c r="J37" s="348"/>
      <c r="K37" s="349"/>
    </row>
    <row r="38" ht="21" customHeight="1" spans="1:11">
      <c r="A38" s="347"/>
      <c r="B38" s="348"/>
      <c r="C38" s="348"/>
      <c r="D38" s="348"/>
      <c r="E38" s="348"/>
      <c r="F38" s="348"/>
      <c r="G38" s="348"/>
      <c r="H38" s="348"/>
      <c r="I38" s="348"/>
      <c r="J38" s="348"/>
      <c r="K38" s="349"/>
    </row>
    <row r="39" ht="21" customHeight="1" spans="1:11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49"/>
    </row>
    <row r="40" ht="21" customHeight="1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49"/>
    </row>
    <row r="41" ht="15" spans="1:11">
      <c r="A41" s="350" t="s">
        <v>127</v>
      </c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ht="15" spans="1:11">
      <c r="A42" s="290" t="s">
        <v>128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ht="14.25" spans="1:11">
      <c r="A43" s="301" t="s">
        <v>129</v>
      </c>
      <c r="B43" s="295" t="s">
        <v>94</v>
      </c>
      <c r="C43" s="295" t="s">
        <v>95</v>
      </c>
      <c r="D43" s="295" t="s">
        <v>87</v>
      </c>
      <c r="E43" s="303" t="s">
        <v>130</v>
      </c>
      <c r="F43" s="295" t="s">
        <v>94</v>
      </c>
      <c r="G43" s="295" t="s">
        <v>95</v>
      </c>
      <c r="H43" s="295" t="s">
        <v>87</v>
      </c>
      <c r="I43" s="303" t="s">
        <v>131</v>
      </c>
      <c r="J43" s="295" t="s">
        <v>94</v>
      </c>
      <c r="K43" s="298" t="s">
        <v>95</v>
      </c>
    </row>
    <row r="44" ht="14.25" spans="1:11">
      <c r="A44" s="305" t="s">
        <v>86</v>
      </c>
      <c r="B44" s="152" t="s">
        <v>94</v>
      </c>
      <c r="C44" s="152" t="s">
        <v>95</v>
      </c>
      <c r="D44" s="152" t="s">
        <v>87</v>
      </c>
      <c r="E44" s="307" t="s">
        <v>93</v>
      </c>
      <c r="F44" s="152" t="s">
        <v>94</v>
      </c>
      <c r="G44" s="152" t="s">
        <v>95</v>
      </c>
      <c r="H44" s="152" t="s">
        <v>87</v>
      </c>
      <c r="I44" s="307" t="s">
        <v>104</v>
      </c>
      <c r="J44" s="152" t="s">
        <v>94</v>
      </c>
      <c r="K44" s="153" t="s">
        <v>95</v>
      </c>
    </row>
    <row r="45" ht="15" spans="1:11">
      <c r="A45" s="280" t="s">
        <v>97</v>
      </c>
      <c r="B45" s="281"/>
      <c r="C45" s="281"/>
      <c r="D45" s="281"/>
      <c r="E45" s="281"/>
      <c r="F45" s="281"/>
      <c r="G45" s="281"/>
      <c r="H45" s="281"/>
      <c r="I45" s="281"/>
      <c r="J45" s="281"/>
      <c r="K45" s="300"/>
    </row>
    <row r="46" ht="15" spans="1:11">
      <c r="A46" s="340" t="s">
        <v>132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</row>
    <row r="47" ht="15" spans="1:11">
      <c r="A47" s="353"/>
      <c r="B47" s="354"/>
      <c r="C47" s="354"/>
      <c r="D47" s="354"/>
      <c r="E47" s="354"/>
      <c r="F47" s="354"/>
      <c r="G47" s="354"/>
      <c r="H47" s="354"/>
      <c r="I47" s="354"/>
      <c r="J47" s="354"/>
      <c r="K47" s="355"/>
    </row>
    <row r="48" ht="15" spans="1:11">
      <c r="A48" s="356" t="s">
        <v>133</v>
      </c>
      <c r="B48" s="357" t="s">
        <v>134</v>
      </c>
      <c r="C48" s="357"/>
      <c r="D48" s="358" t="s">
        <v>135</v>
      </c>
      <c r="E48" s="359" t="s">
        <v>136</v>
      </c>
      <c r="F48" s="360" t="s">
        <v>137</v>
      </c>
      <c r="G48" s="361">
        <v>46025</v>
      </c>
      <c r="H48" s="362" t="s">
        <v>138</v>
      </c>
      <c r="I48" s="363"/>
      <c r="J48" s="364" t="s">
        <v>139</v>
      </c>
      <c r="K48" s="365"/>
    </row>
    <row r="49" ht="15" spans="1:11">
      <c r="A49" s="340" t="s">
        <v>140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0"/>
    </row>
    <row r="50" ht="15" spans="1:11">
      <c r="A50" s="366" t="s">
        <v>141</v>
      </c>
      <c r="B50" s="367"/>
      <c r="C50" s="367"/>
      <c r="D50" s="367"/>
      <c r="E50" s="367"/>
      <c r="F50" s="367"/>
      <c r="G50" s="367"/>
      <c r="H50" s="367"/>
      <c r="I50" s="367"/>
      <c r="J50" s="367"/>
      <c r="K50" s="368"/>
    </row>
    <row r="51" ht="15" spans="1:11">
      <c r="A51" s="356" t="s">
        <v>133</v>
      </c>
      <c r="B51" s="357" t="s">
        <v>134</v>
      </c>
      <c r="C51" s="357"/>
      <c r="D51" s="358" t="s">
        <v>135</v>
      </c>
      <c r="E51" s="359" t="s">
        <v>136</v>
      </c>
      <c r="F51" s="360" t="s">
        <v>137</v>
      </c>
      <c r="G51" s="361">
        <v>46025</v>
      </c>
      <c r="H51" s="362" t="s">
        <v>138</v>
      </c>
      <c r="I51" s="363"/>
      <c r="J51" s="364" t="s">
        <v>139</v>
      </c>
      <c r="K51" s="365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Q9" sqref="Q9"/>
    </sheetView>
  </sheetViews>
  <sheetFormatPr defaultColWidth="9" defaultRowHeight="14.25"/>
  <cols>
    <col min="1" max="1" width="15.625" style="91" customWidth="1"/>
    <col min="2" max="2" width="9" style="91" customWidth="1"/>
    <col min="3" max="4" width="8.5" style="92" customWidth="1"/>
    <col min="5" max="7" width="8.5" style="91" customWidth="1"/>
    <col min="8" max="8" width="10.25" style="91" customWidth="1"/>
    <col min="9" max="9" width="6.5" style="91" customWidth="1"/>
    <col min="10" max="10" width="2.75" style="91" customWidth="1"/>
    <col min="11" max="11" width="9.15833333333333" style="91" customWidth="1"/>
    <col min="12" max="12" width="10.75" style="91" customWidth="1"/>
    <col min="13" max="16" width="9.75" style="91" customWidth="1"/>
    <col min="17" max="17" width="9.75" style="224" customWidth="1"/>
    <col min="18" max="255" width="9" style="91"/>
    <col min="256" max="16384" width="9" style="94"/>
  </cols>
  <sheetData>
    <row r="1" s="91" customFormat="1" ht="29" customHeight="1" spans="1:258">
      <c r="A1" s="225" t="s">
        <v>142</v>
      </c>
      <c r="B1" s="225"/>
      <c r="C1" s="226"/>
      <c r="D1" s="226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8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  <c r="IX1" s="94"/>
    </row>
    <row r="2" s="91" customFormat="1" ht="20" customHeight="1" spans="1:258">
      <c r="A2" s="100" t="s">
        <v>61</v>
      </c>
      <c r="B2" s="101" t="str">
        <f>首期!B4</f>
        <v>TAJJCM90161</v>
      </c>
      <c r="C2" s="102"/>
      <c r="D2" s="103"/>
      <c r="E2" s="104" t="s">
        <v>67</v>
      </c>
      <c r="F2" s="105" t="str">
        <f>首期!B5</f>
        <v>男式短袖T恤</v>
      </c>
      <c r="G2" s="105"/>
      <c r="H2" s="105"/>
      <c r="I2" s="105"/>
      <c r="J2" s="106"/>
      <c r="K2" s="107" t="s">
        <v>57</v>
      </c>
      <c r="L2" s="108" t="s">
        <v>56</v>
      </c>
      <c r="M2" s="108"/>
      <c r="N2" s="108"/>
      <c r="O2" s="108"/>
      <c r="P2" s="229"/>
      <c r="Q2" s="230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  <c r="IX2" s="94"/>
    </row>
    <row r="3" s="91" customFormat="1" ht="15" spans="1:258">
      <c r="A3" s="110" t="s">
        <v>143</v>
      </c>
      <c r="B3" s="111" t="s">
        <v>144</v>
      </c>
      <c r="C3" s="112"/>
      <c r="D3" s="111"/>
      <c r="E3" s="111"/>
      <c r="F3" s="111"/>
      <c r="G3" s="111"/>
      <c r="H3" s="111"/>
      <c r="I3" s="111"/>
      <c r="J3" s="113"/>
      <c r="K3" s="114"/>
      <c r="L3" s="114"/>
      <c r="M3" s="114"/>
      <c r="N3" s="114"/>
      <c r="O3" s="114"/>
      <c r="P3" s="231"/>
      <c r="Q3" s="232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  <c r="IX3" s="94"/>
    </row>
    <row r="4" s="91" customFormat="1" ht="16.5" spans="1:258">
      <c r="A4" s="110"/>
      <c r="B4" s="116" t="s">
        <v>110</v>
      </c>
      <c r="C4" s="117" t="s">
        <v>111</v>
      </c>
      <c r="D4" s="118" t="s">
        <v>112</v>
      </c>
      <c r="E4" s="117" t="s">
        <v>113</v>
      </c>
      <c r="F4" s="117" t="s">
        <v>114</v>
      </c>
      <c r="G4" s="117" t="s">
        <v>145</v>
      </c>
      <c r="H4" s="117" t="s">
        <v>146</v>
      </c>
      <c r="I4" s="233" t="s">
        <v>147</v>
      </c>
      <c r="J4" s="113"/>
      <c r="K4" s="234"/>
      <c r="L4" s="235" t="s">
        <v>116</v>
      </c>
      <c r="M4" s="235" t="s">
        <v>112</v>
      </c>
      <c r="N4" s="235" t="s">
        <v>112</v>
      </c>
      <c r="O4" s="235"/>
      <c r="P4" s="235"/>
      <c r="Q4" s="236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</row>
    <row r="5" s="91" customFormat="1" ht="16.5" spans="1:258">
      <c r="A5" s="110"/>
      <c r="B5" s="116" t="s">
        <v>148</v>
      </c>
      <c r="C5" s="117" t="s">
        <v>149</v>
      </c>
      <c r="D5" s="118" t="s">
        <v>150</v>
      </c>
      <c r="E5" s="117" t="s">
        <v>151</v>
      </c>
      <c r="F5" s="117" t="s">
        <v>152</v>
      </c>
      <c r="G5" s="117" t="s">
        <v>153</v>
      </c>
      <c r="H5" s="117" t="s">
        <v>154</v>
      </c>
      <c r="I5" s="233"/>
      <c r="J5" s="120"/>
      <c r="K5" s="121"/>
      <c r="L5" s="237" t="s">
        <v>111</v>
      </c>
      <c r="M5" s="238" t="s">
        <v>155</v>
      </c>
      <c r="N5" s="238" t="s">
        <v>156</v>
      </c>
      <c r="O5" s="238"/>
      <c r="P5" s="238"/>
      <c r="Q5" s="239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</row>
    <row r="6" s="91" customFormat="1" ht="20" customHeight="1" spans="1:258">
      <c r="A6" s="123" t="s">
        <v>157</v>
      </c>
      <c r="B6" s="124">
        <f>C6-1</f>
        <v>66</v>
      </c>
      <c r="C6" s="124">
        <f>D6-2</f>
        <v>67</v>
      </c>
      <c r="D6" s="125">
        <v>69</v>
      </c>
      <c r="E6" s="124">
        <f>D6+2</f>
        <v>71</v>
      </c>
      <c r="F6" s="124">
        <f>E6+2</f>
        <v>73</v>
      </c>
      <c r="G6" s="124">
        <f>F6+1</f>
        <v>74</v>
      </c>
      <c r="H6" s="124">
        <f>G6+1</f>
        <v>75</v>
      </c>
      <c r="I6" s="240" t="s">
        <v>158</v>
      </c>
      <c r="J6" s="120"/>
      <c r="K6" s="121"/>
      <c r="L6" s="121" t="s">
        <v>159</v>
      </c>
      <c r="M6" s="121" t="s">
        <v>160</v>
      </c>
      <c r="N6" s="121" t="s">
        <v>161</v>
      </c>
      <c r="O6" s="121"/>
      <c r="P6" s="121"/>
      <c r="Q6" s="126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</row>
    <row r="7" s="91" customFormat="1" ht="20" customHeight="1" spans="1:258">
      <c r="A7" s="123" t="s">
        <v>162</v>
      </c>
      <c r="B7" s="124">
        <f t="shared" ref="B7:B9" si="0">C7-4</f>
        <v>97</v>
      </c>
      <c r="C7" s="124">
        <f t="shared" ref="C7:C9" si="1">D7-4</f>
        <v>101</v>
      </c>
      <c r="D7" s="125">
        <v>105</v>
      </c>
      <c r="E7" s="124">
        <f t="shared" ref="E7:E9" si="2">D7+4</f>
        <v>109</v>
      </c>
      <c r="F7" s="124">
        <f>E7+4</f>
        <v>113</v>
      </c>
      <c r="G7" s="124">
        <f t="shared" ref="G7:G9" si="3">F7+6</f>
        <v>119</v>
      </c>
      <c r="H7" s="124">
        <f>G7+6</f>
        <v>125</v>
      </c>
      <c r="I7" s="240" t="s">
        <v>158</v>
      </c>
      <c r="J7" s="120"/>
      <c r="K7" s="121"/>
      <c r="L7" s="121" t="s">
        <v>160</v>
      </c>
      <c r="M7" s="121" t="s">
        <v>163</v>
      </c>
      <c r="N7" s="121" t="s">
        <v>161</v>
      </c>
      <c r="O7" s="121"/>
      <c r="P7" s="121"/>
      <c r="Q7" s="126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</row>
    <row r="8" s="91" customFormat="1" ht="20" customHeight="1" spans="1:258">
      <c r="A8" s="123" t="s">
        <v>164</v>
      </c>
      <c r="B8" s="124">
        <f t="shared" si="0"/>
        <v>94</v>
      </c>
      <c r="C8" s="124">
        <f t="shared" si="1"/>
        <v>98</v>
      </c>
      <c r="D8" s="125">
        <v>102</v>
      </c>
      <c r="E8" s="124">
        <f t="shared" si="2"/>
        <v>106</v>
      </c>
      <c r="F8" s="124">
        <f>E8+5</f>
        <v>111</v>
      </c>
      <c r="G8" s="124">
        <f t="shared" si="3"/>
        <v>117</v>
      </c>
      <c r="H8" s="124">
        <f>G8+7</f>
        <v>124</v>
      </c>
      <c r="I8" s="240" t="s">
        <v>158</v>
      </c>
      <c r="J8" s="120"/>
      <c r="K8" s="121"/>
      <c r="L8" s="121" t="s">
        <v>160</v>
      </c>
      <c r="M8" s="121" t="s">
        <v>161</v>
      </c>
      <c r="N8" s="121" t="s">
        <v>163</v>
      </c>
      <c r="O8" s="121"/>
      <c r="P8" s="121"/>
      <c r="Q8" s="126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</row>
    <row r="9" s="91" customFormat="1" ht="20" customHeight="1" spans="1:258">
      <c r="A9" s="123" t="s">
        <v>165</v>
      </c>
      <c r="B9" s="124">
        <f t="shared" si="0"/>
        <v>96</v>
      </c>
      <c r="C9" s="124">
        <f t="shared" si="1"/>
        <v>100</v>
      </c>
      <c r="D9" s="125">
        <v>104</v>
      </c>
      <c r="E9" s="124">
        <f t="shared" si="2"/>
        <v>108</v>
      </c>
      <c r="F9" s="124">
        <f>E9+5</f>
        <v>113</v>
      </c>
      <c r="G9" s="124">
        <f t="shared" si="3"/>
        <v>119</v>
      </c>
      <c r="H9" s="124">
        <f>G9+7</f>
        <v>126</v>
      </c>
      <c r="I9" s="240" t="s">
        <v>166</v>
      </c>
      <c r="J9" s="120"/>
      <c r="K9" s="121"/>
      <c r="L9" s="121" t="s">
        <v>163</v>
      </c>
      <c r="M9" s="121" t="s">
        <v>163</v>
      </c>
      <c r="N9" s="121" t="s">
        <v>167</v>
      </c>
      <c r="O9" s="121"/>
      <c r="P9" s="121"/>
      <c r="Q9" s="126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</row>
    <row r="10" s="91" customFormat="1" ht="20" customHeight="1" spans="1:258">
      <c r="A10" s="123" t="s">
        <v>168</v>
      </c>
      <c r="B10" s="124">
        <f>C10-1.2</f>
        <v>43.1</v>
      </c>
      <c r="C10" s="124">
        <f>D10-1.2</f>
        <v>44.3</v>
      </c>
      <c r="D10" s="125">
        <v>45.5</v>
      </c>
      <c r="E10" s="124">
        <f>D10+1.2</f>
        <v>46.7</v>
      </c>
      <c r="F10" s="124">
        <f>E10+1.2</f>
        <v>47.9</v>
      </c>
      <c r="G10" s="124">
        <f>F10+1.4</f>
        <v>49.3</v>
      </c>
      <c r="H10" s="124">
        <f>G10+1.4</f>
        <v>50.7</v>
      </c>
      <c r="I10" s="240" t="s">
        <v>166</v>
      </c>
      <c r="J10" s="120"/>
      <c r="K10" s="121"/>
      <c r="L10" s="121" t="s">
        <v>169</v>
      </c>
      <c r="M10" s="121" t="s">
        <v>170</v>
      </c>
      <c r="N10" s="121" t="s">
        <v>170</v>
      </c>
      <c r="O10" s="121"/>
      <c r="P10" s="121"/>
      <c r="Q10" s="126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</row>
    <row r="11" s="91" customFormat="1" ht="20" customHeight="1" spans="1:258">
      <c r="A11" s="123" t="s">
        <v>171</v>
      </c>
      <c r="B11" s="124">
        <f>C11-1</f>
        <v>45</v>
      </c>
      <c r="C11" s="124">
        <f>D11-1</f>
        <v>46</v>
      </c>
      <c r="D11" s="125">
        <v>47</v>
      </c>
      <c r="E11" s="124">
        <f>D11+1</f>
        <v>48</v>
      </c>
      <c r="F11" s="124">
        <f>E11+1</f>
        <v>49</v>
      </c>
      <c r="G11" s="124">
        <f>F11+1.5</f>
        <v>50.5</v>
      </c>
      <c r="H11" s="124">
        <f>G11+1.5</f>
        <v>52</v>
      </c>
      <c r="I11" s="240" t="s">
        <v>172</v>
      </c>
      <c r="J11" s="120"/>
      <c r="K11" s="121"/>
      <c r="L11" s="121"/>
      <c r="M11" s="121" t="s">
        <v>161</v>
      </c>
      <c r="N11" s="121" t="s">
        <v>161</v>
      </c>
      <c r="O11" s="121"/>
      <c r="P11" s="121"/>
      <c r="Q11" s="126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  <c r="IX11" s="94"/>
    </row>
    <row r="12" s="91" customFormat="1" ht="20" customHeight="1" spans="1:258">
      <c r="A12" s="123" t="s">
        <v>173</v>
      </c>
      <c r="B12" s="124">
        <f>C12-0.5</f>
        <v>19</v>
      </c>
      <c r="C12" s="124">
        <f>D12-0.5</f>
        <v>19.5</v>
      </c>
      <c r="D12" s="125">
        <v>20</v>
      </c>
      <c r="E12" s="124">
        <f t="shared" ref="E12:H12" si="4">D12+0.5</f>
        <v>20.5</v>
      </c>
      <c r="F12" s="124">
        <f t="shared" si="4"/>
        <v>21</v>
      </c>
      <c r="G12" s="124">
        <f t="shared" si="4"/>
        <v>21.5</v>
      </c>
      <c r="H12" s="124">
        <f t="shared" si="4"/>
        <v>22</v>
      </c>
      <c r="I12" s="240" t="s">
        <v>166</v>
      </c>
      <c r="J12" s="120"/>
      <c r="K12" s="121"/>
      <c r="L12" s="121" t="s">
        <v>174</v>
      </c>
      <c r="M12" s="121" t="s">
        <v>170</v>
      </c>
      <c r="N12" s="121" t="s">
        <v>175</v>
      </c>
      <c r="O12" s="121"/>
      <c r="P12" s="121"/>
      <c r="Q12" s="126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  <c r="IX12" s="94"/>
    </row>
    <row r="13" s="91" customFormat="1" ht="20" customHeight="1" spans="1:258">
      <c r="A13" s="123" t="s">
        <v>176</v>
      </c>
      <c r="B13" s="127">
        <f>C13-0.7</f>
        <v>17.6</v>
      </c>
      <c r="C13" s="127">
        <f>D13-0.7</f>
        <v>18.3</v>
      </c>
      <c r="D13" s="125">
        <v>19</v>
      </c>
      <c r="E13" s="127">
        <f>D13+0.7</f>
        <v>19.7</v>
      </c>
      <c r="F13" s="127">
        <f>E13+0.7</f>
        <v>20.4</v>
      </c>
      <c r="G13" s="127">
        <f>F13+0.95</f>
        <v>21.35</v>
      </c>
      <c r="H13" s="127">
        <f>G13+0.95</f>
        <v>22.3</v>
      </c>
      <c r="I13" s="240">
        <v>0</v>
      </c>
      <c r="J13" s="120"/>
      <c r="K13" s="121"/>
      <c r="L13" s="121" t="s">
        <v>177</v>
      </c>
      <c r="M13" s="121" t="s">
        <v>159</v>
      </c>
      <c r="N13" s="121" t="s">
        <v>159</v>
      </c>
      <c r="O13" s="121"/>
      <c r="P13" s="121"/>
      <c r="Q13" s="126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  <c r="IX13" s="94"/>
    </row>
    <row r="14" s="91" customFormat="1" ht="20" customHeight="1" spans="1:258">
      <c r="A14" s="123" t="s">
        <v>178</v>
      </c>
      <c r="B14" s="124">
        <f>C14-0.7</f>
        <v>15.6</v>
      </c>
      <c r="C14" s="124">
        <f>D14-0.7</f>
        <v>16.3</v>
      </c>
      <c r="D14" s="125">
        <v>17</v>
      </c>
      <c r="E14" s="124">
        <f>D14+0.7</f>
        <v>17.7</v>
      </c>
      <c r="F14" s="124">
        <f>E14+0.7</f>
        <v>18.4</v>
      </c>
      <c r="G14" s="124">
        <f>F14+0.95</f>
        <v>19.35</v>
      </c>
      <c r="H14" s="124">
        <f>G14+0.95</f>
        <v>20.3</v>
      </c>
      <c r="I14" s="241"/>
      <c r="J14" s="120"/>
      <c r="K14" s="121"/>
      <c r="L14" s="121" t="s">
        <v>161</v>
      </c>
      <c r="M14" s="121" t="s">
        <v>179</v>
      </c>
      <c r="N14" s="121" t="s">
        <v>170</v>
      </c>
      <c r="O14" s="121"/>
      <c r="P14" s="121"/>
      <c r="Q14" s="126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  <c r="IX14" s="94"/>
    </row>
    <row r="15" s="91" customFormat="1" ht="20" customHeight="1" spans="1:258">
      <c r="A15" s="123" t="s">
        <v>180</v>
      </c>
      <c r="B15" s="124">
        <f>C15-0</f>
        <v>-0.4</v>
      </c>
      <c r="C15" s="124">
        <f>D15-0.4</f>
        <v>-0.4</v>
      </c>
      <c r="D15" s="125">
        <v>0</v>
      </c>
      <c r="E15" s="124">
        <f>D15+0.4</f>
        <v>0.4</v>
      </c>
      <c r="F15" s="124">
        <f>E15+0.4</f>
        <v>0.8</v>
      </c>
      <c r="G15" s="124">
        <f>F15+0.6</f>
        <v>1.4</v>
      </c>
      <c r="H15" s="124">
        <f>G15+0.6</f>
        <v>2</v>
      </c>
      <c r="I15" s="241"/>
      <c r="J15" s="120"/>
      <c r="K15" s="121"/>
      <c r="L15" s="121" t="s">
        <v>181</v>
      </c>
      <c r="M15" s="121" t="s">
        <v>161</v>
      </c>
      <c r="N15" s="121" t="s">
        <v>161</v>
      </c>
      <c r="O15" s="121"/>
      <c r="P15" s="121"/>
      <c r="Q15" s="126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</row>
    <row r="16" s="91" customFormat="1" ht="20" customHeight="1" spans="1:258">
      <c r="A16" s="123" t="s">
        <v>182</v>
      </c>
      <c r="B16" s="124">
        <f>C16-0</f>
        <v>-0.2</v>
      </c>
      <c r="C16" s="124">
        <f>D16-0.2</f>
        <v>-0.2</v>
      </c>
      <c r="D16" s="125">
        <v>0</v>
      </c>
      <c r="E16" s="124">
        <f>D16+0.2</f>
        <v>0.2</v>
      </c>
      <c r="F16" s="124">
        <f>E16+0.2</f>
        <v>0.4</v>
      </c>
      <c r="G16" s="124">
        <f>F16+0.25</f>
        <v>0.65</v>
      </c>
      <c r="H16" s="124">
        <f>G16+0.25</f>
        <v>0.9</v>
      </c>
      <c r="I16" s="241"/>
      <c r="J16" s="120"/>
      <c r="K16" s="121"/>
      <c r="L16" s="121"/>
      <c r="M16" s="121" t="s">
        <v>161</v>
      </c>
      <c r="N16" s="121" t="s">
        <v>161</v>
      </c>
      <c r="O16" s="121"/>
      <c r="P16" s="121"/>
      <c r="Q16" s="126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  <c r="IX16" s="94"/>
    </row>
    <row r="17" s="91" customFormat="1" ht="20" customHeight="1" spans="1:258">
      <c r="A17" s="123" t="s">
        <v>183</v>
      </c>
      <c r="B17" s="124">
        <f>C17</f>
        <v>1.3</v>
      </c>
      <c r="C17" s="124">
        <f>D17</f>
        <v>1.3</v>
      </c>
      <c r="D17" s="125">
        <v>1.3</v>
      </c>
      <c r="E17" s="124">
        <f t="shared" ref="E17:H17" si="5">D17</f>
        <v>1.3</v>
      </c>
      <c r="F17" s="124">
        <f t="shared" si="5"/>
        <v>1.3</v>
      </c>
      <c r="G17" s="124">
        <f t="shared" si="5"/>
        <v>1.3</v>
      </c>
      <c r="H17" s="124">
        <f t="shared" si="5"/>
        <v>1.3</v>
      </c>
      <c r="I17" s="242"/>
      <c r="J17" s="120"/>
      <c r="K17" s="121"/>
      <c r="L17" s="121"/>
      <c r="M17" s="121" t="s">
        <v>161</v>
      </c>
      <c r="N17" s="121" t="s">
        <v>161</v>
      </c>
      <c r="O17" s="121"/>
      <c r="P17" s="121"/>
      <c r="Q17" s="126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  <c r="IX17" s="94"/>
    </row>
    <row r="18" s="91" customFormat="1" ht="20" customHeight="1" spans="1:258">
      <c r="A18" s="243"/>
      <c r="B18" s="129"/>
      <c r="C18" s="129"/>
      <c r="D18" s="130"/>
      <c r="E18" s="129"/>
      <c r="F18" s="129"/>
      <c r="G18" s="129"/>
      <c r="H18" s="129"/>
      <c r="I18" s="244"/>
      <c r="J18" s="120"/>
      <c r="K18" s="121"/>
      <c r="L18" s="121"/>
      <c r="M18" s="121"/>
      <c r="N18" s="121"/>
      <c r="O18" s="121"/>
      <c r="P18" s="121"/>
      <c r="Q18" s="126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  <c r="IX18" s="94"/>
    </row>
    <row r="19" s="91" customFormat="1" ht="20" customHeight="1" spans="1:258">
      <c r="A19" s="131"/>
      <c r="B19" s="132"/>
      <c r="C19" s="132"/>
      <c r="D19" s="132"/>
      <c r="E19" s="133"/>
      <c r="F19" s="132"/>
      <c r="G19" s="132"/>
      <c r="H19" s="132"/>
      <c r="I19" s="132"/>
      <c r="J19" s="134"/>
      <c r="K19" s="135"/>
      <c r="L19" s="135"/>
      <c r="M19" s="136"/>
      <c r="N19" s="135"/>
      <c r="O19" s="135"/>
      <c r="P19" s="136"/>
      <c r="Q19" s="137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  <c r="IX19" s="94"/>
    </row>
    <row r="20" s="91" customFormat="1" ht="16.5" spans="1:258">
      <c r="A20" s="245"/>
      <c r="B20" s="245"/>
      <c r="C20" s="246"/>
      <c r="D20" s="246"/>
      <c r="E20" s="247"/>
      <c r="F20" s="246"/>
      <c r="G20" s="246"/>
      <c r="H20" s="246"/>
      <c r="I20" s="246"/>
      <c r="Q20" s="228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</row>
    <row r="21" s="91" customFormat="1" spans="1:258">
      <c r="A21" s="138" t="s">
        <v>184</v>
      </c>
      <c r="B21" s="138"/>
      <c r="C21" s="139"/>
      <c r="D21" s="139"/>
      <c r="Q21" s="228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  <c r="IX21" s="94"/>
    </row>
    <row r="22" s="91" customFormat="1" spans="1:258">
      <c r="C22" s="92"/>
      <c r="D22" s="92"/>
      <c r="K22" s="140" t="s">
        <v>185</v>
      </c>
      <c r="L22" s="248">
        <v>46025</v>
      </c>
      <c r="M22" s="140" t="s">
        <v>186</v>
      </c>
      <c r="N22" s="140" t="s">
        <v>136</v>
      </c>
      <c r="O22" s="140" t="s">
        <v>187</v>
      </c>
      <c r="P22" s="91" t="s">
        <v>139</v>
      </c>
      <c r="Q22" s="228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  <c r="IX22" s="9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6" sqref="O36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3">
      <c r="A1" s="146" t="s">
        <v>188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39" customHeight="1" spans="1:13">
      <c r="A2" s="147" t="s">
        <v>53</v>
      </c>
      <c r="B2" s="148" t="s">
        <v>54</v>
      </c>
      <c r="C2" s="148"/>
      <c r="D2" s="149" t="s">
        <v>61</v>
      </c>
      <c r="E2" s="150" t="str">
        <f>首期!B4</f>
        <v>TAJJCM90161</v>
      </c>
      <c r="F2" s="151" t="s">
        <v>189</v>
      </c>
      <c r="G2" s="152" t="s">
        <v>68</v>
      </c>
      <c r="H2" s="153"/>
      <c r="I2" s="154" t="s">
        <v>57</v>
      </c>
      <c r="J2" s="155" t="s">
        <v>56</v>
      </c>
      <c r="K2" s="156"/>
    </row>
    <row r="3" ht="18" customHeight="1" spans="1:13">
      <c r="A3" s="157" t="s">
        <v>74</v>
      </c>
      <c r="B3" s="158">
        <v>460</v>
      </c>
      <c r="C3" s="158"/>
      <c r="D3" s="159" t="s">
        <v>190</v>
      </c>
      <c r="E3" s="160">
        <v>45687</v>
      </c>
      <c r="F3" s="161"/>
      <c r="G3" s="161"/>
      <c r="H3" s="162" t="s">
        <v>191</v>
      </c>
      <c r="I3" s="162"/>
      <c r="J3" s="162"/>
      <c r="K3" s="163"/>
    </row>
    <row r="4" ht="18" customHeight="1" spans="1:13">
      <c r="A4" s="164" t="s">
        <v>71</v>
      </c>
      <c r="B4" s="158">
        <v>1</v>
      </c>
      <c r="C4" s="158">
        <v>6</v>
      </c>
      <c r="D4" s="165" t="s">
        <v>192</v>
      </c>
      <c r="E4" s="161" t="s">
        <v>193</v>
      </c>
      <c r="F4" s="161"/>
      <c r="G4" s="161"/>
      <c r="H4" s="165" t="s">
        <v>194</v>
      </c>
      <c r="I4" s="165"/>
      <c r="J4" s="166" t="s">
        <v>65</v>
      </c>
      <c r="K4" s="167" t="s">
        <v>66</v>
      </c>
    </row>
    <row r="5" ht="18" customHeight="1" spans="1:13">
      <c r="A5" s="164" t="s">
        <v>195</v>
      </c>
      <c r="B5" s="158">
        <v>1</v>
      </c>
      <c r="C5" s="158"/>
      <c r="D5" s="159" t="s">
        <v>196</v>
      </c>
      <c r="E5" s="159"/>
      <c r="G5" s="159"/>
      <c r="H5" s="165" t="s">
        <v>197</v>
      </c>
      <c r="I5" s="165"/>
      <c r="J5" s="166" t="s">
        <v>65</v>
      </c>
      <c r="K5" s="167" t="s">
        <v>66</v>
      </c>
    </row>
    <row r="6" ht="18" customHeight="1" spans="1:13">
      <c r="A6" s="168" t="s">
        <v>198</v>
      </c>
      <c r="B6" s="169">
        <v>50</v>
      </c>
      <c r="C6" s="169"/>
      <c r="D6" s="170" t="s">
        <v>199</v>
      </c>
      <c r="E6" s="171">
        <v>400</v>
      </c>
      <c r="F6" s="171"/>
      <c r="G6" s="170"/>
      <c r="H6" s="172" t="s">
        <v>200</v>
      </c>
      <c r="I6" s="172"/>
      <c r="J6" s="171" t="s">
        <v>65</v>
      </c>
      <c r="K6" s="173" t="s">
        <v>66</v>
      </c>
      <c r="M6" s="174"/>
    </row>
    <row r="7" ht="18" customHeight="1" spans="1:13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3">
      <c r="A8" s="178" t="s">
        <v>201</v>
      </c>
      <c r="B8" s="151" t="s">
        <v>202</v>
      </c>
      <c r="C8" s="151" t="s">
        <v>203</v>
      </c>
      <c r="D8" s="151" t="s">
        <v>204</v>
      </c>
      <c r="E8" s="151" t="s">
        <v>205</v>
      </c>
      <c r="F8" s="151" t="s">
        <v>206</v>
      </c>
      <c r="G8" s="179" t="s">
        <v>207</v>
      </c>
      <c r="H8" s="180"/>
      <c r="I8" s="180"/>
      <c r="J8" s="180"/>
      <c r="K8" s="181"/>
    </row>
    <row r="9" ht="18" customHeight="1" spans="1:13">
      <c r="A9" s="164" t="s">
        <v>208</v>
      </c>
      <c r="B9" s="165"/>
      <c r="C9" s="166" t="s">
        <v>65</v>
      </c>
      <c r="D9" s="166" t="s">
        <v>66</v>
      </c>
      <c r="E9" s="159" t="s">
        <v>209</v>
      </c>
      <c r="F9" s="182" t="s">
        <v>210</v>
      </c>
      <c r="G9" s="183"/>
      <c r="H9" s="184"/>
      <c r="I9" s="184"/>
      <c r="J9" s="184"/>
      <c r="K9" s="185"/>
    </row>
    <row r="10" ht="18" customHeight="1" spans="1:13">
      <c r="A10" s="164" t="s">
        <v>211</v>
      </c>
      <c r="B10" s="165"/>
      <c r="C10" s="166" t="s">
        <v>65</v>
      </c>
      <c r="D10" s="166" t="s">
        <v>66</v>
      </c>
      <c r="E10" s="159" t="s">
        <v>212</v>
      </c>
      <c r="F10" s="182" t="s">
        <v>213</v>
      </c>
      <c r="G10" s="183" t="s">
        <v>214</v>
      </c>
      <c r="H10" s="184"/>
      <c r="I10" s="184"/>
      <c r="J10" s="184"/>
      <c r="K10" s="185"/>
    </row>
    <row r="11" ht="18" customHeight="1" spans="1:13">
      <c r="A11" s="186" t="s">
        <v>215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</row>
    <row r="12" ht="18" customHeight="1" spans="1:13">
      <c r="A12" s="157" t="s">
        <v>88</v>
      </c>
      <c r="B12" s="166" t="s">
        <v>84</v>
      </c>
      <c r="C12" s="166" t="s">
        <v>85</v>
      </c>
      <c r="D12" s="182"/>
      <c r="E12" s="159" t="s">
        <v>86</v>
      </c>
      <c r="F12" s="166" t="s">
        <v>84</v>
      </c>
      <c r="G12" s="166" t="s">
        <v>85</v>
      </c>
      <c r="H12" s="166"/>
      <c r="I12" s="159" t="s">
        <v>216</v>
      </c>
      <c r="J12" s="166" t="s">
        <v>84</v>
      </c>
      <c r="K12" s="167" t="s">
        <v>85</v>
      </c>
    </row>
    <row r="13" ht="18" customHeight="1" spans="1:13">
      <c r="A13" s="157" t="s">
        <v>91</v>
      </c>
      <c r="B13" s="166" t="s">
        <v>84</v>
      </c>
      <c r="C13" s="166" t="s">
        <v>85</v>
      </c>
      <c r="D13" s="182"/>
      <c r="E13" s="159" t="s">
        <v>96</v>
      </c>
      <c r="F13" s="166" t="s">
        <v>84</v>
      </c>
      <c r="G13" s="166" t="s">
        <v>85</v>
      </c>
      <c r="H13" s="166"/>
      <c r="I13" s="159" t="s">
        <v>217</v>
      </c>
      <c r="J13" s="166" t="s">
        <v>84</v>
      </c>
      <c r="K13" s="167" t="s">
        <v>85</v>
      </c>
    </row>
    <row r="14" ht="18" customHeight="1" spans="1:13">
      <c r="A14" s="168" t="s">
        <v>218</v>
      </c>
      <c r="B14" s="171" t="s">
        <v>84</v>
      </c>
      <c r="C14" s="171" t="s">
        <v>85</v>
      </c>
      <c r="D14" s="189"/>
      <c r="E14" s="170" t="s">
        <v>219</v>
      </c>
      <c r="F14" s="171" t="s">
        <v>84</v>
      </c>
      <c r="G14" s="171" t="s">
        <v>85</v>
      </c>
      <c r="H14" s="171"/>
      <c r="I14" s="170" t="s">
        <v>220</v>
      </c>
      <c r="J14" s="171" t="s">
        <v>84</v>
      </c>
      <c r="K14" s="173" t="s">
        <v>85</v>
      </c>
    </row>
    <row r="15" ht="18" customHeight="1" spans="1:13">
      <c r="A15" s="175"/>
      <c r="B15" s="190"/>
      <c r="C15" s="190"/>
      <c r="D15" s="176"/>
      <c r="E15" s="175"/>
      <c r="F15" s="190"/>
      <c r="G15" s="190"/>
      <c r="H15" s="190"/>
      <c r="I15" s="175"/>
      <c r="J15" s="190"/>
      <c r="K15" s="190"/>
    </row>
    <row r="16" s="143" customFormat="1" ht="18" customHeight="1" spans="1:13">
      <c r="A16" s="147" t="s">
        <v>221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91"/>
    </row>
    <row r="17" ht="18" customHeight="1" spans="1:11">
      <c r="A17" s="164" t="s">
        <v>222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92"/>
    </row>
    <row r="18" ht="18" customHeight="1" spans="1:11">
      <c r="A18" s="164" t="s">
        <v>223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92"/>
    </row>
    <row r="19" ht="22" customHeight="1" spans="1:11">
      <c r="A19" s="193"/>
      <c r="B19" s="166"/>
      <c r="C19" s="166"/>
      <c r="D19" s="166"/>
      <c r="E19" s="166"/>
      <c r="F19" s="166"/>
      <c r="G19" s="166"/>
      <c r="H19" s="166"/>
      <c r="I19" s="166"/>
      <c r="J19" s="166"/>
      <c r="K19" s="167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6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6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6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9"/>
    </row>
    <row r="24" ht="18" customHeight="1" spans="1:11">
      <c r="A24" s="164" t="s">
        <v>121</v>
      </c>
      <c r="B24" s="165"/>
      <c r="C24" s="166" t="s">
        <v>65</v>
      </c>
      <c r="D24" s="166" t="s">
        <v>66</v>
      </c>
      <c r="E24" s="162"/>
      <c r="F24" s="162"/>
      <c r="G24" s="162"/>
      <c r="H24" s="162"/>
      <c r="I24" s="162"/>
      <c r="J24" s="162"/>
      <c r="K24" s="163"/>
    </row>
    <row r="25" ht="18" customHeight="1" spans="1:11">
      <c r="A25" s="200" t="s">
        <v>224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2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ht="20" customHeight="1" spans="1:11">
      <c r="A27" s="204" t="s">
        <v>225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05" t="s">
        <v>226</v>
      </c>
    </row>
    <row r="28" ht="23" customHeight="1" spans="1:11">
      <c r="A28" s="194" t="s">
        <v>227</v>
      </c>
      <c r="B28" s="195"/>
      <c r="C28" s="195"/>
      <c r="D28" s="195"/>
      <c r="E28" s="195"/>
      <c r="F28" s="195"/>
      <c r="G28" s="195"/>
      <c r="H28" s="195"/>
      <c r="I28" s="195"/>
      <c r="J28" s="206"/>
      <c r="K28" s="207">
        <v>1</v>
      </c>
    </row>
    <row r="29" ht="23" customHeight="1" spans="1:11">
      <c r="A29" s="194" t="s">
        <v>228</v>
      </c>
      <c r="B29" s="195"/>
      <c r="C29" s="195"/>
      <c r="D29" s="195"/>
      <c r="E29" s="195"/>
      <c r="F29" s="195"/>
      <c r="G29" s="195"/>
      <c r="H29" s="195"/>
      <c r="I29" s="195"/>
      <c r="J29" s="206"/>
      <c r="K29" s="185">
        <v>1</v>
      </c>
    </row>
    <row r="30" ht="23" customHeight="1" spans="1:11">
      <c r="A30" s="194" t="s">
        <v>229</v>
      </c>
      <c r="B30" s="195"/>
      <c r="C30" s="195"/>
      <c r="D30" s="195"/>
      <c r="E30" s="195"/>
      <c r="F30" s="195"/>
      <c r="G30" s="195"/>
      <c r="H30" s="195"/>
      <c r="I30" s="195"/>
      <c r="J30" s="206"/>
      <c r="K30" s="185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06"/>
      <c r="K31" s="185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06"/>
      <c r="K32" s="20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06"/>
      <c r="K33" s="20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06"/>
      <c r="K34" s="185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06"/>
      <c r="K35" s="210"/>
    </row>
    <row r="36" ht="23" customHeight="1" spans="1:11">
      <c r="A36" s="211" t="s">
        <v>230</v>
      </c>
      <c r="B36" s="212"/>
      <c r="C36" s="212"/>
      <c r="D36" s="212"/>
      <c r="E36" s="212"/>
      <c r="F36" s="212"/>
      <c r="G36" s="212"/>
      <c r="H36" s="212"/>
      <c r="I36" s="212"/>
      <c r="J36" s="213"/>
      <c r="K36" s="214">
        <f>SUM(K28:K35)</f>
        <v>3</v>
      </c>
    </row>
    <row r="37" ht="18.75" customHeight="1" spans="1:11">
      <c r="A37" s="215" t="s">
        <v>231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="144" customFormat="1" ht="18.75" customHeight="1" spans="1:11">
      <c r="A38" s="164" t="s">
        <v>232</v>
      </c>
      <c r="B38" s="165"/>
      <c r="C38" s="165"/>
      <c r="D38" s="162" t="s">
        <v>233</v>
      </c>
      <c r="E38" s="162"/>
      <c r="F38" s="218" t="s">
        <v>234</v>
      </c>
      <c r="G38" s="219"/>
      <c r="H38" s="165" t="s">
        <v>235</v>
      </c>
      <c r="I38" s="165"/>
      <c r="J38" s="165" t="s">
        <v>236</v>
      </c>
      <c r="K38" s="192"/>
    </row>
    <row r="39" ht="18.75" customHeight="1" spans="1:11">
      <c r="A39" s="164" t="s">
        <v>122</v>
      </c>
      <c r="B39" s="165" t="s">
        <v>237</v>
      </c>
      <c r="C39" s="165"/>
      <c r="D39" s="165"/>
      <c r="E39" s="165"/>
      <c r="F39" s="165"/>
      <c r="G39" s="165"/>
      <c r="H39" s="165"/>
      <c r="I39" s="165"/>
      <c r="J39" s="165"/>
      <c r="K39" s="192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92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92"/>
    </row>
    <row r="42" ht="32.1" customHeight="1" spans="1:11">
      <c r="A42" s="168" t="s">
        <v>133</v>
      </c>
      <c r="B42" s="220" t="s">
        <v>238</v>
      </c>
      <c r="C42" s="220"/>
      <c r="D42" s="170" t="s">
        <v>239</v>
      </c>
      <c r="E42" s="189" t="s">
        <v>136</v>
      </c>
      <c r="F42" s="170" t="s">
        <v>137</v>
      </c>
      <c r="G42" s="221">
        <v>46027</v>
      </c>
      <c r="H42" s="222" t="s">
        <v>138</v>
      </c>
      <c r="I42" s="222"/>
      <c r="J42" s="220" t="s">
        <v>139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I2" sqref="I$1:I$1048576"/>
    </sheetView>
  </sheetViews>
  <sheetFormatPr defaultColWidth="9" defaultRowHeight="14.25"/>
  <cols>
    <col min="1" max="1" width="16.625" style="91" customWidth="1"/>
    <col min="2" max="3" width="9.125" style="91" customWidth="1"/>
    <col min="4" max="4" width="9.125" style="92" customWidth="1"/>
    <col min="5" max="7" width="9.125" style="91" customWidth="1"/>
    <col min="8" max="8" width="8.5" style="91" customWidth="1"/>
    <col min="9" max="9" width="2.75" style="91" customWidth="1"/>
    <col min="10" max="12" width="15.625" style="91" customWidth="1"/>
    <col min="13" max="15" width="15.625" style="93" customWidth="1"/>
    <col min="16" max="253" width="9" style="91"/>
    <col min="254" max="16384" width="9" style="94"/>
  </cols>
  <sheetData>
    <row r="1" s="91" customFormat="1" ht="29" customHeight="1" spans="1:256">
      <c r="A1" s="95" t="s">
        <v>142</v>
      </c>
      <c r="B1" s="96"/>
      <c r="C1" s="97"/>
      <c r="D1" s="98"/>
      <c r="E1" s="97"/>
      <c r="F1" s="97"/>
      <c r="G1" s="97"/>
      <c r="H1" s="97"/>
      <c r="I1" s="97"/>
      <c r="J1" s="97"/>
      <c r="K1" s="97"/>
      <c r="L1" s="97"/>
      <c r="M1" s="99"/>
      <c r="N1" s="99"/>
      <c r="O1" s="99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="91" customFormat="1" ht="20" customHeight="1" spans="1:256">
      <c r="A2" s="100" t="s">
        <v>61</v>
      </c>
      <c r="B2" s="101" t="str">
        <f>首期!B4</f>
        <v>TAJJCM90161</v>
      </c>
      <c r="C2" s="102"/>
      <c r="D2" s="103"/>
      <c r="E2" s="104" t="s">
        <v>67</v>
      </c>
      <c r="F2" s="105" t="str">
        <f>首期!B5</f>
        <v>男式短袖T恤</v>
      </c>
      <c r="G2" s="105"/>
      <c r="H2" s="105"/>
      <c r="I2" s="106"/>
      <c r="J2" s="107" t="s">
        <v>57</v>
      </c>
      <c r="K2" s="108" t="s">
        <v>56</v>
      </c>
      <c r="L2" s="108"/>
      <c r="M2" s="108"/>
      <c r="N2" s="108"/>
      <c r="O2" s="109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</row>
    <row r="3" s="91" customFormat="1" spans="1:256">
      <c r="A3" s="110" t="s">
        <v>143</v>
      </c>
      <c r="B3" s="111" t="s">
        <v>144</v>
      </c>
      <c r="C3" s="112"/>
      <c r="D3" s="111"/>
      <c r="E3" s="111"/>
      <c r="F3" s="111"/>
      <c r="G3" s="111"/>
      <c r="H3" s="111"/>
      <c r="I3" s="113"/>
      <c r="J3" s="114"/>
      <c r="K3" s="114"/>
      <c r="L3" s="114"/>
      <c r="M3" s="114"/>
      <c r="N3" s="114"/>
      <c r="O3" s="115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</row>
    <row r="4" s="91" customFormat="1" ht="16.5" spans="1:256">
      <c r="A4" s="110"/>
      <c r="B4" s="116" t="s">
        <v>110</v>
      </c>
      <c r="C4" s="117" t="s">
        <v>111</v>
      </c>
      <c r="D4" s="118" t="s">
        <v>112</v>
      </c>
      <c r="E4" s="117" t="s">
        <v>113</v>
      </c>
      <c r="F4" s="117" t="s">
        <v>114</v>
      </c>
      <c r="G4" s="117" t="s">
        <v>145</v>
      </c>
      <c r="H4" s="117" t="s">
        <v>146</v>
      </c>
      <c r="I4" s="113"/>
      <c r="J4" s="116" t="s">
        <v>110</v>
      </c>
      <c r="K4" s="117" t="s">
        <v>111</v>
      </c>
      <c r="L4" s="118" t="s">
        <v>112</v>
      </c>
      <c r="M4" s="117" t="s">
        <v>113</v>
      </c>
      <c r="N4" s="117" t="s">
        <v>114</v>
      </c>
      <c r="O4" s="119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s="91" customFormat="1" ht="16.5" spans="1:256">
      <c r="A5" s="110"/>
      <c r="B5" s="116" t="s">
        <v>148</v>
      </c>
      <c r="C5" s="117" t="s">
        <v>149</v>
      </c>
      <c r="D5" s="118" t="s">
        <v>150</v>
      </c>
      <c r="E5" s="117" t="s">
        <v>151</v>
      </c>
      <c r="F5" s="117" t="s">
        <v>152</v>
      </c>
      <c r="G5" s="117" t="s">
        <v>153</v>
      </c>
      <c r="H5" s="117" t="s">
        <v>154</v>
      </c>
      <c r="I5" s="120"/>
      <c r="J5" s="121" t="s">
        <v>116</v>
      </c>
      <c r="K5" s="121" t="s">
        <v>116</v>
      </c>
      <c r="L5" s="121" t="s">
        <v>116</v>
      </c>
      <c r="M5" s="121" t="s">
        <v>116</v>
      </c>
      <c r="N5" s="121" t="s">
        <v>116</v>
      </c>
      <c r="O5" s="122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s="91" customFormat="1" ht="21" customHeight="1" spans="1:256">
      <c r="A6" s="123" t="s">
        <v>157</v>
      </c>
      <c r="B6" s="124">
        <f>C6-1</f>
        <v>66</v>
      </c>
      <c r="C6" s="124">
        <f>D6-2</f>
        <v>67</v>
      </c>
      <c r="D6" s="125">
        <v>69</v>
      </c>
      <c r="E6" s="124">
        <f>D6+2</f>
        <v>71</v>
      </c>
      <c r="F6" s="124">
        <f>E6+2</f>
        <v>73</v>
      </c>
      <c r="G6" s="124">
        <f>F6+1</f>
        <v>74</v>
      </c>
      <c r="H6" s="124">
        <f>G6+1</f>
        <v>75</v>
      </c>
      <c r="I6" s="120"/>
      <c r="J6" s="121" t="s">
        <v>240</v>
      </c>
      <c r="K6" s="121" t="s">
        <v>241</v>
      </c>
      <c r="L6" s="121" t="s">
        <v>242</v>
      </c>
      <c r="M6" s="121" t="s">
        <v>243</v>
      </c>
      <c r="N6" s="121" t="s">
        <v>244</v>
      </c>
      <c r="O6" s="126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="91" customFormat="1" ht="21" customHeight="1" spans="1:256">
      <c r="A7" s="123" t="s">
        <v>162</v>
      </c>
      <c r="B7" s="124">
        <f t="shared" ref="B7:B9" si="0">C7-4</f>
        <v>97</v>
      </c>
      <c r="C7" s="124">
        <f t="shared" ref="C7:C9" si="1">D7-4</f>
        <v>101</v>
      </c>
      <c r="D7" s="125">
        <v>105</v>
      </c>
      <c r="E7" s="124">
        <f t="shared" ref="E7:E9" si="2">D7+4</f>
        <v>109</v>
      </c>
      <c r="F7" s="124">
        <f>E7+4</f>
        <v>113</v>
      </c>
      <c r="G7" s="124">
        <f t="shared" ref="G7:G9" si="3">F7+6</f>
        <v>119</v>
      </c>
      <c r="H7" s="124">
        <f>G7+6</f>
        <v>125</v>
      </c>
      <c r="I7" s="120"/>
      <c r="J7" s="121" t="s">
        <v>245</v>
      </c>
      <c r="K7" s="121" t="s">
        <v>246</v>
      </c>
      <c r="L7" s="121" t="s">
        <v>247</v>
      </c>
      <c r="M7" s="121" t="s">
        <v>248</v>
      </c>
      <c r="N7" s="121" t="s">
        <v>245</v>
      </c>
      <c r="O7" s="126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</row>
    <row r="8" s="91" customFormat="1" ht="21" customHeight="1" spans="1:256">
      <c r="A8" s="123" t="s">
        <v>164</v>
      </c>
      <c r="B8" s="124">
        <f t="shared" si="0"/>
        <v>94</v>
      </c>
      <c r="C8" s="124">
        <f t="shared" si="1"/>
        <v>98</v>
      </c>
      <c r="D8" s="125">
        <v>102</v>
      </c>
      <c r="E8" s="124">
        <f t="shared" si="2"/>
        <v>106</v>
      </c>
      <c r="F8" s="124">
        <f>E8+5</f>
        <v>111</v>
      </c>
      <c r="G8" s="124">
        <f t="shared" si="3"/>
        <v>117</v>
      </c>
      <c r="H8" s="124">
        <f>G8+7</f>
        <v>124</v>
      </c>
      <c r="I8" s="120"/>
      <c r="J8" s="121" t="s">
        <v>247</v>
      </c>
      <c r="K8" s="121" t="s">
        <v>246</v>
      </c>
      <c r="L8" s="121" t="s">
        <v>247</v>
      </c>
      <c r="M8" s="121" t="s">
        <v>249</v>
      </c>
      <c r="N8" s="121" t="s">
        <v>250</v>
      </c>
      <c r="O8" s="126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s="91" customFormat="1" ht="21" customHeight="1" spans="1:256">
      <c r="A9" s="123" t="s">
        <v>165</v>
      </c>
      <c r="B9" s="124">
        <f t="shared" si="0"/>
        <v>96</v>
      </c>
      <c r="C9" s="124">
        <f t="shared" si="1"/>
        <v>100</v>
      </c>
      <c r="D9" s="125">
        <v>104</v>
      </c>
      <c r="E9" s="124">
        <f t="shared" si="2"/>
        <v>108</v>
      </c>
      <c r="F9" s="124">
        <f>E9+5</f>
        <v>113</v>
      </c>
      <c r="G9" s="124">
        <f t="shared" si="3"/>
        <v>119</v>
      </c>
      <c r="H9" s="124">
        <f>G9+7</f>
        <v>126</v>
      </c>
      <c r="I9" s="120"/>
      <c r="J9" s="121" t="s">
        <v>247</v>
      </c>
      <c r="K9" s="121" t="s">
        <v>246</v>
      </c>
      <c r="L9" s="121" t="s">
        <v>247</v>
      </c>
      <c r="M9" s="121" t="s">
        <v>243</v>
      </c>
      <c r="N9" s="121" t="s">
        <v>251</v>
      </c>
      <c r="O9" s="126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s="91" customFormat="1" ht="21" customHeight="1" spans="1:256">
      <c r="A10" s="123" t="s">
        <v>168</v>
      </c>
      <c r="B10" s="124">
        <f>C10-1.2</f>
        <v>43.1</v>
      </c>
      <c r="C10" s="124">
        <f>D10-1.2</f>
        <v>44.3</v>
      </c>
      <c r="D10" s="125">
        <v>45.5</v>
      </c>
      <c r="E10" s="124">
        <f>D10+1.2</f>
        <v>46.7</v>
      </c>
      <c r="F10" s="124">
        <f>E10+1.2</f>
        <v>47.9</v>
      </c>
      <c r="G10" s="124">
        <f>F10+1.4</f>
        <v>49.3</v>
      </c>
      <c r="H10" s="124">
        <f>G10+1.4</f>
        <v>50.7</v>
      </c>
      <c r="I10" s="120"/>
      <c r="J10" s="121" t="s">
        <v>247</v>
      </c>
      <c r="K10" s="121" t="s">
        <v>252</v>
      </c>
      <c r="L10" s="121" t="s">
        <v>253</v>
      </c>
      <c r="M10" s="121" t="s">
        <v>247</v>
      </c>
      <c r="N10" s="121" t="s">
        <v>254</v>
      </c>
      <c r="O10" s="126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s="91" customFormat="1" ht="21" customHeight="1" spans="1:256">
      <c r="A11" s="123" t="s">
        <v>171</v>
      </c>
      <c r="B11" s="124">
        <f>C11-1</f>
        <v>45</v>
      </c>
      <c r="C11" s="124">
        <f>D11-1</f>
        <v>46</v>
      </c>
      <c r="D11" s="125">
        <v>47</v>
      </c>
      <c r="E11" s="124">
        <f>D11+1</f>
        <v>48</v>
      </c>
      <c r="F11" s="124">
        <f>E11+1</f>
        <v>49</v>
      </c>
      <c r="G11" s="124">
        <f>F11+1.5</f>
        <v>50.5</v>
      </c>
      <c r="H11" s="124">
        <f>G11+1.5</f>
        <v>52</v>
      </c>
      <c r="I11" s="120"/>
      <c r="J11" s="121" t="s">
        <v>255</v>
      </c>
      <c r="K11" s="121" t="s">
        <v>256</v>
      </c>
      <c r="L11" s="121" t="s">
        <v>257</v>
      </c>
      <c r="M11" s="121" t="s">
        <v>258</v>
      </c>
      <c r="N11" s="121" t="s">
        <v>259</v>
      </c>
      <c r="O11" s="126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s="91" customFormat="1" ht="21" customHeight="1" spans="1:256">
      <c r="A12" s="123" t="s">
        <v>173</v>
      </c>
      <c r="B12" s="124">
        <f>C12-0.5</f>
        <v>19</v>
      </c>
      <c r="C12" s="124">
        <f>D12-0.5</f>
        <v>19.5</v>
      </c>
      <c r="D12" s="125">
        <v>20</v>
      </c>
      <c r="E12" s="124">
        <f t="shared" ref="E12:H12" si="4">D12+0.5</f>
        <v>20.5</v>
      </c>
      <c r="F12" s="124">
        <f t="shared" si="4"/>
        <v>21</v>
      </c>
      <c r="G12" s="124">
        <f t="shared" si="4"/>
        <v>21.5</v>
      </c>
      <c r="H12" s="124">
        <f t="shared" si="4"/>
        <v>22</v>
      </c>
      <c r="I12" s="120"/>
      <c r="J12" s="121" t="s">
        <v>260</v>
      </c>
      <c r="K12" s="121" t="s">
        <v>261</v>
      </c>
      <c r="L12" s="121" t="s">
        <v>262</v>
      </c>
      <c r="M12" s="121" t="s">
        <v>263</v>
      </c>
      <c r="N12" s="121" t="s">
        <v>264</v>
      </c>
      <c r="O12" s="126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s="91" customFormat="1" ht="21" customHeight="1" spans="1:256">
      <c r="A13" s="123" t="s">
        <v>176</v>
      </c>
      <c r="B13" s="127">
        <f>C13-0.7</f>
        <v>17.6</v>
      </c>
      <c r="C13" s="127">
        <f>D13-0.7</f>
        <v>18.3</v>
      </c>
      <c r="D13" s="125">
        <v>19</v>
      </c>
      <c r="E13" s="127">
        <f>D13+0.7</f>
        <v>19.7</v>
      </c>
      <c r="F13" s="127">
        <f>E13+0.7</f>
        <v>20.4</v>
      </c>
      <c r="G13" s="127">
        <f>F13+0.95</f>
        <v>21.35</v>
      </c>
      <c r="H13" s="127">
        <f>G13+0.95</f>
        <v>22.3</v>
      </c>
      <c r="I13" s="120"/>
      <c r="J13" s="121" t="s">
        <v>247</v>
      </c>
      <c r="K13" s="121" t="s">
        <v>247</v>
      </c>
      <c r="L13" s="121" t="s">
        <v>265</v>
      </c>
      <c r="M13" s="121" t="s">
        <v>266</v>
      </c>
      <c r="N13" s="121" t="s">
        <v>267</v>
      </c>
      <c r="O13" s="126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s="91" customFormat="1" ht="21" customHeight="1" spans="1:256">
      <c r="A14" s="123" t="s">
        <v>178</v>
      </c>
      <c r="B14" s="124">
        <f>C14-0.7</f>
        <v>15.6</v>
      </c>
      <c r="C14" s="124">
        <f>D14-0.7</f>
        <v>16.3</v>
      </c>
      <c r="D14" s="125">
        <v>17</v>
      </c>
      <c r="E14" s="124">
        <f>D14+0.7</f>
        <v>17.7</v>
      </c>
      <c r="F14" s="124">
        <f>E14+0.7</f>
        <v>18.4</v>
      </c>
      <c r="G14" s="124">
        <f>F14+0.95</f>
        <v>19.35</v>
      </c>
      <c r="H14" s="124">
        <f>G14+0.95</f>
        <v>20.3</v>
      </c>
      <c r="I14" s="120"/>
      <c r="J14" s="121" t="s">
        <v>247</v>
      </c>
      <c r="K14" s="121" t="s">
        <v>252</v>
      </c>
      <c r="L14" s="121" t="s">
        <v>247</v>
      </c>
      <c r="M14" s="121" t="s">
        <v>266</v>
      </c>
      <c r="N14" s="121" t="s">
        <v>267</v>
      </c>
      <c r="O14" s="126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s="91" customFormat="1" ht="21" customHeight="1" spans="1:256">
      <c r="A15" s="123" t="s">
        <v>180</v>
      </c>
      <c r="B15" s="124">
        <f>C15-0</f>
        <v>-0.4</v>
      </c>
      <c r="C15" s="124">
        <f>D15-0.4</f>
        <v>-0.4</v>
      </c>
      <c r="D15" s="125">
        <v>0</v>
      </c>
      <c r="E15" s="124">
        <f>D15+0.4</f>
        <v>0.4</v>
      </c>
      <c r="F15" s="124">
        <f>E15+0.4</f>
        <v>0.8</v>
      </c>
      <c r="G15" s="124">
        <f>F15+0.6</f>
        <v>1.4</v>
      </c>
      <c r="H15" s="124">
        <f>G15+0.6</f>
        <v>2</v>
      </c>
      <c r="I15" s="120"/>
      <c r="J15" s="121"/>
      <c r="K15" s="121"/>
      <c r="L15" s="121"/>
      <c r="M15" s="121"/>
      <c r="N15" s="121"/>
      <c r="O15" s="126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s="91" customFormat="1" ht="21" customHeight="1" spans="1:256">
      <c r="A16" s="123" t="s">
        <v>182</v>
      </c>
      <c r="B16" s="124">
        <f>C16-0</f>
        <v>-0.2</v>
      </c>
      <c r="C16" s="124">
        <f>D16-0.2</f>
        <v>-0.2</v>
      </c>
      <c r="D16" s="125">
        <v>0</v>
      </c>
      <c r="E16" s="124">
        <f>D16+0.2</f>
        <v>0.2</v>
      </c>
      <c r="F16" s="124">
        <f>E16+0.2</f>
        <v>0.4</v>
      </c>
      <c r="G16" s="124">
        <f>F16+0.25</f>
        <v>0.65</v>
      </c>
      <c r="H16" s="124">
        <f>G16+0.25</f>
        <v>0.9</v>
      </c>
      <c r="I16" s="120"/>
      <c r="J16" s="121"/>
      <c r="K16" s="121"/>
      <c r="L16" s="121"/>
      <c r="M16" s="121"/>
      <c r="N16" s="121"/>
      <c r="O16" s="126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s="91" customFormat="1" ht="21" customHeight="1" spans="1:256">
      <c r="A17" s="123" t="s">
        <v>183</v>
      </c>
      <c r="B17" s="124">
        <f>C17</f>
        <v>1.3</v>
      </c>
      <c r="C17" s="124">
        <f>D17</f>
        <v>1.3</v>
      </c>
      <c r="D17" s="125">
        <v>1.3</v>
      </c>
      <c r="E17" s="124">
        <f t="shared" ref="E17:H17" si="5">D17</f>
        <v>1.3</v>
      </c>
      <c r="F17" s="124">
        <f t="shared" si="5"/>
        <v>1.3</v>
      </c>
      <c r="G17" s="124">
        <f t="shared" si="5"/>
        <v>1.3</v>
      </c>
      <c r="H17" s="124">
        <f t="shared" si="5"/>
        <v>1.3</v>
      </c>
      <c r="I17" s="120"/>
      <c r="J17" s="121"/>
      <c r="K17" s="121"/>
      <c r="L17" s="121"/>
      <c r="M17" s="121"/>
      <c r="N17" s="121"/>
      <c r="O17" s="126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</row>
    <row r="18" s="91" customFormat="1" ht="21" customHeight="1" spans="1:256">
      <c r="A18" s="128"/>
      <c r="B18" s="129"/>
      <c r="C18" s="129"/>
      <c r="D18" s="130"/>
      <c r="E18" s="129"/>
      <c r="F18" s="129"/>
      <c r="G18" s="129"/>
      <c r="H18" s="129"/>
      <c r="I18" s="120"/>
      <c r="J18" s="121"/>
      <c r="K18" s="121"/>
      <c r="L18" s="121"/>
      <c r="M18" s="121"/>
      <c r="N18" s="121"/>
      <c r="O18" s="126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</row>
    <row r="19" s="91" customFormat="1" ht="17.25" spans="1:256">
      <c r="A19" s="131"/>
      <c r="B19" s="132"/>
      <c r="C19" s="132"/>
      <c r="D19" s="132"/>
      <c r="E19" s="133"/>
      <c r="F19" s="132"/>
      <c r="G19" s="132"/>
      <c r="H19" s="132"/>
      <c r="I19" s="134"/>
      <c r="J19" s="135"/>
      <c r="K19" s="135"/>
      <c r="L19" s="136"/>
      <c r="M19" s="135"/>
      <c r="N19" s="135"/>
      <c r="O19" s="137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</row>
    <row r="20" s="91" customFormat="1" spans="1:256">
      <c r="A20" s="138" t="s">
        <v>184</v>
      </c>
      <c r="B20" s="138"/>
      <c r="C20" s="138"/>
      <c r="D20" s="139"/>
      <c r="M20" s="93"/>
      <c r="N20" s="93"/>
      <c r="O20" s="93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</row>
    <row r="21" s="91" customFormat="1" spans="1:256">
      <c r="D21" s="92"/>
      <c r="J21" s="140" t="s">
        <v>185</v>
      </c>
      <c r="K21" s="141">
        <v>46027</v>
      </c>
      <c r="L21" s="140" t="s">
        <v>186</v>
      </c>
      <c r="M21" s="142" t="s">
        <v>136</v>
      </c>
      <c r="N21" s="142" t="s">
        <v>187</v>
      </c>
      <c r="O21" s="93" t="s">
        <v>139</v>
      </c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6" style="75" customWidth="1"/>
    <col min="4" max="4" width="7.7" customWidth="1"/>
    <col min="5" max="5" width="34.7" style="7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268</v>
      </c>
      <c r="B1" s="3"/>
      <c r="C1" s="3"/>
      <c r="D1" s="3"/>
      <c r="E1" s="7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269</v>
      </c>
      <c r="B2" s="5" t="s">
        <v>270</v>
      </c>
      <c r="C2" s="5" t="s">
        <v>271</v>
      </c>
      <c r="D2" s="5" t="s">
        <v>272</v>
      </c>
      <c r="E2" s="78" t="s">
        <v>273</v>
      </c>
      <c r="F2" s="5" t="s">
        <v>274</v>
      </c>
      <c r="G2" s="5" t="s">
        <v>275</v>
      </c>
      <c r="H2" s="79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5" t="s">
        <v>282</v>
      </c>
      <c r="O2" s="5" t="s">
        <v>283</v>
      </c>
    </row>
    <row r="3" s="1" customFormat="1" ht="16.5" spans="1:15">
      <c r="A3" s="4"/>
      <c r="B3" s="8"/>
      <c r="C3" s="8"/>
      <c r="D3" s="8"/>
      <c r="E3" s="80"/>
      <c r="F3" s="8"/>
      <c r="G3" s="8"/>
      <c r="H3" s="81"/>
      <c r="I3" s="4" t="s">
        <v>226</v>
      </c>
      <c r="J3" s="4" t="s">
        <v>226</v>
      </c>
      <c r="K3" s="4" t="s">
        <v>226</v>
      </c>
      <c r="L3" s="4" t="s">
        <v>226</v>
      </c>
      <c r="M3" s="4" t="s">
        <v>226</v>
      </c>
      <c r="N3" s="8"/>
      <c r="O3" s="8"/>
    </row>
    <row r="4" ht="20" customHeight="1" spans="1:15">
      <c r="A4" s="82">
        <v>1</v>
      </c>
      <c r="B4" s="12" t="s">
        <v>284</v>
      </c>
      <c r="C4" s="12" t="s">
        <v>285</v>
      </c>
      <c r="D4" s="34" t="s">
        <v>286</v>
      </c>
      <c r="E4" s="13" t="s">
        <v>62</v>
      </c>
      <c r="F4" s="12" t="s">
        <v>287</v>
      </c>
      <c r="G4" s="83" t="s">
        <v>65</v>
      </c>
      <c r="H4" s="11" t="s">
        <v>65</v>
      </c>
      <c r="I4" s="84">
        <v>2</v>
      </c>
      <c r="J4" s="84">
        <v>1</v>
      </c>
      <c r="K4" s="84">
        <v>0</v>
      </c>
      <c r="L4" s="84">
        <v>0</v>
      </c>
      <c r="M4" s="84">
        <v>1</v>
      </c>
      <c r="N4" s="11">
        <f>SUM(I4:M4)</f>
        <v>4</v>
      </c>
      <c r="O4" s="11" t="s">
        <v>288</v>
      </c>
    </row>
    <row r="5" ht="20" customHeight="1" spans="1:15">
      <c r="A5" s="82">
        <v>2</v>
      </c>
      <c r="B5" s="34"/>
      <c r="C5" s="12"/>
      <c r="D5" s="12"/>
      <c r="E5" s="18"/>
      <c r="F5" s="12"/>
      <c r="G5" s="83"/>
      <c r="H5" s="11"/>
      <c r="I5" s="84"/>
      <c r="J5" s="84"/>
      <c r="K5" s="84"/>
      <c r="L5" s="84"/>
      <c r="M5" s="84"/>
      <c r="N5" s="11"/>
      <c r="O5" s="11"/>
    </row>
    <row r="6" ht="20" customHeight="1" spans="1:15">
      <c r="A6" s="82">
        <v>3</v>
      </c>
      <c r="B6" s="34"/>
      <c r="C6" s="12"/>
      <c r="D6" s="12"/>
      <c r="E6" s="18"/>
      <c r="F6" s="12"/>
      <c r="G6" s="83"/>
      <c r="H6" s="11"/>
      <c r="I6" s="84"/>
      <c r="J6" s="84"/>
      <c r="K6" s="84"/>
      <c r="L6" s="84"/>
      <c r="M6" s="84"/>
      <c r="N6" s="11"/>
      <c r="O6" s="11"/>
    </row>
    <row r="7" ht="20" customHeight="1" spans="1:15">
      <c r="A7" s="82">
        <v>4</v>
      </c>
      <c r="B7" s="34"/>
      <c r="C7" s="12"/>
      <c r="D7" s="12"/>
      <c r="E7" s="18"/>
      <c r="F7" s="12"/>
      <c r="G7" s="83"/>
      <c r="H7" s="11"/>
      <c r="I7" s="84"/>
      <c r="J7" s="84"/>
      <c r="K7" s="84"/>
      <c r="L7" s="84"/>
      <c r="M7" s="84"/>
      <c r="N7" s="11"/>
      <c r="O7" s="11"/>
    </row>
    <row r="8" ht="20" customHeight="1" spans="1:15">
      <c r="A8" s="82">
        <v>5</v>
      </c>
      <c r="B8" s="12"/>
      <c r="C8" s="12"/>
      <c r="D8" s="12"/>
      <c r="E8" s="18"/>
      <c r="F8" s="12"/>
      <c r="G8" s="83"/>
      <c r="H8" s="11"/>
      <c r="I8" s="84"/>
      <c r="J8" s="84"/>
      <c r="K8" s="84"/>
      <c r="L8" s="84"/>
      <c r="M8" s="84"/>
      <c r="N8" s="11"/>
      <c r="O8" s="11"/>
    </row>
    <row r="9" ht="20" customHeight="1" spans="1:15">
      <c r="A9" s="11"/>
      <c r="B9" s="68"/>
      <c r="C9" s="68"/>
      <c r="D9" s="68"/>
      <c r="E9" s="85"/>
      <c r="F9" s="68"/>
      <c r="G9" s="11"/>
      <c r="H9" s="16"/>
      <c r="I9" s="86"/>
      <c r="J9" s="84"/>
      <c r="K9" s="84"/>
      <c r="L9" s="84"/>
      <c r="M9" s="11"/>
      <c r="N9" s="11"/>
      <c r="O9" s="16"/>
    </row>
    <row r="10" s="2" customFormat="1" ht="18.75" spans="1:15">
      <c r="A10" s="26" t="s">
        <v>289</v>
      </c>
      <c r="B10" s="27"/>
      <c r="C10" s="68"/>
      <c r="D10" s="28"/>
      <c r="E10" s="87"/>
      <c r="F10" s="68"/>
      <c r="G10" s="11"/>
      <c r="H10" s="44"/>
      <c r="I10" s="39"/>
      <c r="J10" s="26" t="s">
        <v>290</v>
      </c>
      <c r="K10" s="27"/>
      <c r="L10" s="27"/>
      <c r="M10" s="28"/>
      <c r="N10" s="27"/>
      <c r="O10" s="30"/>
    </row>
    <row r="11" ht="61" customHeight="1" spans="1:15">
      <c r="A11" s="88" t="s">
        <v>291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293</v>
      </c>
      <c r="H2" s="4"/>
      <c r="I2" s="4" t="s">
        <v>294</v>
      </c>
      <c r="J2" s="4"/>
      <c r="K2" s="6" t="s">
        <v>295</v>
      </c>
      <c r="L2" s="61" t="s">
        <v>296</v>
      </c>
      <c r="M2" s="7" t="s">
        <v>297</v>
      </c>
    </row>
    <row r="3" s="1" customFormat="1" ht="16.5" spans="1:13">
      <c r="A3" s="4"/>
      <c r="B3" s="8"/>
      <c r="C3" s="8"/>
      <c r="D3" s="8"/>
      <c r="E3" s="8"/>
      <c r="F3" s="8"/>
      <c r="G3" s="4" t="s">
        <v>298</v>
      </c>
      <c r="H3" s="4" t="s">
        <v>299</v>
      </c>
      <c r="I3" s="4" t="s">
        <v>298</v>
      </c>
      <c r="J3" s="4" t="s">
        <v>299</v>
      </c>
      <c r="K3" s="9"/>
      <c r="L3" s="62"/>
      <c r="M3" s="10"/>
    </row>
    <row r="4" ht="22" customHeight="1" spans="1:13">
      <c r="A4" s="63">
        <v>1</v>
      </c>
      <c r="B4" s="12" t="s">
        <v>287</v>
      </c>
      <c r="C4" s="12" t="s">
        <v>284</v>
      </c>
      <c r="D4" s="12" t="s">
        <v>285</v>
      </c>
      <c r="E4" s="34" t="s">
        <v>286</v>
      </c>
      <c r="F4" s="13" t="s">
        <v>62</v>
      </c>
      <c r="G4" s="64">
        <v>-0.01</v>
      </c>
      <c r="H4" s="65">
        <v>0</v>
      </c>
      <c r="I4" s="65">
        <v>-0.02</v>
      </c>
      <c r="J4" s="65">
        <v>-0.01</v>
      </c>
      <c r="K4" s="66"/>
      <c r="L4" s="11"/>
      <c r="M4" s="11"/>
    </row>
    <row r="5" ht="22" customHeight="1" spans="1:13">
      <c r="A5" s="63"/>
      <c r="B5" s="12"/>
      <c r="C5" s="23"/>
      <c r="D5" s="12"/>
      <c r="E5" s="12"/>
      <c r="F5" s="18"/>
      <c r="G5" s="65"/>
      <c r="H5" s="65"/>
      <c r="I5" s="65"/>
      <c r="J5" s="65"/>
      <c r="K5" s="66"/>
      <c r="L5" s="11"/>
      <c r="M5" s="11"/>
    </row>
    <row r="6" ht="22" customHeight="1" spans="1:13">
      <c r="A6" s="63"/>
      <c r="B6" s="12"/>
      <c r="C6" s="23"/>
      <c r="D6" s="12"/>
      <c r="E6" s="12"/>
      <c r="F6" s="18"/>
      <c r="G6" s="65"/>
      <c r="H6" s="65"/>
      <c r="I6" s="65"/>
      <c r="J6" s="65"/>
      <c r="K6" s="66"/>
      <c r="L6" s="11"/>
      <c r="M6" s="11"/>
    </row>
    <row r="7" ht="22" customHeight="1" spans="1:13">
      <c r="A7" s="63"/>
      <c r="B7" s="12"/>
      <c r="C7" s="23"/>
      <c r="D7" s="12"/>
      <c r="E7" s="12"/>
      <c r="F7" s="18"/>
      <c r="G7" s="65"/>
      <c r="H7" s="65"/>
      <c r="I7" s="65"/>
      <c r="J7" s="65"/>
      <c r="K7" s="66"/>
      <c r="L7" s="11"/>
      <c r="M7" s="11"/>
    </row>
    <row r="8" ht="22" customHeight="1" spans="1:13">
      <c r="A8" s="63"/>
      <c r="B8" s="12"/>
      <c r="C8" s="23"/>
      <c r="D8" s="12"/>
      <c r="E8" s="12"/>
      <c r="F8" s="18"/>
      <c r="G8" s="65"/>
      <c r="H8" s="65"/>
      <c r="I8" s="65"/>
      <c r="J8" s="65"/>
      <c r="K8" s="66"/>
      <c r="L8" s="16"/>
      <c r="M8" s="16"/>
    </row>
    <row r="9" ht="22" customHeight="1" spans="1:13">
      <c r="A9" s="63"/>
      <c r="B9" s="67"/>
      <c r="C9" s="68"/>
      <c r="D9" s="68"/>
      <c r="E9" s="68"/>
      <c r="F9" s="69"/>
      <c r="G9" s="66"/>
      <c r="H9" s="70"/>
      <c r="I9" s="70"/>
      <c r="J9" s="70"/>
      <c r="K9" s="66"/>
      <c r="L9" s="16"/>
      <c r="M9" s="16"/>
    </row>
    <row r="10" s="2" customFormat="1" ht="18.75" spans="1:13">
      <c r="A10" s="26" t="s">
        <v>300</v>
      </c>
      <c r="B10" s="27"/>
      <c r="C10" s="27"/>
      <c r="D10" s="68"/>
      <c r="E10" s="28"/>
      <c r="F10" s="69"/>
      <c r="G10" s="39"/>
      <c r="H10" s="26" t="s">
        <v>290</v>
      </c>
      <c r="I10" s="27"/>
      <c r="J10" s="27"/>
      <c r="K10" s="28"/>
      <c r="L10" s="71"/>
      <c r="M10" s="30"/>
    </row>
    <row r="11" ht="84" customHeight="1" spans="1:13">
      <c r="A11" s="72" t="s">
        <v>301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4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6" t="s">
        <v>304</v>
      </c>
      <c r="H2" s="47"/>
      <c r="I2" s="48"/>
      <c r="J2" s="46" t="s">
        <v>305</v>
      </c>
      <c r="K2" s="47"/>
      <c r="L2" s="48"/>
      <c r="M2" s="46" t="s">
        <v>306</v>
      </c>
      <c r="N2" s="47"/>
      <c r="O2" s="48"/>
      <c r="P2" s="46" t="s">
        <v>307</v>
      </c>
      <c r="Q2" s="47"/>
      <c r="R2" s="48"/>
      <c r="S2" s="47" t="s">
        <v>308</v>
      </c>
      <c r="T2" s="47"/>
      <c r="U2" s="48"/>
      <c r="V2" s="41" t="s">
        <v>309</v>
      </c>
      <c r="W2" s="41" t="s">
        <v>283</v>
      </c>
    </row>
    <row r="3" s="1" customFormat="1" ht="16.5" spans="1:23">
      <c r="A3" s="8"/>
      <c r="B3" s="49"/>
      <c r="C3" s="49"/>
      <c r="D3" s="49"/>
      <c r="E3" s="49"/>
      <c r="F3" s="49"/>
      <c r="G3" s="4" t="s">
        <v>310</v>
      </c>
      <c r="H3" s="4" t="s">
        <v>67</v>
      </c>
      <c r="I3" s="4" t="s">
        <v>274</v>
      </c>
      <c r="J3" s="4" t="s">
        <v>310</v>
      </c>
      <c r="K3" s="4" t="s">
        <v>67</v>
      </c>
      <c r="L3" s="4" t="s">
        <v>274</v>
      </c>
      <c r="M3" s="4" t="s">
        <v>310</v>
      </c>
      <c r="N3" s="4" t="s">
        <v>67</v>
      </c>
      <c r="O3" s="4" t="s">
        <v>274</v>
      </c>
      <c r="P3" s="4" t="s">
        <v>310</v>
      </c>
      <c r="Q3" s="4" t="s">
        <v>67</v>
      </c>
      <c r="R3" s="4" t="s">
        <v>274</v>
      </c>
      <c r="S3" s="4" t="s">
        <v>310</v>
      </c>
      <c r="T3" s="4" t="s">
        <v>67</v>
      </c>
      <c r="U3" s="4" t="s">
        <v>274</v>
      </c>
      <c r="V3" s="50"/>
      <c r="W3" s="50"/>
    </row>
    <row r="4" ht="20" customHeight="1" spans="1:23">
      <c r="A4" s="33" t="s">
        <v>311</v>
      </c>
      <c r="B4" s="12" t="s">
        <v>287</v>
      </c>
      <c r="C4" s="12" t="s">
        <v>284</v>
      </c>
      <c r="D4" s="12" t="s">
        <v>285</v>
      </c>
      <c r="E4" s="34" t="s">
        <v>286</v>
      </c>
      <c r="F4" s="13" t="s">
        <v>62</v>
      </c>
      <c r="G4" s="51" t="s">
        <v>312</v>
      </c>
      <c r="H4" s="51"/>
      <c r="I4" s="51" t="s">
        <v>313</v>
      </c>
      <c r="J4" s="51"/>
      <c r="K4" s="52"/>
      <c r="L4" s="52"/>
      <c r="M4" s="11"/>
      <c r="N4" s="11"/>
      <c r="O4" s="11"/>
      <c r="P4" s="11"/>
      <c r="Q4" s="11"/>
      <c r="R4" s="11"/>
      <c r="S4" s="11"/>
      <c r="T4" s="11"/>
      <c r="U4" s="11"/>
      <c r="V4" s="11" t="s">
        <v>314</v>
      </c>
      <c r="W4" s="11"/>
    </row>
    <row r="5" ht="20" customHeight="1" spans="1:23">
      <c r="A5" s="33"/>
      <c r="B5" s="12"/>
      <c r="C5" s="23"/>
      <c r="D5" s="12"/>
      <c r="E5" s="12"/>
      <c r="F5" s="18"/>
      <c r="G5" s="53" t="s">
        <v>315</v>
      </c>
      <c r="H5" s="54"/>
      <c r="I5" s="55"/>
      <c r="J5" s="53" t="s">
        <v>316</v>
      </c>
      <c r="K5" s="54"/>
      <c r="L5" s="55"/>
      <c r="M5" s="46" t="s">
        <v>317</v>
      </c>
      <c r="N5" s="47"/>
      <c r="O5" s="48"/>
      <c r="P5" s="46" t="s">
        <v>318</v>
      </c>
      <c r="Q5" s="47"/>
      <c r="R5" s="48"/>
      <c r="S5" s="47" t="s">
        <v>319</v>
      </c>
      <c r="T5" s="47"/>
      <c r="U5" s="48"/>
      <c r="V5" s="11"/>
      <c r="W5" s="11"/>
    </row>
    <row r="6" ht="20" customHeight="1" spans="1:23">
      <c r="A6" s="33"/>
      <c r="B6" s="12"/>
      <c r="C6" s="23"/>
      <c r="D6" s="12"/>
      <c r="E6" s="12"/>
      <c r="F6" s="18"/>
      <c r="G6" s="56" t="s">
        <v>310</v>
      </c>
      <c r="H6" s="56" t="s">
        <v>67</v>
      </c>
      <c r="I6" s="56" t="s">
        <v>274</v>
      </c>
      <c r="J6" s="56" t="s">
        <v>310</v>
      </c>
      <c r="K6" s="56" t="s">
        <v>67</v>
      </c>
      <c r="L6" s="56" t="s">
        <v>274</v>
      </c>
      <c r="M6" s="4" t="s">
        <v>310</v>
      </c>
      <c r="N6" s="4" t="s">
        <v>67</v>
      </c>
      <c r="O6" s="4" t="s">
        <v>274</v>
      </c>
      <c r="P6" s="4" t="s">
        <v>310</v>
      </c>
      <c r="Q6" s="4" t="s">
        <v>67</v>
      </c>
      <c r="R6" s="4" t="s">
        <v>274</v>
      </c>
      <c r="S6" s="4" t="s">
        <v>310</v>
      </c>
      <c r="T6" s="4" t="s">
        <v>67</v>
      </c>
      <c r="U6" s="4" t="s">
        <v>274</v>
      </c>
      <c r="V6" s="11"/>
      <c r="W6" s="11"/>
    </row>
    <row r="7" spans="1:23">
      <c r="A7" s="33"/>
      <c r="B7" s="12"/>
      <c r="C7" s="23"/>
      <c r="D7" s="12"/>
      <c r="E7" s="12"/>
      <c r="F7" s="18"/>
      <c r="G7" s="51"/>
      <c r="H7" s="11"/>
      <c r="I7" s="11"/>
      <c r="J7" s="5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33"/>
      <c r="B8" s="12"/>
      <c r="C8" s="23"/>
      <c r="D8" s="12"/>
      <c r="E8" s="12"/>
      <c r="F8" s="1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45" customFormat="1" ht="18" customHeight="1" spans="1:23">
      <c r="A9" s="36"/>
      <c r="B9" s="37"/>
      <c r="C9" s="23"/>
      <c r="D9" s="12"/>
      <c r="E9" s="23"/>
      <c r="F9" s="2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="45" customFormat="1" ht="18" customHeight="1" spans="1:23">
      <c r="A10" s="36"/>
      <c r="B10" s="37"/>
      <c r="C10" s="23"/>
      <c r="D10" s="12"/>
      <c r="E10" s="23"/>
      <c r="F10" s="24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="45" customFormat="1" ht="18" customHeight="1" spans="1:23">
      <c r="A11" s="36"/>
      <c r="B11" s="37"/>
      <c r="C11" s="57"/>
      <c r="D11" s="57"/>
      <c r="E11" s="57"/>
      <c r="F11" s="58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="45" customFormat="1" spans="1:23">
      <c r="A12" s="36"/>
      <c r="B12" s="37"/>
      <c r="C12" s="57"/>
      <c r="D12" s="57"/>
      <c r="E12" s="57"/>
      <c r="F12" s="58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="2" customFormat="1" ht="33" customHeight="1" spans="1:23">
      <c r="A13" s="26" t="s">
        <v>320</v>
      </c>
      <c r="B13" s="27"/>
      <c r="C13" s="27"/>
      <c r="D13" s="27"/>
      <c r="E13" s="28"/>
      <c r="F13" s="29"/>
      <c r="G13" s="39"/>
      <c r="H13" s="44"/>
      <c r="I13" s="44"/>
      <c r="J13" s="26" t="s">
        <v>290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8"/>
      <c r="V13" s="27"/>
      <c r="W13" s="30"/>
    </row>
    <row r="14" ht="80" customHeight="1" spans="1:23">
      <c r="A14" s="59" t="s">
        <v>321</v>
      </c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2026-01-06T03:00:04Z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