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大货" sheetId="18" r:id="rId5"/>
    <sheet name="验货尺寸表 (尾期大货) " sheetId="19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<sst xmlns="http://schemas.openxmlformats.org/spreadsheetml/2006/main" count="648" uniqueCount="324">
  <si>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</si>
  <si>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</si>
  <si>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</si>
  <si>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</si>
  <si>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</si>
  <si>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</si>
  <si>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</si>
  <si>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</si>
  <si>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</si>
  <si>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</si>
  <si>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</si>
  <si>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</si>
  <si>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</si>
  <si>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</si>
  <si>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</si>
  <si>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</si>
  <si>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</si>
  <si>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</si>
  <si>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</si>
  <si>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</si>
  <si>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</si>
  <si>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</si>
  <si>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</si>
  <si>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</si>
  <si>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</si>
  <si>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</si>
  <si>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</si>
  <si>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</si>
  <si>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</si>
  <si>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</si>
  <si>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</si>
  <si>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</si>
  <si>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</si>
  <si>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</si>
  <si>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</si>
  <si>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</si>
  <si>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</si>
  <si>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</si>
  <si>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</si>
  <si>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</si>
  <si>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</si>
  <si>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</si>
  <si>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</si>
  <si>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</si>
  <si>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</si>
  <si>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</si>
  <si>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</si>
  <si>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</si>
  <si>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</si>
  <si>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</si>
  <si>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</si>
  <si>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</si>
  <si>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</si>
  <si>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</si>
  <si>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</si>
  <si>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</si>
  <si>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</si>
  <si>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</si>
  <si>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</si>
  <si>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</si>
  <si>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</si>
  <si>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</si>
  <si>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TAJJFM81936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</si>
  <si>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</si>
  <si>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</si>
  <si>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</si>
  <si>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</si>
  <si>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</si>
  <si>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</si>
  <si>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</si>
  <si>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</si>
  <si>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</si>
  <si>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</si>
  <si>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</si>
  <si>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</si>
  <si>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</si>
  <si>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</si>
  <si>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</si>
  <si>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</si>
  <si>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</si>
  <si>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</si>
  <si>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</si>
  <si>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</si>
  <si>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</si>
  <si>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</si>
  <si>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</si>
  <si>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</si>
  <si>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</si>
  <si>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</si>
  <si>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</si>
  <si>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</si>
  <si>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</si>
  <si>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</si>
  <si>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</si>
  <si>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</si>
  <si>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</si>
  <si>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</si>
  <si>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</si>
  <si>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</si>
  <si>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</si>
  <si>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</si>
  <si>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</si>
  <si>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</si>
  <si>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</si>
  <si>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</si>
  <si>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</si>
  <si>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</si>
  <si>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</si>
  <si>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</si>
  <si>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</si>
  <si>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</si>
  <si>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</si>
  <si>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</si>
  <si>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</si>
  <si>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4XL</t>
  </si>
  <si>
    <t>未裁齐原因</t>
  </si>
  <si>
    <t>青薄荷绿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</si>
  <si>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</si>
  <si>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</si>
  <si>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</si>
  <si>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</si>
  <si>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</si>
  <si>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</si>
  <si>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1.领咀压线欠圆顺，有大小。前筒底压线歪斜</t>
  </si>
  <si>
    <t>2、冚车线不平服，上袖口扁机容皱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</si>
  <si>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</si>
  <si>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</si>
  <si>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</si>
  <si>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</si>
  <si>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</si>
  <si>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</si>
  <si>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</si>
  <si>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</si>
  <si>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</si>
  <si>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</si>
  <si>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</si>
  <si>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</si>
  <si>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</si>
  <si>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</si>
  <si>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</si>
  <si>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</si>
  <si>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</si>
  <si>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</si>
  <si>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</si>
  <si>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</si>
  <si>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</si>
  <si>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</si>
  <si>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</si>
  <si>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</si>
  <si>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</si>
  <si>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</si>
  <si>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</si>
  <si>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</si>
  <si>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</si>
  <si>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2XL</t>
  </si>
  <si>
    <t>后中长</t>
  </si>
  <si>
    <t>+0.5</t>
  </si>
  <si>
    <t>胸围</t>
  </si>
  <si>
    <t>110</t>
  </si>
  <si>
    <t>+2</t>
  </si>
  <si>
    <t>腰围</t>
  </si>
  <si>
    <t>108</t>
  </si>
  <si>
    <t>+1</t>
  </si>
  <si>
    <t>摆围</t>
  </si>
  <si>
    <t>肩宽</t>
  </si>
  <si>
    <t>袖长</t>
  </si>
  <si>
    <t>袖肥/2</t>
  </si>
  <si>
    <t>-0.5</t>
  </si>
  <si>
    <t>袖口围/2</t>
  </si>
  <si>
    <t>+0</t>
  </si>
  <si>
    <t>下领围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</si>
  <si>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</si>
  <si>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</si>
  <si>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</si>
  <si>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</si>
  <si>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</si>
  <si>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</si>
  <si>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</si>
  <si>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</si>
  <si>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定制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</si>
  <si>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</si>
  <si>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</si>
  <si>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</si>
  <si>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</si>
  <si>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</si>
  <si>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</si>
  <si>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</si>
  <si>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</si>
  <si>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</si>
  <si>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</si>
  <si>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</si>
  <si>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</si>
  <si>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</si>
  <si>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</si>
  <si>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</si>
  <si>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</si>
  <si>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</si>
  <si>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</si>
  <si>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</si>
  <si>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</si>
  <si>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</si>
  <si>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</si>
  <si>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</si>
  <si>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</si>
  <si>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</si>
  <si>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</si>
  <si>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</si>
  <si>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</si>
  <si>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</si>
  <si>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</si>
  <si>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</si>
  <si>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</si>
  <si>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</si>
  <si>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②检验明细：齐色齐20件</t>
  </si>
  <si>
    <t>情况说明：</t>
  </si>
  <si>
    <t xml:space="preserve">【问题点描述】  </t>
  </si>
  <si>
    <t>数量</t>
  </si>
  <si>
    <t>1、领咀不圆顺，筒底压线不直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</si>
  <si>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</si>
  <si>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</si>
  <si>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</si>
  <si>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</si>
  <si>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</si>
  <si>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</si>
  <si>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</si>
  <si>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走货125件，抽查20件，发现1件不良品，已按照以上提出的问题点改正，可以出货</t>
  </si>
  <si>
    <t>服装QC部门</t>
  </si>
  <si>
    <t>检验人</t>
  </si>
  <si>
    <t>薄荷绿</t>
  </si>
  <si>
    <t>+0.5 +0.5 +0.5</t>
  </si>
  <si>
    <t>+0 +0.5 +0</t>
  </si>
  <si>
    <t>+1 +0.8 +1</t>
  </si>
  <si>
    <t>+1 +1.5 +1</t>
  </si>
  <si>
    <t>+2  +1.5 +1</t>
  </si>
  <si>
    <t>+2 +1 +1</t>
  </si>
  <si>
    <t>+0.5 +0.6 +0.6</t>
  </si>
  <si>
    <t>+0.8 +0.5 +0.5</t>
  </si>
  <si>
    <t>+0 +0 +0</t>
  </si>
  <si>
    <t>-0.5 -0.5 +0</t>
  </si>
  <si>
    <t>+0 -0.4 +0</t>
  </si>
  <si>
    <t>+0 +0 +0.3</t>
  </si>
  <si>
    <t>+0.3 +0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</si>
  <si>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</si>
  <si>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</si>
  <si>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</si>
  <si>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</si>
  <si>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</si>
  <si>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</si>
  <si>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</si>
  <si>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</si>
  <si>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</si>
  <si>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</si>
  <si>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</si>
  <si>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</si>
  <si>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</si>
  <si>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</si>
  <si>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</si>
  <si>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</si>
  <si>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R2404070444</t>
  </si>
  <si>
    <t>FK07610棉弹珠地布</t>
  </si>
  <si>
    <t>19SS藏蓝</t>
  </si>
  <si>
    <t>新颜</t>
  </si>
  <si>
    <t>R2404181333</t>
  </si>
  <si>
    <t>TAJJFM82939/81936</t>
  </si>
  <si>
    <t>制表时间：2024/4/26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</si>
  <si>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</si>
  <si>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</si>
  <si>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</si>
  <si>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</si>
  <si>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</si>
  <si>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</si>
  <si>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</si>
  <si>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</si>
  <si>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</si>
  <si>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</si>
  <si>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</si>
  <si>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</si>
  <si>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</si>
  <si>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</si>
  <si>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</si>
  <si>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</si>
  <si>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</si>
  <si>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</si>
  <si>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</si>
  <si>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</si>
  <si>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</si>
  <si>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</si>
  <si>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</si>
  <si>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</si>
  <si>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</si>
  <si>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</si>
  <si>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</si>
  <si>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</si>
  <si>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</si>
  <si>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</si>
  <si>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</si>
  <si>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</si>
  <si>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</si>
  <si>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</si>
  <si>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</si>
  <si>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</si>
  <si>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</si>
  <si>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</si>
  <si>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</si>
  <si>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</si>
  <si>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</si>
  <si>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</si>
  <si>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</si>
  <si>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</si>
  <si>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</si>
  <si>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</si>
  <si>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</si>
  <si>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左前+袖子</t>
  </si>
  <si>
    <t>印花</t>
  </si>
  <si>
    <t>无脱落开裂</t>
  </si>
  <si>
    <t>制表时间：2024/5/4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</si>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</sst>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9" borderId="87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8" applyNumberFormat="0" applyFill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0" borderId="8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90" applyNumberFormat="0" applyAlignment="0" applyProtection="0">
      <alignment vertical="center"/>
    </xf>
    <xf numFmtId="0" fontId="59" fillId="11" borderId="91" applyNumberFormat="0" applyAlignment="0" applyProtection="0">
      <alignment vertical="center"/>
    </xf>
    <xf numFmtId="0" fontId="60" fillId="11" borderId="90" applyNumberFormat="0" applyAlignment="0" applyProtection="0">
      <alignment vertical="center"/>
    </xf>
    <xf numFmtId="0" fontId="61" fillId="12" borderId="92" applyNumberFormat="0" applyAlignment="0" applyProtection="0">
      <alignment vertical="center"/>
    </xf>
    <xf numFmtId="0" fontId="62" fillId="0" borderId="93" applyNumberFormat="0" applyFill="0" applyAlignment="0" applyProtection="0">
      <alignment vertical="center"/>
    </xf>
    <xf numFmtId="0" fontId="63" fillId="0" borderId="94" applyNumberFormat="0" applyFill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69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7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vertical="center"/>
    </xf>
    <xf numFmtId="0" fontId="19" fillId="0" borderId="12" xfId="52" applyFont="1" applyFill="1" applyBorder="1" applyAlignment="1">
      <alignment horizontal="center" vertical="center"/>
    </xf>
    <xf numFmtId="0" fontId="15" fillId="0" borderId="12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3" xfId="52" applyFont="1" applyFill="1" applyBorder="1" applyAlignment="1">
      <alignment horizontal="center" vertical="center"/>
    </xf>
    <xf numFmtId="0" fontId="20" fillId="0" borderId="14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5" xfId="53" applyFont="1" applyFill="1" applyBorder="1" applyAlignment="1" applyProtection="1">
      <alignment horizontal="center" vertical="center"/>
    </xf>
    <xf numFmtId="0" fontId="22" fillId="0" borderId="7" xfId="55" applyFont="1" applyFill="1" applyBorder="1" applyAlignment="1">
      <alignment horizontal="center"/>
    </xf>
    <xf numFmtId="0" fontId="22" fillId="0" borderId="2" xfId="55" applyFont="1" applyFill="1" applyBorder="1" applyAlignment="1">
      <alignment horizontal="center"/>
    </xf>
    <xf numFmtId="0" fontId="22" fillId="0" borderId="15" xfId="55" applyFont="1" applyFill="1" applyBorder="1" applyAlignment="1">
      <alignment horizontal="center"/>
    </xf>
    <xf numFmtId="49" fontId="23" fillId="0" borderId="2" xfId="54" applyNumberFormat="1" applyFont="1" applyFill="1" applyBorder="1" applyAlignment="1">
      <alignment horizontal="center" vertical="center"/>
    </xf>
    <xf numFmtId="49" fontId="23" fillId="0" borderId="15" xfId="54" applyNumberFormat="1" applyFont="1" applyFill="1" applyBorder="1" applyAlignment="1">
      <alignment horizontal="center" vertical="center"/>
    </xf>
    <xf numFmtId="0" fontId="24" fillId="0" borderId="16" xfId="55" applyFont="1" applyFill="1" applyBorder="1" applyAlignment="1">
      <alignment horizontal="center"/>
    </xf>
    <xf numFmtId="178" fontId="25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4" fillId="0" borderId="14" xfId="55" applyFont="1" applyFill="1" applyBorder="1" applyAlignment="1">
      <alignment horizontal="center"/>
    </xf>
    <xf numFmtId="49" fontId="26" fillId="0" borderId="4" xfId="6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14" xfId="55" applyFont="1" applyFill="1" applyBorder="1" applyAlignment="1">
      <alignment horizontal="center"/>
    </xf>
    <xf numFmtId="0" fontId="27" fillId="0" borderId="14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shrinkToFit="1"/>
    </xf>
    <xf numFmtId="0" fontId="30" fillId="0" borderId="18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15" fillId="0" borderId="19" xfId="53" applyFont="1" applyFill="1" applyBorder="1" applyAlignment="1">
      <alignment horizontal="center"/>
    </xf>
    <xf numFmtId="49" fontId="15" fillId="0" borderId="20" xfId="53" applyNumberFormat="1" applyFont="1" applyFill="1" applyBorder="1" applyAlignment="1">
      <alignment horizontal="center"/>
    </xf>
    <xf numFmtId="49" fontId="23" fillId="0" borderId="20" xfId="54" applyNumberFormat="1" applyFont="1" applyFill="1" applyBorder="1" applyAlignment="1">
      <alignment horizontal="center" vertical="center"/>
    </xf>
    <xf numFmtId="49" fontId="23" fillId="0" borderId="21" xfId="54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1" fillId="0" borderId="0" xfId="51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11" fillId="0" borderId="0" xfId="53" applyFont="1" applyFill="1" applyAlignment="1"/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2" fillId="0" borderId="22" xfId="52" applyFont="1" applyBorder="1" applyAlignment="1">
      <alignment horizontal="center" vertical="top"/>
    </xf>
    <xf numFmtId="0" fontId="33" fillId="0" borderId="23" xfId="52" applyFont="1" applyFill="1" applyBorder="1" applyAlignment="1">
      <alignment horizontal="left" vertical="center"/>
    </xf>
    <xf numFmtId="0" fontId="18" fillId="0" borderId="24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vertical="center"/>
    </xf>
    <xf numFmtId="0" fontId="33" fillId="0" borderId="24" xfId="52" applyFont="1" applyFill="1" applyBorder="1" applyAlignment="1">
      <alignment vertical="center"/>
    </xf>
    <xf numFmtId="0" fontId="18" fillId="0" borderId="25" xfId="52" applyFont="1" applyBorder="1" applyAlignment="1">
      <alignment horizontal="left" vertical="center"/>
    </xf>
    <xf numFmtId="0" fontId="18" fillId="0" borderId="26" xfId="52" applyFont="1" applyBorder="1" applyAlignment="1">
      <alignment horizontal="left" vertical="center"/>
    </xf>
    <xf numFmtId="0" fontId="33" fillId="0" borderId="2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center" vertical="center"/>
    </xf>
    <xf numFmtId="0" fontId="11" fillId="0" borderId="27" xfId="52" applyFont="1" applyFill="1" applyBorder="1" applyAlignment="1">
      <alignment horizontal="center" vertical="center"/>
    </xf>
    <xf numFmtId="0" fontId="33" fillId="0" borderId="28" xfId="52" applyFont="1" applyFill="1" applyBorder="1" applyAlignment="1">
      <alignment vertical="center"/>
    </xf>
    <xf numFmtId="0" fontId="18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58" fontId="11" fillId="0" borderId="25" xfId="52" applyNumberFormat="1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center" vertical="center"/>
    </xf>
    <xf numFmtId="0" fontId="33" fillId="0" borderId="28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vertical="center"/>
    </xf>
    <xf numFmtId="0" fontId="18" fillId="0" borderId="30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vertical="center"/>
    </xf>
    <xf numFmtId="0" fontId="11" fillId="0" borderId="30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11" fillId="0" borderId="31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3" fillId="0" borderId="23" xfId="52" applyFont="1" applyFill="1" applyBorder="1" applyAlignment="1">
      <alignment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vertical="center"/>
    </xf>
    <xf numFmtId="0" fontId="11" fillId="0" borderId="35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11" fillId="0" borderId="36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 wrapText="1"/>
    </xf>
    <xf numFmtId="0" fontId="11" fillId="0" borderId="25" xfId="52" applyFont="1" applyFill="1" applyBorder="1" applyAlignment="1">
      <alignment horizontal="left" vertical="center" wrapText="1"/>
    </xf>
    <xf numFmtId="0" fontId="11" fillId="0" borderId="26" xfId="52" applyFont="1" applyFill="1" applyBorder="1" applyAlignment="1">
      <alignment horizontal="left" vertical="center" wrapText="1"/>
    </xf>
    <xf numFmtId="0" fontId="33" fillId="0" borderId="29" xfId="52" applyFont="1" applyFill="1" applyBorder="1" applyAlignment="1">
      <alignment horizontal="left" vertical="center"/>
    </xf>
    <xf numFmtId="0" fontId="7" fillId="0" borderId="30" xfId="52" applyFill="1" applyBorder="1" applyAlignment="1">
      <alignment horizontal="center" vertical="center"/>
    </xf>
    <xf numFmtId="0" fontId="7" fillId="0" borderId="31" xfId="52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center" vertical="center"/>
    </xf>
    <xf numFmtId="0" fontId="11" fillId="0" borderId="41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center" vertical="center" wrapText="1"/>
    </xf>
    <xf numFmtId="0" fontId="7" fillId="0" borderId="37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right" vertical="center"/>
    </xf>
    <xf numFmtId="0" fontId="11" fillId="0" borderId="36" xfId="52" applyFont="1" applyFill="1" applyBorder="1" applyAlignment="1">
      <alignment horizontal="right" vertical="center"/>
    </xf>
    <xf numFmtId="0" fontId="11" fillId="0" borderId="41" xfId="52" applyFont="1" applyFill="1" applyBorder="1" applyAlignment="1">
      <alignment horizontal="right" vertical="center"/>
    </xf>
    <xf numFmtId="0" fontId="11" fillId="0" borderId="42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horizontal="center" vertical="center"/>
    </xf>
    <xf numFmtId="58" fontId="11" fillId="0" borderId="30" xfId="52" applyNumberFormat="1" applyFont="1" applyFill="1" applyBorder="1" applyAlignment="1">
      <alignment horizontal="center" vertical="center"/>
    </xf>
    <xf numFmtId="0" fontId="33" fillId="0" borderId="30" xfId="52" applyFont="1" applyFill="1" applyBorder="1" applyAlignment="1">
      <alignment horizontal="center" vertical="center"/>
    </xf>
    <xf numFmtId="0" fontId="11" fillId="0" borderId="31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7" fillId="0" borderId="43" xfId="52" applyFont="1" applyFill="1" applyBorder="1" applyAlignment="1">
      <alignment horizontal="left" vertical="center"/>
    </xf>
    <xf numFmtId="0" fontId="17" fillId="0" borderId="44" xfId="52" applyFont="1" applyFill="1" applyBorder="1" applyAlignment="1">
      <alignment horizontal="center" vertical="center"/>
    </xf>
    <xf numFmtId="0" fontId="18" fillId="0" borderId="44" xfId="52" applyFont="1" applyFill="1" applyBorder="1" applyAlignment="1">
      <alignment horizontal="center" vertical="center"/>
    </xf>
    <xf numFmtId="0" fontId="17" fillId="0" borderId="45" xfId="52" applyFont="1" applyFill="1" applyBorder="1" applyAlignment="1">
      <alignment horizontal="center" vertical="center"/>
    </xf>
    <xf numFmtId="0" fontId="17" fillId="0" borderId="46" xfId="52" applyFont="1" applyFill="1" applyBorder="1" applyAlignment="1">
      <alignment vertical="center"/>
    </xf>
    <xf numFmtId="0" fontId="19" fillId="0" borderId="46" xfId="52" applyFont="1" applyFill="1" applyBorder="1" applyAlignment="1">
      <alignment horizontal="center" vertical="center"/>
    </xf>
    <xf numFmtId="0" fontId="15" fillId="0" borderId="46" xfId="53" applyFont="1" applyFill="1" applyBorder="1" applyAlignment="1">
      <alignment horizontal="center"/>
    </xf>
    <xf numFmtId="0" fontId="17" fillId="0" borderId="46" xfId="52" applyFont="1" applyFill="1" applyBorder="1" applyAlignment="1">
      <alignment horizontal="left" vertical="center"/>
    </xf>
    <xf numFmtId="0" fontId="15" fillId="0" borderId="46" xfId="52" applyFont="1" applyFill="1" applyBorder="1" applyAlignment="1">
      <alignment horizontal="center" vertical="center"/>
    </xf>
    <xf numFmtId="0" fontId="15" fillId="0" borderId="47" xfId="52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0" fontId="20" fillId="0" borderId="49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50" xfId="53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>
      <alignment horizontal="left" vertical="center"/>
    </xf>
    <xf numFmtId="179" fontId="22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52" xfId="0" applyFont="1" applyFill="1" applyBorder="1" applyAlignment="1">
      <alignment horizontal="center" vertical="center"/>
    </xf>
    <xf numFmtId="49" fontId="23" fillId="0" borderId="25" xfId="54" applyNumberFormat="1" applyFont="1" applyFill="1" applyBorder="1" applyAlignment="1">
      <alignment horizontal="center" vertical="center"/>
    </xf>
    <xf numFmtId="0" fontId="22" fillId="0" borderId="25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5" fillId="0" borderId="25" xfId="53" applyFont="1" applyFill="1" applyBorder="1" applyAlignment="1"/>
    <xf numFmtId="0" fontId="22" fillId="0" borderId="53" xfId="0" applyNumberFormat="1" applyFont="1" applyFill="1" applyBorder="1" applyAlignment="1">
      <alignment horizontal="center" vertical="center"/>
    </xf>
    <xf numFmtId="0" fontId="24" fillId="0" borderId="4" xfId="55" applyFont="1" applyFill="1" applyBorder="1" applyAlignment="1">
      <alignment horizontal="center"/>
    </xf>
    <xf numFmtId="49" fontId="23" fillId="0" borderId="53" xfId="54" applyNumberFormat="1" applyFont="1" applyFill="1" applyBorder="1" applyAlignment="1">
      <alignment horizontal="center" vertical="center"/>
    </xf>
    <xf numFmtId="0" fontId="24" fillId="0" borderId="2" xfId="55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9" fillId="0" borderId="54" xfId="0" applyNumberFormat="1" applyFont="1" applyFill="1" applyBorder="1" applyAlignment="1">
      <alignment shrinkToFit="1"/>
    </xf>
    <xf numFmtId="0" fontId="30" fillId="0" borderId="55" xfId="0" applyNumberFormat="1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/>
    </xf>
    <xf numFmtId="0" fontId="15" fillId="0" borderId="56" xfId="53" applyFont="1" applyFill="1" applyBorder="1" applyAlignment="1">
      <alignment horizontal="center"/>
    </xf>
    <xf numFmtId="49" fontId="15" fillId="0" borderId="57" xfId="53" applyNumberFormat="1" applyFont="1" applyFill="1" applyBorder="1" applyAlignment="1">
      <alignment horizontal="center"/>
    </xf>
    <xf numFmtId="49" fontId="23" fillId="0" borderId="57" xfId="54" applyNumberFormat="1" applyFont="1" applyFill="1" applyBorder="1" applyAlignment="1">
      <alignment horizontal="center" vertical="center"/>
    </xf>
    <xf numFmtId="49" fontId="23" fillId="0" borderId="58" xfId="54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>
      <alignment horizontal="center"/>
    </xf>
    <xf numFmtId="0" fontId="7" fillId="0" borderId="0" xfId="52" applyFont="1" applyBorder="1" applyAlignment="1">
      <alignment horizontal="left" vertical="center"/>
    </xf>
    <xf numFmtId="0" fontId="7" fillId="0" borderId="0" xfId="52" applyFont="1" applyAlignment="1">
      <alignment horizontal="left" vertical="center"/>
    </xf>
    <xf numFmtId="0" fontId="37" fillId="0" borderId="22" xfId="52" applyFont="1" applyBorder="1" applyAlignment="1">
      <alignment horizontal="center" vertical="top"/>
    </xf>
    <xf numFmtId="0" fontId="35" fillId="0" borderId="59" xfId="52" applyFont="1" applyBorder="1" applyAlignment="1">
      <alignment horizontal="left" vertical="center"/>
    </xf>
    <xf numFmtId="0" fontId="18" fillId="0" borderId="60" xfId="52" applyFont="1" applyBorder="1" applyAlignment="1">
      <alignment horizontal="center" vertical="center"/>
    </xf>
    <xf numFmtId="0" fontId="35" fillId="0" borderId="60" xfId="52" applyFont="1" applyBorder="1" applyAlignment="1">
      <alignment horizontal="center" vertical="center"/>
    </xf>
    <xf numFmtId="0" fontId="34" fillId="0" borderId="60" xfId="52" applyFont="1" applyBorder="1" applyAlignment="1">
      <alignment horizontal="left" vertical="center"/>
    </xf>
    <xf numFmtId="0" fontId="7" fillId="0" borderId="60" xfId="52" applyFont="1" applyBorder="1" applyAlignment="1">
      <alignment horizontal="center" vertical="center"/>
    </xf>
    <xf numFmtId="0" fontId="7" fillId="0" borderId="61" xfId="52" applyFont="1" applyBorder="1" applyAlignment="1">
      <alignment horizontal="center" vertical="center"/>
    </xf>
    <xf numFmtId="0" fontId="34" fillId="0" borderId="23" xfId="52" applyFont="1" applyBorder="1" applyAlignment="1">
      <alignment horizontal="center" vertical="center"/>
    </xf>
    <xf numFmtId="0" fontId="34" fillId="0" borderId="24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14" fontId="18" fillId="0" borderId="25" xfId="52" applyNumberFormat="1" applyFont="1" applyBorder="1" applyAlignment="1">
      <alignment horizontal="center" vertical="center"/>
    </xf>
    <xf numFmtId="14" fontId="18" fillId="0" borderId="26" xfId="52" applyNumberFormat="1" applyFont="1" applyBorder="1" applyAlignment="1">
      <alignment horizontal="center" vertical="center"/>
    </xf>
    <xf numFmtId="0" fontId="34" fillId="0" borderId="28" xfId="52" applyFont="1" applyBorder="1" applyAlignment="1">
      <alignment vertical="center"/>
    </xf>
    <xf numFmtId="49" fontId="18" fillId="0" borderId="25" xfId="52" applyNumberFormat="1" applyFont="1" applyBorder="1" applyAlignment="1">
      <alignment horizontal="center" vertical="center"/>
    </xf>
    <xf numFmtId="0" fontId="18" fillId="0" borderId="26" xfId="52" applyFont="1" applyBorder="1" applyAlignment="1">
      <alignment horizontal="center" vertical="center"/>
    </xf>
    <xf numFmtId="0" fontId="34" fillId="0" borderId="25" xfId="52" applyFont="1" applyBorder="1" applyAlignment="1">
      <alignment vertical="center"/>
    </xf>
    <xf numFmtId="0" fontId="18" fillId="0" borderId="62" xfId="52" applyFont="1" applyBorder="1" applyAlignment="1">
      <alignment horizontal="center" vertical="center"/>
    </xf>
    <xf numFmtId="0" fontId="18" fillId="0" borderId="63" xfId="52" applyFont="1" applyBorder="1" applyAlignment="1">
      <alignment horizontal="center" vertical="center"/>
    </xf>
    <xf numFmtId="0" fontId="7" fillId="0" borderId="25" xfId="52" applyFont="1" applyBorder="1" applyAlignment="1">
      <alignment vertical="center"/>
    </xf>
    <xf numFmtId="0" fontId="38" fillId="0" borderId="29" xfId="52" applyFont="1" applyBorder="1" applyAlignment="1">
      <alignment vertical="center"/>
    </xf>
    <xf numFmtId="0" fontId="18" fillId="0" borderId="64" xfId="52" applyFont="1" applyBorder="1" applyAlignment="1">
      <alignment horizontal="center" vertical="center"/>
    </xf>
    <xf numFmtId="0" fontId="18" fillId="0" borderId="42" xfId="52" applyFont="1" applyBorder="1" applyAlignment="1">
      <alignment horizontal="center" vertical="center"/>
    </xf>
    <xf numFmtId="0" fontId="34" fillId="0" borderId="29" xfId="52" applyFont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14" fontId="18" fillId="0" borderId="30" xfId="52" applyNumberFormat="1" applyFont="1" applyBorder="1" applyAlignment="1">
      <alignment horizontal="center" vertical="center"/>
    </xf>
    <xf numFmtId="14" fontId="18" fillId="0" borderId="31" xfId="52" applyNumberFormat="1" applyFont="1" applyBorder="1" applyAlignment="1">
      <alignment horizontal="center" vertical="center"/>
    </xf>
    <xf numFmtId="0" fontId="18" fillId="0" borderId="30" xfId="52" applyFont="1" applyBorder="1" applyAlignment="1">
      <alignment horizontal="left" vertical="center"/>
    </xf>
    <xf numFmtId="0" fontId="18" fillId="0" borderId="31" xfId="52" applyFont="1" applyBorder="1" applyAlignment="1">
      <alignment horizontal="left" vertical="center"/>
    </xf>
    <xf numFmtId="0" fontId="34" fillId="0" borderId="65" xfId="52" applyFont="1" applyBorder="1" applyAlignment="1">
      <alignment horizontal="left" vertical="center"/>
    </xf>
    <xf numFmtId="0" fontId="34" fillId="0" borderId="22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4" fillId="0" borderId="66" xfId="52" applyFont="1" applyBorder="1" applyAlignment="1">
      <alignment horizontal="left" vertical="center"/>
    </xf>
    <xf numFmtId="0" fontId="35" fillId="0" borderId="67" xfId="52" applyFont="1" applyBorder="1" applyAlignment="1">
      <alignment horizontal="left" vertical="center"/>
    </xf>
    <xf numFmtId="0" fontId="35" fillId="0" borderId="68" xfId="52" applyFont="1" applyBorder="1" applyAlignment="1">
      <alignment horizontal="left" vertical="center"/>
    </xf>
    <xf numFmtId="0" fontId="35" fillId="0" borderId="69" xfId="52" applyFont="1" applyBorder="1" applyAlignment="1">
      <alignment horizontal="left" vertical="center"/>
    </xf>
    <xf numFmtId="0" fontId="34" fillId="0" borderId="70" xfId="52" applyFont="1" applyBorder="1" applyAlignment="1">
      <alignment vertical="center"/>
    </xf>
    <xf numFmtId="0" fontId="7" fillId="0" borderId="71" xfId="52" applyFont="1" applyBorder="1" applyAlignment="1">
      <alignment horizontal="left" vertical="center"/>
    </xf>
    <xf numFmtId="0" fontId="18" fillId="0" borderId="71" xfId="52" applyFont="1" applyBorder="1" applyAlignment="1">
      <alignment horizontal="left" vertical="center"/>
    </xf>
    <xf numFmtId="0" fontId="7" fillId="0" borderId="71" xfId="52" applyFont="1" applyBorder="1" applyAlignment="1">
      <alignment vertical="center"/>
    </xf>
    <xf numFmtId="0" fontId="34" fillId="0" borderId="71" xfId="52" applyFont="1" applyBorder="1" applyAlignment="1">
      <alignment vertical="center"/>
    </xf>
    <xf numFmtId="0" fontId="18" fillId="0" borderId="72" xfId="52" applyFont="1" applyBorder="1" applyAlignment="1">
      <alignment horizontal="left" vertical="center"/>
    </xf>
    <xf numFmtId="0" fontId="7" fillId="0" borderId="25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4" fillId="0" borderId="70" xfId="52" applyFont="1" applyBorder="1" applyAlignment="1">
      <alignment horizontal="center" vertical="center"/>
    </xf>
    <xf numFmtId="0" fontId="18" fillId="0" borderId="71" xfId="52" applyFont="1" applyBorder="1" applyAlignment="1">
      <alignment horizontal="center" vertical="center"/>
    </xf>
    <xf numFmtId="0" fontId="34" fillId="0" borderId="71" xfId="52" applyFont="1" applyBorder="1" applyAlignment="1">
      <alignment horizontal="center" vertical="center"/>
    </xf>
    <xf numFmtId="0" fontId="7" fillId="0" borderId="71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7" fillId="0" borderId="25" xfId="52" applyFont="1" applyBorder="1" applyAlignment="1">
      <alignment horizontal="center" vertical="center"/>
    </xf>
    <xf numFmtId="0" fontId="34" fillId="0" borderId="0" xfId="52" applyFont="1" applyBorder="1" applyAlignment="1">
      <alignment vertical="center"/>
    </xf>
    <xf numFmtId="0" fontId="34" fillId="0" borderId="73" xfId="52" applyFont="1" applyBorder="1" applyAlignment="1">
      <alignment horizontal="left" vertical="center" wrapText="1"/>
    </xf>
    <xf numFmtId="0" fontId="34" fillId="0" borderId="74" xfId="52" applyFont="1" applyBorder="1" applyAlignment="1">
      <alignment horizontal="left" vertical="center" wrapText="1"/>
    </xf>
    <xf numFmtId="0" fontId="34" fillId="0" borderId="42" xfId="52" applyFont="1" applyBorder="1" applyAlignment="1">
      <alignment horizontal="left" vertical="center" wrapText="1"/>
    </xf>
    <xf numFmtId="0" fontId="34" fillId="0" borderId="75" xfId="52" applyFont="1" applyBorder="1" applyAlignment="1">
      <alignment horizontal="left" vertical="center"/>
    </xf>
    <xf numFmtId="0" fontId="34" fillId="0" borderId="76" xfId="52" applyFont="1" applyBorder="1" applyAlignment="1">
      <alignment horizontal="left" vertical="center"/>
    </xf>
    <xf numFmtId="0" fontId="34" fillId="0" borderId="77" xfId="52" applyFont="1" applyBorder="1" applyAlignment="1">
      <alignment horizontal="left" vertical="center"/>
    </xf>
    <xf numFmtId="0" fontId="39" fillId="0" borderId="78" xfId="52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40" fillId="3" borderId="2" xfId="0" applyFont="1" applyFill="1" applyBorder="1" applyAlignment="1" applyProtection="1">
      <alignment horizontal="center" vertical="center" wrapText="1"/>
      <protection locked="0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34" fillId="0" borderId="2" xfId="52" applyFont="1" applyBorder="1" applyAlignment="1">
      <alignment horizontal="center" vertical="center"/>
    </xf>
    <xf numFmtId="0" fontId="33" fillId="0" borderId="2" xfId="52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/>
    </xf>
    <xf numFmtId="9" fontId="18" fillId="0" borderId="2" xfId="52" applyNumberFormat="1" applyFont="1" applyBorder="1" applyAlignment="1">
      <alignment horizontal="center" vertical="center"/>
    </xf>
    <xf numFmtId="0" fontId="42" fillId="0" borderId="2" xfId="52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9" fontId="18" fillId="0" borderId="71" xfId="52" applyNumberFormat="1" applyFont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9" fontId="18" fillId="0" borderId="25" xfId="52" applyNumberFormat="1" applyFont="1" applyBorder="1" applyAlignment="1">
      <alignment horizontal="center" vertical="center"/>
    </xf>
    <xf numFmtId="0" fontId="11" fillId="0" borderId="72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11" fillId="0" borderId="26" xfId="52" applyFont="1" applyBorder="1" applyAlignment="1">
      <alignment horizontal="left" vertical="center"/>
    </xf>
    <xf numFmtId="0" fontId="35" fillId="0" borderId="67" xfId="0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0" fontId="35" fillId="0" borderId="69" xfId="0" applyFont="1" applyBorder="1" applyAlignment="1">
      <alignment horizontal="left" vertical="center"/>
    </xf>
    <xf numFmtId="9" fontId="18" fillId="0" borderId="40" xfId="52" applyNumberFormat="1" applyFont="1" applyBorder="1" applyAlignment="1">
      <alignment horizontal="left" vertical="center"/>
    </xf>
    <xf numFmtId="9" fontId="18" fillId="0" borderId="33" xfId="52" applyNumberFormat="1" applyFont="1" applyBorder="1" applyAlignment="1">
      <alignment horizontal="left" vertical="center"/>
    </xf>
    <xf numFmtId="9" fontId="18" fillId="0" borderId="34" xfId="52" applyNumberFormat="1" applyFont="1" applyBorder="1" applyAlignment="1">
      <alignment horizontal="left" vertical="center"/>
    </xf>
    <xf numFmtId="9" fontId="18" fillId="0" borderId="73" xfId="52" applyNumberFormat="1" applyFont="1" applyBorder="1" applyAlignment="1">
      <alignment horizontal="left" vertical="center"/>
    </xf>
    <xf numFmtId="9" fontId="18" fillId="0" borderId="74" xfId="52" applyNumberFormat="1" applyFont="1" applyBorder="1" applyAlignment="1">
      <alignment horizontal="left" vertical="center"/>
    </xf>
    <xf numFmtId="9" fontId="18" fillId="0" borderId="42" xfId="52" applyNumberFormat="1" applyFont="1" applyBorder="1" applyAlignment="1">
      <alignment horizontal="left" vertical="center"/>
    </xf>
    <xf numFmtId="0" fontId="33" fillId="0" borderId="70" xfId="52" applyFont="1" applyFill="1" applyBorder="1" applyAlignment="1">
      <alignment horizontal="left" vertical="center"/>
    </xf>
    <xf numFmtId="0" fontId="33" fillId="0" borderId="71" xfId="52" applyFont="1" applyFill="1" applyBorder="1" applyAlignment="1">
      <alignment horizontal="left" vertical="center"/>
    </xf>
    <xf numFmtId="0" fontId="33" fillId="0" borderId="72" xfId="52" applyFont="1" applyFill="1" applyBorder="1" applyAlignment="1">
      <alignment horizontal="left" vertical="center"/>
    </xf>
    <xf numFmtId="0" fontId="33" fillId="0" borderId="64" xfId="52" applyFont="1" applyFill="1" applyBorder="1" applyAlignment="1">
      <alignment horizontal="left" vertical="center"/>
    </xf>
    <xf numFmtId="0" fontId="33" fillId="0" borderId="74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18" fillId="0" borderId="79" xfId="52" applyFont="1" applyFill="1" applyBorder="1" applyAlignment="1">
      <alignment horizontal="left" vertical="center"/>
    </xf>
    <xf numFmtId="0" fontId="18" fillId="0" borderId="80" xfId="52" applyFont="1" applyFill="1" applyBorder="1" applyAlignment="1">
      <alignment horizontal="left" vertical="center"/>
    </xf>
    <xf numFmtId="0" fontId="18" fillId="0" borderId="81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18" fillId="0" borderId="36" xfId="52" applyFont="1" applyFill="1" applyBorder="1" applyAlignment="1">
      <alignment horizontal="left" vertical="center"/>
    </xf>
    <xf numFmtId="0" fontId="18" fillId="0" borderId="37" xfId="52" applyFont="1" applyFill="1" applyBorder="1" applyAlignment="1">
      <alignment horizontal="left" vertical="center"/>
    </xf>
    <xf numFmtId="0" fontId="34" fillId="0" borderId="73" xfId="52" applyFont="1" applyFill="1" applyBorder="1" applyAlignment="1">
      <alignment horizontal="left" vertical="center"/>
    </xf>
    <xf numFmtId="0" fontId="34" fillId="0" borderId="74" xfId="52" applyFont="1" applyFill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35" fillId="0" borderId="59" xfId="52" applyFont="1" applyBorder="1" applyAlignment="1">
      <alignment vertical="center"/>
    </xf>
    <xf numFmtId="0" fontId="44" fillId="0" borderId="68" xfId="52" applyFont="1" applyBorder="1" applyAlignment="1">
      <alignment horizontal="center" vertical="center"/>
    </xf>
    <xf numFmtId="0" fontId="35" fillId="0" borderId="60" xfId="52" applyFont="1" applyBorder="1" applyAlignment="1">
      <alignment vertical="center"/>
    </xf>
    <xf numFmtId="0" fontId="18" fillId="0" borderId="82" xfId="52" applyFont="1" applyBorder="1" applyAlignment="1">
      <alignment vertical="center"/>
    </xf>
    <xf numFmtId="0" fontId="35" fillId="0" borderId="82" xfId="52" applyFont="1" applyBorder="1" applyAlignment="1">
      <alignment vertical="center"/>
    </xf>
    <xf numFmtId="58" fontId="7" fillId="0" borderId="60" xfId="52" applyNumberFormat="1" applyFont="1" applyBorder="1" applyAlignment="1">
      <alignment vertical="center"/>
    </xf>
    <xf numFmtId="0" fontId="35" fillId="0" borderId="39" xfId="52" applyFont="1" applyBorder="1" applyAlignment="1">
      <alignment horizontal="center" vertical="center"/>
    </xf>
    <xf numFmtId="0" fontId="35" fillId="0" borderId="83" xfId="52" applyFont="1" applyBorder="1" applyAlignment="1">
      <alignment horizontal="center" vertical="center"/>
    </xf>
    <xf numFmtId="0" fontId="18" fillId="0" borderId="82" xfId="52" applyFont="1" applyBorder="1" applyAlignment="1">
      <alignment horizontal="center" vertical="center"/>
    </xf>
    <xf numFmtId="0" fontId="18" fillId="0" borderId="66" xfId="52" applyFont="1" applyBorder="1" applyAlignment="1">
      <alignment horizontal="center" vertical="center"/>
    </xf>
    <xf numFmtId="0" fontId="18" fillId="0" borderId="84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66" xfId="52" applyFont="1" applyFill="1" applyBorder="1" applyAlignment="1">
      <alignment horizontal="left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6" fillId="0" borderId="14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85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5" xfId="0" applyFont="1" applyBorder="1"/>
    <xf numFmtId="0" fontId="0" fillId="0" borderId="14" xfId="0" applyBorder="1"/>
    <xf numFmtId="0" fontId="0" fillId="5" borderId="2" xfId="0" applyFill="1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0" borderId="86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489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489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85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048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667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25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9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9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96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6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6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055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055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055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556260</xdr:colOff>
      <xdr:row>2</xdr:row>
      <xdr:rowOff>26670</xdr:rowOff>
    </xdr:from>
    <xdr:to>
      <xdr:col>9</xdr:col>
      <xdr:colOff>870585</xdr:colOff>
      <xdr:row>3</xdr:row>
      <xdr:rowOff>215265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9465" y="607695"/>
          <a:ext cx="244792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550545</xdr:colOff>
      <xdr:row>3</xdr:row>
      <xdr:rowOff>230505</xdr:rowOff>
    </xdr:from>
    <xdr:to>
      <xdr:col>10</xdr:col>
      <xdr:colOff>33655</xdr:colOff>
      <xdr:row>5</xdr:row>
      <xdr:rowOff>231140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1049655"/>
          <a:ext cx="2493010" cy="476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02" customWidth="1"/>
    <col min="3" max="3" width="10.125" customWidth="1"/>
  </cols>
  <sheetData>
    <row r="1" ht="21" customHeight="1" spans="1:2">
      <c r="A1" s="403"/>
      <c r="B1" s="404" t="s">
        <v>0</v>
      </c>
    </row>
    <row r="2" spans="1:2">
      <c r="A2" s="11">
        <v>1</v>
      </c>
      <c r="B2" s="405" t="s">
        <v>1</v>
      </c>
    </row>
    <row r="3" spans="1:2">
      <c r="A3" s="11">
        <v>2</v>
      </c>
      <c r="B3" s="405" t="s">
        <v>2</v>
      </c>
    </row>
    <row r="4" spans="1:2">
      <c r="A4" s="11">
        <v>3</v>
      </c>
      <c r="B4" s="405" t="s">
        <v>3</v>
      </c>
    </row>
    <row r="5" spans="1:2">
      <c r="A5" s="11">
        <v>4</v>
      </c>
      <c r="B5" s="405" t="s">
        <v>4</v>
      </c>
    </row>
    <row r="6" spans="1:2">
      <c r="A6" s="11">
        <v>5</v>
      </c>
      <c r="B6" s="405" t="s">
        <v>5</v>
      </c>
    </row>
    <row r="7" spans="1:2">
      <c r="A7" s="11">
        <v>6</v>
      </c>
      <c r="B7" s="405" t="s">
        <v>6</v>
      </c>
    </row>
    <row r="8" s="401" customFormat="1" ht="15" customHeight="1" spans="1:2">
      <c r="A8" s="406">
        <v>7</v>
      </c>
      <c r="B8" s="407" t="s">
        <v>7</v>
      </c>
    </row>
    <row r="9" ht="18.95" customHeight="1" spans="1:2">
      <c r="A9" s="403"/>
      <c r="B9" s="408" t="s">
        <v>8</v>
      </c>
    </row>
    <row r="10" ht="15.95" customHeight="1" spans="1:2">
      <c r="A10" s="11">
        <v>1</v>
      </c>
      <c r="B10" s="409" t="s">
        <v>9</v>
      </c>
    </row>
    <row r="11" spans="1:2">
      <c r="A11" s="11">
        <v>2</v>
      </c>
      <c r="B11" s="405" t="s">
        <v>10</v>
      </c>
    </row>
    <row r="12" spans="1:2">
      <c r="A12" s="11">
        <v>3</v>
      </c>
      <c r="B12" s="407" t="s">
        <v>11</v>
      </c>
    </row>
    <row r="13" spans="1:2">
      <c r="A13" s="11">
        <v>4</v>
      </c>
      <c r="B13" s="405" t="s">
        <v>12</v>
      </c>
    </row>
    <row r="14" spans="1:2">
      <c r="A14" s="11">
        <v>5</v>
      </c>
      <c r="B14" s="405" t="s">
        <v>13</v>
      </c>
    </row>
    <row r="15" spans="1:2">
      <c r="A15" s="11">
        <v>6</v>
      </c>
      <c r="B15" s="405" t="s">
        <v>14</v>
      </c>
    </row>
    <row r="16" spans="1:2">
      <c r="A16" s="11">
        <v>7</v>
      </c>
      <c r="B16" s="405" t="s">
        <v>15</v>
      </c>
    </row>
    <row r="17" spans="1:2">
      <c r="A17" s="11">
        <v>8</v>
      </c>
      <c r="B17" s="405" t="s">
        <v>16</v>
      </c>
    </row>
    <row r="18" spans="1:2">
      <c r="A18" s="11">
        <v>9</v>
      </c>
      <c r="B18" s="405" t="s">
        <v>17</v>
      </c>
    </row>
    <row r="19" spans="1:2">
      <c r="A19" s="11"/>
      <c r="B19" s="405"/>
    </row>
    <row r="20" ht="20.25" spans="1:2">
      <c r="A20" s="403"/>
      <c r="B20" s="404" t="s">
        <v>18</v>
      </c>
    </row>
    <row r="21" spans="1:2">
      <c r="A21" s="11">
        <v>1</v>
      </c>
      <c r="B21" s="410" t="s">
        <v>19</v>
      </c>
    </row>
    <row r="22" spans="1:2">
      <c r="A22" s="11">
        <v>2</v>
      </c>
      <c r="B22" s="405" t="s">
        <v>20</v>
      </c>
    </row>
    <row r="23" spans="1:2">
      <c r="A23" s="11">
        <v>3</v>
      </c>
      <c r="B23" s="405" t="s">
        <v>21</v>
      </c>
    </row>
    <row r="24" spans="1:2">
      <c r="A24" s="11">
        <v>4</v>
      </c>
      <c r="B24" s="405" t="s">
        <v>22</v>
      </c>
    </row>
    <row r="25" spans="1:2">
      <c r="A25" s="11">
        <v>5</v>
      </c>
      <c r="B25" s="405" t="s">
        <v>23</v>
      </c>
    </row>
    <row r="26" spans="1:2">
      <c r="A26" s="11">
        <v>6</v>
      </c>
      <c r="B26" s="405" t="s">
        <v>24</v>
      </c>
    </row>
    <row r="27" spans="1:2">
      <c r="A27" s="11">
        <v>7</v>
      </c>
      <c r="B27" s="405" t="s">
        <v>25</v>
      </c>
    </row>
    <row r="28" spans="1:2">
      <c r="A28" s="11"/>
      <c r="B28" s="405"/>
    </row>
    <row r="29" ht="20.25" spans="1:2">
      <c r="A29" s="403"/>
      <c r="B29" s="404" t="s">
        <v>26</v>
      </c>
    </row>
    <row r="30" spans="1:2">
      <c r="A30" s="11">
        <v>1</v>
      </c>
      <c r="B30" s="410" t="s">
        <v>27</v>
      </c>
    </row>
    <row r="31" spans="1:2">
      <c r="A31" s="11">
        <v>2</v>
      </c>
      <c r="B31" s="405" t="s">
        <v>28</v>
      </c>
    </row>
    <row r="32" spans="1:2">
      <c r="A32" s="11">
        <v>3</v>
      </c>
      <c r="B32" s="405" t="s">
        <v>29</v>
      </c>
    </row>
    <row r="33" ht="28.5" spans="1:2">
      <c r="A33" s="11">
        <v>4</v>
      </c>
      <c r="B33" s="405" t="s">
        <v>30</v>
      </c>
    </row>
    <row r="34" spans="1:2">
      <c r="A34" s="11">
        <v>5</v>
      </c>
      <c r="B34" s="405" t="s">
        <v>31</v>
      </c>
    </row>
    <row r="35" spans="1:2">
      <c r="A35" s="11">
        <v>6</v>
      </c>
      <c r="B35" s="405" t="s">
        <v>32</v>
      </c>
    </row>
    <row r="36" spans="1:2">
      <c r="A36" s="11">
        <v>7</v>
      </c>
      <c r="B36" s="405" t="s">
        <v>33</v>
      </c>
    </row>
    <row r="37" spans="1:2">
      <c r="A37" s="11"/>
      <c r="B37" s="405"/>
    </row>
    <row r="39" spans="1:2">
      <c r="A39" s="411" t="s">
        <v>34</v>
      </c>
      <c r="B39" s="4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298</v>
      </c>
      <c r="B2" s="34" t="s">
        <v>244</v>
      </c>
      <c r="C2" s="34" t="s">
        <v>245</v>
      </c>
      <c r="D2" s="34" t="s">
        <v>246</v>
      </c>
      <c r="E2" s="34" t="s">
        <v>247</v>
      </c>
      <c r="F2" s="34" t="s">
        <v>248</v>
      </c>
      <c r="G2" s="33" t="s">
        <v>299</v>
      </c>
      <c r="H2" s="33" t="s">
        <v>300</v>
      </c>
      <c r="I2" s="33" t="s">
        <v>301</v>
      </c>
      <c r="J2" s="33" t="s">
        <v>300</v>
      </c>
      <c r="K2" s="33" t="s">
        <v>302</v>
      </c>
      <c r="L2" s="33" t="s">
        <v>300</v>
      </c>
      <c r="M2" s="34" t="s">
        <v>285</v>
      </c>
      <c r="N2" s="34" t="s">
        <v>257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5" t="s">
        <v>298</v>
      </c>
      <c r="B4" s="36" t="s">
        <v>303</v>
      </c>
      <c r="C4" s="36" t="s">
        <v>286</v>
      </c>
      <c r="D4" s="36" t="s">
        <v>246</v>
      </c>
      <c r="E4" s="34" t="s">
        <v>247</v>
      </c>
      <c r="F4" s="34" t="s">
        <v>248</v>
      </c>
      <c r="G4" s="33" t="s">
        <v>299</v>
      </c>
      <c r="H4" s="33" t="s">
        <v>300</v>
      </c>
      <c r="I4" s="33" t="s">
        <v>301</v>
      </c>
      <c r="J4" s="33" t="s">
        <v>300</v>
      </c>
      <c r="K4" s="33" t="s">
        <v>302</v>
      </c>
      <c r="L4" s="33" t="s">
        <v>300</v>
      </c>
      <c r="M4" s="34" t="s">
        <v>285</v>
      </c>
      <c r="N4" s="34" t="s">
        <v>257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8" t="s">
        <v>304</v>
      </c>
      <c r="B11" s="19"/>
      <c r="C11" s="19"/>
      <c r="D11" s="20"/>
      <c r="E11" s="21"/>
      <c r="F11" s="37"/>
      <c r="G11" s="32"/>
      <c r="H11" s="37"/>
      <c r="I11" s="18" t="s">
        <v>305</v>
      </c>
      <c r="J11" s="19"/>
      <c r="K11" s="19"/>
      <c r="L11" s="19"/>
      <c r="M11" s="19"/>
      <c r="N11" s="22"/>
    </row>
    <row r="12" ht="16.5" spans="1:14">
      <c r="A12" s="23" t="s">
        <v>306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2" sqref="H2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9.9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285</v>
      </c>
      <c r="L2" s="5" t="s">
        <v>257</v>
      </c>
    </row>
    <row r="3" ht="18.75" spans="1:12">
      <c r="A3" s="25" t="s">
        <v>287</v>
      </c>
      <c r="B3" s="17" t="s">
        <v>261</v>
      </c>
      <c r="C3" s="26" t="s">
        <v>258</v>
      </c>
      <c r="D3" s="26" t="s">
        <v>259</v>
      </c>
      <c r="E3" s="26" t="s">
        <v>260</v>
      </c>
      <c r="F3" s="26" t="s">
        <v>62</v>
      </c>
      <c r="G3" s="27" t="s">
        <v>312</v>
      </c>
      <c r="H3" s="28" t="s">
        <v>313</v>
      </c>
      <c r="I3" s="28"/>
      <c r="J3" s="16"/>
      <c r="K3" s="29" t="s">
        <v>314</v>
      </c>
      <c r="L3" s="16" t="s">
        <v>275</v>
      </c>
    </row>
    <row r="4" ht="18.75" spans="1:12">
      <c r="A4" s="25" t="s">
        <v>287</v>
      </c>
      <c r="B4" s="17" t="s">
        <v>261</v>
      </c>
      <c r="C4" s="26" t="s">
        <v>262</v>
      </c>
      <c r="D4" s="26" t="s">
        <v>259</v>
      </c>
      <c r="E4" s="26" t="s">
        <v>116</v>
      </c>
      <c r="F4" s="26" t="s">
        <v>263</v>
      </c>
      <c r="G4" s="27" t="s">
        <v>312</v>
      </c>
      <c r="H4" s="28" t="s">
        <v>313</v>
      </c>
      <c r="I4" s="28"/>
      <c r="J4" s="16"/>
      <c r="K4" s="29" t="s">
        <v>314</v>
      </c>
      <c r="L4" s="16" t="s">
        <v>275</v>
      </c>
    </row>
    <row r="5" ht="18.75" spans="1:12">
      <c r="A5" s="25"/>
      <c r="B5" s="26"/>
      <c r="C5" s="26"/>
      <c r="D5" s="26"/>
      <c r="E5" s="17"/>
      <c r="F5" s="26"/>
      <c r="G5" s="27"/>
      <c r="H5" s="28"/>
      <c r="I5" s="11"/>
      <c r="J5" s="11"/>
      <c r="K5" s="29"/>
      <c r="L5" s="16"/>
    </row>
    <row r="6" ht="18.75" spans="1:12">
      <c r="A6" s="25"/>
      <c r="B6" s="26"/>
      <c r="C6" s="26"/>
      <c r="D6" s="26"/>
      <c r="E6" s="17"/>
      <c r="F6" s="30"/>
      <c r="G6" s="27"/>
      <c r="H6" s="28"/>
      <c r="I6" s="11"/>
      <c r="J6" s="11"/>
      <c r="K6" s="29"/>
      <c r="L6" s="16"/>
    </row>
    <row r="7" spans="1:12">
      <c r="A7" s="11"/>
      <c r="B7" s="3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2" customFormat="1" ht="18.75" spans="1:12">
      <c r="A9" s="18" t="s">
        <v>315</v>
      </c>
      <c r="B9" s="19"/>
      <c r="C9" s="19"/>
      <c r="D9" s="19"/>
      <c r="E9" s="20"/>
      <c r="F9" s="21"/>
      <c r="G9" s="32"/>
      <c r="H9" s="18" t="s">
        <v>316</v>
      </c>
      <c r="I9" s="19"/>
      <c r="J9" s="19"/>
      <c r="K9" s="19"/>
      <c r="L9" s="22"/>
    </row>
    <row r="10" ht="16.5" spans="1:12">
      <c r="A10" s="23" t="s">
        <v>317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286</v>
      </c>
      <c r="D2" s="5" t="s">
        <v>246</v>
      </c>
      <c r="E2" s="5" t="s">
        <v>247</v>
      </c>
      <c r="F2" s="4" t="s">
        <v>319</v>
      </c>
      <c r="G2" s="4" t="s">
        <v>269</v>
      </c>
      <c r="H2" s="6" t="s">
        <v>270</v>
      </c>
      <c r="I2" s="7" t="s">
        <v>272</v>
      </c>
    </row>
    <row r="3" s="1" customFormat="1" ht="16.5" spans="1:9">
      <c r="A3" s="4"/>
      <c r="B3" s="8"/>
      <c r="C3" s="8"/>
      <c r="D3" s="8"/>
      <c r="E3" s="8"/>
      <c r="F3" s="4" t="s">
        <v>320</v>
      </c>
      <c r="G3" s="4" t="s">
        <v>273</v>
      </c>
      <c r="H3" s="9"/>
      <c r="I3" s="10"/>
    </row>
    <row r="4" ht="18.75" spans="1:9">
      <c r="A4" s="11"/>
      <c r="B4" s="11"/>
      <c r="C4" s="12"/>
      <c r="D4" s="13"/>
      <c r="E4" s="14"/>
      <c r="F4" s="15"/>
      <c r="G4" s="15"/>
      <c r="H4" s="15"/>
      <c r="I4" s="16"/>
    </row>
    <row r="5" ht="18.75" spans="1:9">
      <c r="A5" s="11"/>
      <c r="B5" s="11"/>
      <c r="C5" s="12"/>
      <c r="D5" s="17"/>
      <c r="E5" s="14"/>
      <c r="F5" s="15"/>
      <c r="G5" s="15"/>
      <c r="H5" s="15"/>
      <c r="I5" s="16"/>
    </row>
    <row r="6" ht="18.75" spans="1:9">
      <c r="A6" s="11"/>
      <c r="B6" s="11"/>
      <c r="C6" s="12"/>
      <c r="D6" s="17"/>
      <c r="E6" s="14"/>
      <c r="F6" s="15"/>
      <c r="G6" s="15"/>
      <c r="H6" s="15"/>
      <c r="I6" s="16"/>
    </row>
    <row r="7" spans="1:9">
      <c r="A7" s="11"/>
      <c r="B7" s="11"/>
      <c r="C7" s="16"/>
      <c r="D7" s="16"/>
      <c r="E7" s="16"/>
      <c r="F7" s="16"/>
      <c r="G7" s="16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8" t="s">
        <v>321</v>
      </c>
      <c r="B12" s="19"/>
      <c r="C12" s="19"/>
      <c r="D12" s="20"/>
      <c r="E12" s="21"/>
      <c r="F12" s="18" t="s">
        <v>322</v>
      </c>
      <c r="G12" s="19"/>
      <c r="H12" s="20"/>
      <c r="I12" s="22"/>
    </row>
    <row r="13" ht="16.5" spans="1:9">
      <c r="A13" s="23" t="s">
        <v>323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6" sqref="B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1" t="s">
        <v>35</v>
      </c>
      <c r="C2" s="382"/>
      <c r="D2" s="382"/>
      <c r="E2" s="382"/>
      <c r="F2" s="382"/>
      <c r="G2" s="382"/>
      <c r="H2" s="382"/>
      <c r="I2" s="383"/>
    </row>
    <row r="3" ht="27.95" customHeight="1" spans="2:9">
      <c r="B3" s="384"/>
      <c r="C3" s="385"/>
      <c r="D3" s="386" t="s">
        <v>36</v>
      </c>
      <c r="E3" s="387"/>
      <c r="F3" s="388" t="s">
        <v>37</v>
      </c>
      <c r="G3" s="389"/>
      <c r="H3" s="386" t="s">
        <v>38</v>
      </c>
      <c r="I3" s="390"/>
    </row>
    <row r="4" ht="27.95" customHeight="1" spans="2:9">
      <c r="B4" s="384" t="s">
        <v>39</v>
      </c>
      <c r="C4" s="385" t="s">
        <v>40</v>
      </c>
      <c r="D4" s="385" t="s">
        <v>41</v>
      </c>
      <c r="E4" s="385" t="s">
        <v>42</v>
      </c>
      <c r="F4" s="391" t="s">
        <v>41</v>
      </c>
      <c r="G4" s="391" t="s">
        <v>42</v>
      </c>
      <c r="H4" s="385" t="s">
        <v>41</v>
      </c>
      <c r="I4" s="392" t="s">
        <v>42</v>
      </c>
    </row>
    <row r="5" ht="27.95" customHeight="1" spans="2:9">
      <c r="B5" s="393" t="s">
        <v>43</v>
      </c>
      <c r="C5" s="11">
        <v>13</v>
      </c>
      <c r="D5" s="11">
        <v>0</v>
      </c>
      <c r="E5" s="11">
        <v>1</v>
      </c>
      <c r="F5" s="394">
        <v>0</v>
      </c>
      <c r="G5" s="394">
        <v>1</v>
      </c>
      <c r="H5" s="11">
        <v>1</v>
      </c>
      <c r="I5" s="395">
        <v>2</v>
      </c>
    </row>
    <row r="6" ht="27.95" customHeight="1" spans="2:9">
      <c r="B6" s="393" t="s">
        <v>44</v>
      </c>
      <c r="C6" s="11">
        <v>20</v>
      </c>
      <c r="D6" s="11">
        <v>0</v>
      </c>
      <c r="E6" s="11">
        <v>1</v>
      </c>
      <c r="F6" s="394">
        <v>1</v>
      </c>
      <c r="G6" s="394">
        <v>2</v>
      </c>
      <c r="H6" s="11">
        <v>2</v>
      </c>
      <c r="I6" s="395">
        <v>3</v>
      </c>
    </row>
    <row r="7" ht="27.95" customHeight="1" spans="2:9">
      <c r="B7" s="393" t="s">
        <v>45</v>
      </c>
      <c r="C7" s="11">
        <v>32</v>
      </c>
      <c r="D7" s="11">
        <v>0</v>
      </c>
      <c r="E7" s="11">
        <v>1</v>
      </c>
      <c r="F7" s="394">
        <v>2</v>
      </c>
      <c r="G7" s="394">
        <v>3</v>
      </c>
      <c r="H7" s="11">
        <v>3</v>
      </c>
      <c r="I7" s="395">
        <v>4</v>
      </c>
    </row>
    <row r="8" ht="27.95" customHeight="1" spans="2:9">
      <c r="B8" s="393" t="s">
        <v>46</v>
      </c>
      <c r="C8" s="11">
        <v>50</v>
      </c>
      <c r="D8" s="11">
        <v>1</v>
      </c>
      <c r="E8" s="11">
        <v>2</v>
      </c>
      <c r="F8" s="394">
        <v>3</v>
      </c>
      <c r="G8" s="394">
        <v>4</v>
      </c>
      <c r="H8" s="11">
        <v>5</v>
      </c>
      <c r="I8" s="395">
        <v>6</v>
      </c>
    </row>
    <row r="9" ht="27.95" customHeight="1" spans="2:9">
      <c r="B9" s="393" t="s">
        <v>47</v>
      </c>
      <c r="C9" s="11">
        <v>80</v>
      </c>
      <c r="D9" s="11">
        <v>2</v>
      </c>
      <c r="E9" s="11">
        <v>3</v>
      </c>
      <c r="F9" s="394">
        <v>5</v>
      </c>
      <c r="G9" s="394">
        <v>6</v>
      </c>
      <c r="H9" s="11">
        <v>7</v>
      </c>
      <c r="I9" s="395">
        <v>8</v>
      </c>
    </row>
    <row r="10" ht="27.95" customHeight="1" spans="2:9">
      <c r="B10" s="393" t="s">
        <v>48</v>
      </c>
      <c r="C10" s="11">
        <v>125</v>
      </c>
      <c r="D10" s="11">
        <v>3</v>
      </c>
      <c r="E10" s="11">
        <v>4</v>
      </c>
      <c r="F10" s="394">
        <v>7</v>
      </c>
      <c r="G10" s="394">
        <v>8</v>
      </c>
      <c r="H10" s="11">
        <v>10</v>
      </c>
      <c r="I10" s="395">
        <v>11</v>
      </c>
    </row>
    <row r="11" ht="27.95" customHeight="1" spans="2:9">
      <c r="B11" s="393" t="s">
        <v>49</v>
      </c>
      <c r="C11" s="11">
        <v>200</v>
      </c>
      <c r="D11" s="11">
        <v>5</v>
      </c>
      <c r="E11" s="11">
        <v>6</v>
      </c>
      <c r="F11" s="394">
        <v>10</v>
      </c>
      <c r="G11" s="394">
        <v>11</v>
      </c>
      <c r="H11" s="11">
        <v>14</v>
      </c>
      <c r="I11" s="395">
        <v>15</v>
      </c>
    </row>
    <row r="12" ht="27.95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399">
        <v>22</v>
      </c>
    </row>
    <row r="14" spans="2:9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63" customWidth="1"/>
    <col min="2" max="9" width="10.375" style="263"/>
    <col min="10" max="10" width="8.875" style="263" customWidth="1"/>
    <col min="11" max="11" width="12" style="263" customWidth="1"/>
    <col min="12" max="16384" width="10.375" style="263"/>
  </cols>
  <sheetData>
    <row r="1" ht="21" spans="1:1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" spans="1:11">
      <c r="A2" s="265" t="s">
        <v>53</v>
      </c>
      <c r="B2" s="266" t="s">
        <v>54</v>
      </c>
      <c r="C2" s="266"/>
      <c r="D2" s="267" t="s">
        <v>55</v>
      </c>
      <c r="E2" s="267"/>
      <c r="F2" s="266" t="s">
        <v>56</v>
      </c>
      <c r="G2" s="266"/>
      <c r="H2" s="268" t="s">
        <v>57</v>
      </c>
      <c r="I2" s="269" t="s">
        <v>56</v>
      </c>
      <c r="J2" s="269"/>
      <c r="K2" s="270"/>
    </row>
    <row r="3" ht="14.25" spans="1:11">
      <c r="A3" s="271" t="s">
        <v>58</v>
      </c>
      <c r="B3" s="272"/>
      <c r="C3" s="273"/>
      <c r="D3" s="274" t="s">
        <v>59</v>
      </c>
      <c r="E3" s="275"/>
      <c r="F3" s="275"/>
      <c r="G3" s="276"/>
      <c r="H3" s="274" t="s">
        <v>60</v>
      </c>
      <c r="I3" s="275"/>
      <c r="J3" s="275"/>
      <c r="K3" s="276"/>
    </row>
    <row r="4" spans="1:11">
      <c r="A4" s="277" t="s">
        <v>61</v>
      </c>
      <c r="B4" s="149" t="s">
        <v>62</v>
      </c>
      <c r="C4" s="150"/>
      <c r="D4" s="277" t="s">
        <v>63</v>
      </c>
      <c r="E4" s="278"/>
      <c r="F4" s="279">
        <v>46021</v>
      </c>
      <c r="G4" s="280"/>
      <c r="H4" s="277" t="s">
        <v>64</v>
      </c>
      <c r="I4" s="278"/>
      <c r="J4" s="149" t="s">
        <v>65</v>
      </c>
      <c r="K4" s="150" t="s">
        <v>66</v>
      </c>
    </row>
    <row r="5" ht="14.25" spans="1:11">
      <c r="A5" s="281" t="s">
        <v>67</v>
      </c>
      <c r="B5" s="149" t="s">
        <v>68</v>
      </c>
      <c r="C5" s="150"/>
      <c r="D5" s="277" t="s">
        <v>69</v>
      </c>
      <c r="E5" s="278"/>
      <c r="F5" s="279">
        <v>46013</v>
      </c>
      <c r="G5" s="280"/>
      <c r="H5" s="277" t="s">
        <v>70</v>
      </c>
      <c r="I5" s="278"/>
      <c r="J5" s="149" t="s">
        <v>65</v>
      </c>
      <c r="K5" s="150" t="s">
        <v>66</v>
      </c>
    </row>
    <row r="6" ht="14.25" spans="1:11">
      <c r="A6" s="277" t="s">
        <v>71</v>
      </c>
      <c r="B6" s="282" t="s">
        <v>72</v>
      </c>
      <c r="C6" s="283">
        <v>2</v>
      </c>
      <c r="D6" s="281" t="s">
        <v>73</v>
      </c>
      <c r="E6" s="284"/>
      <c r="F6" s="279">
        <v>46014</v>
      </c>
      <c r="G6" s="280"/>
      <c r="H6" s="277" t="s">
        <v>74</v>
      </c>
      <c r="I6" s="278"/>
      <c r="J6" s="149" t="s">
        <v>65</v>
      </c>
      <c r="K6" s="150" t="s">
        <v>66</v>
      </c>
    </row>
    <row r="7" ht="14.25" spans="1:11">
      <c r="A7" s="277" t="s">
        <v>75</v>
      </c>
      <c r="B7" s="285">
        <v>120</v>
      </c>
      <c r="C7" s="286"/>
      <c r="D7" s="281" t="s">
        <v>76</v>
      </c>
      <c r="E7" s="287"/>
      <c r="F7" s="279">
        <v>46015</v>
      </c>
      <c r="G7" s="280"/>
      <c r="H7" s="277" t="s">
        <v>77</v>
      </c>
      <c r="I7" s="278"/>
      <c r="J7" s="149" t="s">
        <v>65</v>
      </c>
      <c r="K7" s="150" t="s">
        <v>66</v>
      </c>
    </row>
    <row r="8" ht="15" spans="1:11">
      <c r="A8" s="288" t="s">
        <v>78</v>
      </c>
      <c r="B8" s="289"/>
      <c r="C8" s="290"/>
      <c r="D8" s="291" t="s">
        <v>79</v>
      </c>
      <c r="E8" s="292"/>
      <c r="F8" s="293">
        <v>46016</v>
      </c>
      <c r="G8" s="294"/>
      <c r="H8" s="291" t="s">
        <v>80</v>
      </c>
      <c r="I8" s="292"/>
      <c r="J8" s="295" t="s">
        <v>65</v>
      </c>
      <c r="K8" s="296" t="s">
        <v>66</v>
      </c>
    </row>
    <row r="9" ht="15" spans="1:11">
      <c r="A9" s="297" t="s">
        <v>81</v>
      </c>
      <c r="B9" s="298"/>
      <c r="C9" s="298"/>
      <c r="D9" s="299"/>
      <c r="E9" s="299"/>
      <c r="F9" s="299"/>
      <c r="G9" s="299"/>
      <c r="H9" s="299"/>
      <c r="I9" s="299"/>
      <c r="J9" s="299"/>
      <c r="K9" s="300"/>
    </row>
    <row r="10" ht="15" spans="1:11">
      <c r="A10" s="301" t="s">
        <v>82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3"/>
    </row>
    <row r="11" ht="14.25" spans="1:11">
      <c r="A11" s="304" t="s">
        <v>83</v>
      </c>
      <c r="B11" s="305" t="s">
        <v>84</v>
      </c>
      <c r="C11" s="306" t="s">
        <v>85</v>
      </c>
      <c r="D11" s="307"/>
      <c r="E11" s="308" t="s">
        <v>86</v>
      </c>
      <c r="F11" s="305" t="s">
        <v>84</v>
      </c>
      <c r="G11" s="306" t="s">
        <v>85</v>
      </c>
      <c r="H11" s="306" t="s">
        <v>87</v>
      </c>
      <c r="I11" s="308" t="s">
        <v>88</v>
      </c>
      <c r="J11" s="305" t="s">
        <v>84</v>
      </c>
      <c r="K11" s="309" t="s">
        <v>85</v>
      </c>
    </row>
    <row r="12" ht="14.25" spans="1:11">
      <c r="A12" s="281" t="s">
        <v>89</v>
      </c>
      <c r="B12" s="310" t="s">
        <v>84</v>
      </c>
      <c r="C12" s="149" t="s">
        <v>85</v>
      </c>
      <c r="D12" s="287"/>
      <c r="E12" s="284" t="s">
        <v>90</v>
      </c>
      <c r="F12" s="310" t="s">
        <v>84</v>
      </c>
      <c r="G12" s="149" t="s">
        <v>85</v>
      </c>
      <c r="H12" s="149" t="s">
        <v>87</v>
      </c>
      <c r="I12" s="284" t="s">
        <v>91</v>
      </c>
      <c r="J12" s="310" t="s">
        <v>84</v>
      </c>
      <c r="K12" s="150" t="s">
        <v>85</v>
      </c>
    </row>
    <row r="13" ht="14.25" spans="1:11">
      <c r="A13" s="281" t="s">
        <v>92</v>
      </c>
      <c r="B13" s="310" t="s">
        <v>84</v>
      </c>
      <c r="C13" s="149" t="s">
        <v>85</v>
      </c>
      <c r="D13" s="287"/>
      <c r="E13" s="284" t="s">
        <v>93</v>
      </c>
      <c r="F13" s="149" t="s">
        <v>94</v>
      </c>
      <c r="G13" s="149" t="s">
        <v>95</v>
      </c>
      <c r="H13" s="149" t="s">
        <v>87</v>
      </c>
      <c r="I13" s="284" t="s">
        <v>96</v>
      </c>
      <c r="J13" s="310" t="s">
        <v>84</v>
      </c>
      <c r="K13" s="150" t="s">
        <v>85</v>
      </c>
    </row>
    <row r="14" ht="15" spans="1:11">
      <c r="A14" s="291" t="s">
        <v>97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11"/>
    </row>
    <row r="15" ht="15" spans="1:11">
      <c r="A15" s="301" t="s">
        <v>98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3"/>
    </row>
    <row r="16" ht="14.25" spans="1:11">
      <c r="A16" s="312" t="s">
        <v>99</v>
      </c>
      <c r="B16" s="306" t="s">
        <v>94</v>
      </c>
      <c r="C16" s="306" t="s">
        <v>95</v>
      </c>
      <c r="D16" s="313"/>
      <c r="E16" s="314" t="s">
        <v>100</v>
      </c>
      <c r="F16" s="306" t="s">
        <v>94</v>
      </c>
      <c r="G16" s="306" t="s">
        <v>95</v>
      </c>
      <c r="H16" s="315"/>
      <c r="I16" s="314" t="s">
        <v>101</v>
      </c>
      <c r="J16" s="306" t="s">
        <v>94</v>
      </c>
      <c r="K16" s="309" t="s">
        <v>95</v>
      </c>
    </row>
    <row r="17" customHeight="1" spans="1:22">
      <c r="A17" s="316" t="s">
        <v>102</v>
      </c>
      <c r="B17" s="149" t="s">
        <v>94</v>
      </c>
      <c r="C17" s="149" t="s">
        <v>95</v>
      </c>
      <c r="D17" s="317"/>
      <c r="E17" s="318" t="s">
        <v>103</v>
      </c>
      <c r="F17" s="149" t="s">
        <v>94</v>
      </c>
      <c r="G17" s="149" t="s">
        <v>95</v>
      </c>
      <c r="H17" s="319"/>
      <c r="I17" s="318" t="s">
        <v>104</v>
      </c>
      <c r="J17" s="149" t="s">
        <v>94</v>
      </c>
      <c r="K17" s="150" t="s">
        <v>95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22">
      <c r="A18" s="321" t="s">
        <v>105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3"/>
    </row>
    <row r="19" s="262" customFormat="1" ht="18" customHeight="1" spans="1:22">
      <c r="A19" s="301" t="s">
        <v>106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customHeight="1" spans="1:22">
      <c r="A20" s="324" t="s">
        <v>107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ht="21.75" customHeight="1" spans="1:22">
      <c r="A21" s="327" t="s">
        <v>108</v>
      </c>
      <c r="B21" s="328"/>
      <c r="C21" s="329" t="s">
        <v>109</v>
      </c>
      <c r="D21" s="329" t="s">
        <v>110</v>
      </c>
      <c r="E21" s="329" t="s">
        <v>111</v>
      </c>
      <c r="F21" s="329" t="s">
        <v>112</v>
      </c>
      <c r="G21" s="329" t="s">
        <v>113</v>
      </c>
      <c r="H21" s="330" t="s">
        <v>114</v>
      </c>
      <c r="I21" s="328"/>
      <c r="J21" s="331"/>
      <c r="K21" s="332" t="s">
        <v>115</v>
      </c>
    </row>
    <row r="22" ht="23" customHeight="1" spans="1:22">
      <c r="A22" s="333" t="s">
        <v>116</v>
      </c>
      <c r="B22" s="334"/>
      <c r="C22" s="334"/>
      <c r="D22" s="334"/>
      <c r="E22" s="334"/>
      <c r="F22" s="334"/>
      <c r="G22" s="334" t="s">
        <v>94</v>
      </c>
      <c r="H22" s="334" t="s">
        <v>94</v>
      </c>
      <c r="I22" s="334"/>
      <c r="J22" s="334"/>
      <c r="K22" s="335" t="s">
        <v>94</v>
      </c>
    </row>
    <row r="23" ht="23" customHeight="1" spans="1:22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ht="23" customHeight="1" spans="1:22">
      <c r="A24" s="336"/>
      <c r="B24" s="337"/>
      <c r="C24" s="334"/>
      <c r="D24" s="334"/>
      <c r="E24" s="334"/>
      <c r="F24" s="334"/>
      <c r="G24" s="334"/>
      <c r="H24" s="334"/>
      <c r="I24" s="334"/>
      <c r="J24" s="334"/>
      <c r="K24" s="335"/>
    </row>
    <row r="25" ht="23" customHeight="1" spans="1:22">
      <c r="A25" s="338"/>
      <c r="B25" s="339"/>
      <c r="C25" s="334"/>
      <c r="D25" s="334"/>
      <c r="E25" s="334"/>
      <c r="F25" s="334"/>
      <c r="G25" s="334"/>
      <c r="H25" s="334"/>
      <c r="I25" s="339"/>
      <c r="J25" s="339"/>
      <c r="K25" s="340"/>
    </row>
    <row r="26" ht="23" customHeight="1" spans="1:22">
      <c r="A26" s="341"/>
      <c r="B26" s="339"/>
      <c r="C26" s="339"/>
      <c r="D26" s="339"/>
      <c r="E26" s="339"/>
      <c r="F26" s="339"/>
      <c r="G26" s="339"/>
      <c r="H26" s="339"/>
      <c r="I26" s="339"/>
      <c r="J26" s="339"/>
      <c r="K26" s="342"/>
    </row>
    <row r="27" ht="23" customHeight="1" spans="1:22">
      <c r="A27" s="341"/>
      <c r="B27" s="339"/>
      <c r="C27" s="339"/>
      <c r="D27" s="339"/>
      <c r="E27" s="339"/>
      <c r="F27" s="339"/>
      <c r="G27" s="339"/>
      <c r="H27" s="339"/>
      <c r="I27" s="339"/>
      <c r="J27" s="339"/>
      <c r="K27" s="342"/>
    </row>
    <row r="28" ht="18" customHeight="1" spans="1:22">
      <c r="A28" s="343" t="s">
        <v>117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ht="18.75" customHeight="1" spans="1:22">
      <c r="A29" s="346"/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ht="18.75" customHeight="1" spans="1:22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ht="18" customHeight="1" spans="1:22">
      <c r="A31" s="343" t="s">
        <v>118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ht="14.25" spans="1:22">
      <c r="A32" s="352" t="s">
        <v>119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ht="15" spans="1:11">
      <c r="A33" s="161" t="s">
        <v>120</v>
      </c>
      <c r="B33" s="162"/>
      <c r="C33" s="149" t="s">
        <v>65</v>
      </c>
      <c r="D33" s="149" t="s">
        <v>66</v>
      </c>
      <c r="E33" s="355" t="s">
        <v>121</v>
      </c>
      <c r="F33" s="356"/>
      <c r="G33" s="356"/>
      <c r="H33" s="356"/>
      <c r="I33" s="356"/>
      <c r="J33" s="356"/>
      <c r="K33" s="357"/>
    </row>
    <row r="34" ht="15" spans="1:11">
      <c r="A34" s="358" t="s">
        <v>122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</row>
    <row r="35" ht="21" customHeight="1" spans="1:11">
      <c r="A35" s="359" t="s">
        <v>123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ht="21" customHeight="1" spans="1:11">
      <c r="A36" s="362" t="s">
        <v>124</v>
      </c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ht="21" customHeight="1" spans="1:11">
      <c r="A37" s="362"/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ht="21" customHeight="1" spans="1:11">
      <c r="A38" s="362"/>
      <c r="B38" s="363"/>
      <c r="C38" s="363"/>
      <c r="D38" s="363"/>
      <c r="E38" s="363"/>
      <c r="F38" s="363"/>
      <c r="G38" s="363"/>
      <c r="H38" s="363"/>
      <c r="I38" s="363"/>
      <c r="J38" s="363"/>
      <c r="K38" s="364"/>
    </row>
    <row r="39" ht="21" customHeight="1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64"/>
    </row>
    <row r="40" ht="21" customHeight="1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364"/>
    </row>
    <row r="41" ht="21" customHeight="1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64"/>
    </row>
    <row r="42" ht="15" spans="1:11">
      <c r="A42" s="365" t="s">
        <v>125</v>
      </c>
      <c r="B42" s="366"/>
      <c r="C42" s="366"/>
      <c r="D42" s="366"/>
      <c r="E42" s="366"/>
      <c r="F42" s="366"/>
      <c r="G42" s="366"/>
      <c r="H42" s="366"/>
      <c r="I42" s="366"/>
      <c r="J42" s="366"/>
      <c r="K42" s="367"/>
    </row>
    <row r="43" ht="15" spans="1:11">
      <c r="A43" s="301" t="s">
        <v>126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3"/>
    </row>
    <row r="44" ht="14.25" spans="1:11">
      <c r="A44" s="312" t="s">
        <v>127</v>
      </c>
      <c r="B44" s="306" t="s">
        <v>94</v>
      </c>
      <c r="C44" s="306" t="s">
        <v>95</v>
      </c>
      <c r="D44" s="306" t="s">
        <v>87</v>
      </c>
      <c r="E44" s="314" t="s">
        <v>128</v>
      </c>
      <c r="F44" s="306" t="s">
        <v>94</v>
      </c>
      <c r="G44" s="306" t="s">
        <v>95</v>
      </c>
      <c r="H44" s="306" t="s">
        <v>87</v>
      </c>
      <c r="I44" s="314" t="s">
        <v>129</v>
      </c>
      <c r="J44" s="306" t="s">
        <v>94</v>
      </c>
      <c r="K44" s="309" t="s">
        <v>95</v>
      </c>
    </row>
    <row r="45" ht="14.25" spans="1:11">
      <c r="A45" s="316" t="s">
        <v>86</v>
      </c>
      <c r="B45" s="149" t="s">
        <v>94</v>
      </c>
      <c r="C45" s="149" t="s">
        <v>95</v>
      </c>
      <c r="D45" s="149" t="s">
        <v>87</v>
      </c>
      <c r="E45" s="318" t="s">
        <v>93</v>
      </c>
      <c r="F45" s="149" t="s">
        <v>94</v>
      </c>
      <c r="G45" s="149" t="s">
        <v>95</v>
      </c>
      <c r="H45" s="149" t="s">
        <v>87</v>
      </c>
      <c r="I45" s="318" t="s">
        <v>104</v>
      </c>
      <c r="J45" s="149" t="s">
        <v>94</v>
      </c>
      <c r="K45" s="150" t="s">
        <v>95</v>
      </c>
    </row>
    <row r="46" ht="15" spans="1:11">
      <c r="A46" s="291" t="s">
        <v>97</v>
      </c>
      <c r="B46" s="292"/>
      <c r="C46" s="292"/>
      <c r="D46" s="292"/>
      <c r="E46" s="292"/>
      <c r="F46" s="292"/>
      <c r="G46" s="292"/>
      <c r="H46" s="292"/>
      <c r="I46" s="292"/>
      <c r="J46" s="292"/>
      <c r="K46" s="311"/>
    </row>
    <row r="47" ht="15" spans="1:11">
      <c r="A47" s="358" t="s">
        <v>130</v>
      </c>
      <c r="B47" s="358"/>
      <c r="C47" s="358"/>
      <c r="D47" s="358"/>
      <c r="E47" s="358"/>
      <c r="F47" s="358"/>
      <c r="G47" s="358"/>
      <c r="H47" s="358"/>
      <c r="I47" s="358"/>
      <c r="J47" s="358"/>
      <c r="K47" s="358"/>
    </row>
    <row r="48" ht="15" spans="1:11">
      <c r="A48" s="359"/>
      <c r="B48" s="360"/>
      <c r="C48" s="360"/>
      <c r="D48" s="360"/>
      <c r="E48" s="360"/>
      <c r="F48" s="360"/>
      <c r="G48" s="360"/>
      <c r="H48" s="360"/>
      <c r="I48" s="360"/>
      <c r="J48" s="360"/>
      <c r="K48" s="361"/>
    </row>
    <row r="49" ht="15" spans="1:11">
      <c r="A49" s="368" t="s">
        <v>131</v>
      </c>
      <c r="B49" s="369" t="s">
        <v>132</v>
      </c>
      <c r="C49" s="369"/>
      <c r="D49" s="370" t="s">
        <v>133</v>
      </c>
      <c r="E49" s="371" t="s">
        <v>134</v>
      </c>
      <c r="F49" s="372" t="s">
        <v>135</v>
      </c>
      <c r="G49" s="373">
        <v>46016</v>
      </c>
      <c r="H49" s="374" t="s">
        <v>136</v>
      </c>
      <c r="I49" s="375"/>
      <c r="J49" s="376" t="s">
        <v>137</v>
      </c>
      <c r="K49" s="377"/>
    </row>
    <row r="50" ht="15" spans="1:11">
      <c r="A50" s="358" t="s">
        <v>138</v>
      </c>
      <c r="B50" s="358"/>
      <c r="C50" s="358"/>
      <c r="D50" s="358"/>
      <c r="E50" s="358"/>
      <c r="F50" s="358"/>
      <c r="G50" s="358"/>
      <c r="H50" s="358"/>
      <c r="I50" s="358"/>
      <c r="J50" s="358"/>
      <c r="K50" s="358"/>
    </row>
    <row r="51" ht="24" customHeight="1" spans="1:11">
      <c r="A51" s="378" t="s">
        <v>139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80"/>
    </row>
    <row r="52" ht="15" spans="1:11">
      <c r="A52" s="368" t="s">
        <v>131</v>
      </c>
      <c r="B52" s="369" t="s">
        <v>132</v>
      </c>
      <c r="C52" s="369"/>
      <c r="D52" s="370" t="s">
        <v>133</v>
      </c>
      <c r="E52" s="371" t="s">
        <v>134</v>
      </c>
      <c r="F52" s="372" t="s">
        <v>135</v>
      </c>
      <c r="G52" s="373">
        <v>46016</v>
      </c>
      <c r="H52" s="374" t="s">
        <v>136</v>
      </c>
      <c r="I52" s="375"/>
      <c r="J52" s="376" t="s">
        <v>137</v>
      </c>
      <c r="K52" s="37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N10" sqref="N10"/>
    </sheetView>
  </sheetViews>
  <sheetFormatPr defaultColWidth="9" defaultRowHeight="14.25"/>
  <cols>
    <col min="1" max="1" width="19.25" style="87" customWidth="1"/>
    <col min="2" max="2" width="9" style="87" customWidth="1"/>
    <col min="3" max="4" width="8.5" style="88" customWidth="1"/>
    <col min="5" max="7" width="8.5" style="87" customWidth="1"/>
    <col min="8" max="8" width="8.37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221" customWidth="1"/>
    <col min="17" max="254" width="9" style="87"/>
    <col min="255" max="16384" width="9" style="90"/>
  </cols>
  <sheetData>
    <row r="1" s="87" customFormat="1" ht="29" customHeight="1" spans="1:257">
      <c r="A1" s="91" t="s">
        <v>140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222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223" t="s">
        <v>61</v>
      </c>
      <c r="B2" s="224" t="str">
        <f>首期!B4</f>
        <v>TAJJFM81936</v>
      </c>
      <c r="C2" s="225"/>
      <c r="D2" s="226"/>
      <c r="E2" s="227" t="s">
        <v>67</v>
      </c>
      <c r="F2" s="228" t="s">
        <v>68</v>
      </c>
      <c r="G2" s="228"/>
      <c r="H2" s="228"/>
      <c r="I2" s="229"/>
      <c r="J2" s="230" t="s">
        <v>57</v>
      </c>
      <c r="K2" s="231" t="s">
        <v>56</v>
      </c>
      <c r="L2" s="231"/>
      <c r="M2" s="231"/>
      <c r="N2" s="231"/>
      <c r="O2" s="232"/>
      <c r="P2" s="233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234" t="s">
        <v>141</v>
      </c>
      <c r="B3" s="105" t="s">
        <v>142</v>
      </c>
      <c r="C3" s="106"/>
      <c r="D3" s="105"/>
      <c r="E3" s="105"/>
      <c r="F3" s="105"/>
      <c r="G3" s="105"/>
      <c r="H3" s="105"/>
      <c r="I3" s="235"/>
      <c r="J3" s="108"/>
      <c r="K3" s="108"/>
      <c r="L3" s="108"/>
      <c r="M3" s="108"/>
      <c r="N3" s="108"/>
      <c r="O3" s="236"/>
      <c r="P3" s="237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234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143</v>
      </c>
      <c r="H4" s="111" t="s">
        <v>144</v>
      </c>
      <c r="I4" s="235"/>
      <c r="J4" s="238"/>
      <c r="K4" s="239" t="s">
        <v>116</v>
      </c>
      <c r="L4" s="239" t="s">
        <v>145</v>
      </c>
      <c r="M4" s="239" t="s">
        <v>146</v>
      </c>
      <c r="N4" s="240"/>
      <c r="O4" s="240"/>
      <c r="P4" s="241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234"/>
      <c r="B5" s="110" t="s">
        <v>147</v>
      </c>
      <c r="C5" s="111" t="s">
        <v>148</v>
      </c>
      <c r="D5" s="111" t="s">
        <v>149</v>
      </c>
      <c r="E5" s="111" t="s">
        <v>150</v>
      </c>
      <c r="F5" s="111" t="s">
        <v>151</v>
      </c>
      <c r="G5" s="111" t="s">
        <v>152</v>
      </c>
      <c r="H5" s="111" t="s">
        <v>153</v>
      </c>
      <c r="I5" s="107"/>
      <c r="J5" s="242"/>
      <c r="K5" s="243"/>
      <c r="L5" s="244" t="s">
        <v>154</v>
      </c>
      <c r="M5" s="244" t="s">
        <v>154</v>
      </c>
      <c r="N5" s="245"/>
      <c r="O5" s="243"/>
      <c r="P5" s="246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247" t="s">
        <v>155</v>
      </c>
      <c r="B6" s="116">
        <f>C6-1</f>
        <v>68</v>
      </c>
      <c r="C6" s="116">
        <f>D6-2</f>
        <v>69</v>
      </c>
      <c r="D6" s="117">
        <v>71</v>
      </c>
      <c r="E6" s="116">
        <f>D6+2</f>
        <v>73</v>
      </c>
      <c r="F6" s="116">
        <f>E6+2</f>
        <v>75</v>
      </c>
      <c r="G6" s="116">
        <f>F6+1</f>
        <v>76</v>
      </c>
      <c r="H6" s="116">
        <f>G6+1</f>
        <v>77</v>
      </c>
      <c r="I6" s="107"/>
      <c r="J6" s="242"/>
      <c r="K6" s="242"/>
      <c r="L6" s="242" t="s">
        <v>156</v>
      </c>
      <c r="M6" s="242"/>
      <c r="N6" s="242"/>
      <c r="O6" s="242"/>
      <c r="P6" s="248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249" t="s">
        <v>157</v>
      </c>
      <c r="B7" s="116">
        <f t="shared" ref="B7:B9" si="0">C7-4</f>
        <v>102</v>
      </c>
      <c r="C7" s="116">
        <f t="shared" ref="C7:C9" si="1">D7-4</f>
        <v>106</v>
      </c>
      <c r="D7" s="119" t="s">
        <v>158</v>
      </c>
      <c r="E7" s="116">
        <f t="shared" ref="E7:E9" si="2">D7+4</f>
        <v>114</v>
      </c>
      <c r="F7" s="116">
        <f>E7+4</f>
        <v>118</v>
      </c>
      <c r="G7" s="116">
        <f t="shared" ref="G7:G9" si="3">F7+6</f>
        <v>124</v>
      </c>
      <c r="H7" s="116">
        <f>G7+6</f>
        <v>130</v>
      </c>
      <c r="I7" s="107"/>
      <c r="J7" s="242"/>
      <c r="K7" s="242"/>
      <c r="L7" s="242" t="s">
        <v>159</v>
      </c>
      <c r="M7" s="242"/>
      <c r="N7" s="242"/>
      <c r="O7" s="242"/>
      <c r="P7" s="248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249" t="s">
        <v>160</v>
      </c>
      <c r="B8" s="116">
        <f t="shared" si="0"/>
        <v>100</v>
      </c>
      <c r="C8" s="116">
        <f t="shared" si="1"/>
        <v>104</v>
      </c>
      <c r="D8" s="119" t="s">
        <v>161</v>
      </c>
      <c r="E8" s="116">
        <f t="shared" si="2"/>
        <v>112</v>
      </c>
      <c r="F8" s="116">
        <f>E8+5</f>
        <v>117</v>
      </c>
      <c r="G8" s="116">
        <f t="shared" si="3"/>
        <v>123</v>
      </c>
      <c r="H8" s="116">
        <f>G8+7</f>
        <v>130</v>
      </c>
      <c r="I8" s="107"/>
      <c r="J8" s="242"/>
      <c r="K8" s="242"/>
      <c r="L8" s="242" t="s">
        <v>162</v>
      </c>
      <c r="M8" s="242"/>
      <c r="N8" s="242"/>
      <c r="O8" s="242"/>
      <c r="P8" s="248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249" t="s">
        <v>163</v>
      </c>
      <c r="B9" s="120">
        <f t="shared" si="0"/>
        <v>100</v>
      </c>
      <c r="C9" s="120">
        <f t="shared" si="1"/>
        <v>104</v>
      </c>
      <c r="D9" s="121" t="s">
        <v>161</v>
      </c>
      <c r="E9" s="120">
        <f t="shared" si="2"/>
        <v>112</v>
      </c>
      <c r="F9" s="120">
        <f>E9+5</f>
        <v>117</v>
      </c>
      <c r="G9" s="120">
        <f t="shared" si="3"/>
        <v>123</v>
      </c>
      <c r="H9" s="120">
        <f>G9+7</f>
        <v>130</v>
      </c>
      <c r="I9" s="107"/>
      <c r="J9" s="242"/>
      <c r="K9" s="242"/>
      <c r="L9" s="242" t="s">
        <v>159</v>
      </c>
      <c r="M9" s="242"/>
      <c r="N9" s="242"/>
      <c r="O9" s="242"/>
      <c r="P9" s="248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249" t="s">
        <v>164</v>
      </c>
      <c r="B10" s="116">
        <f>C10-1.2</f>
        <v>44.6</v>
      </c>
      <c r="C10" s="116">
        <f>D10-1.2</f>
        <v>45.8</v>
      </c>
      <c r="D10" s="117">
        <v>47</v>
      </c>
      <c r="E10" s="116">
        <f>D10+1.2</f>
        <v>48.2</v>
      </c>
      <c r="F10" s="116">
        <f>E10+1.2</f>
        <v>49.4</v>
      </c>
      <c r="G10" s="116">
        <f>F10+1.4</f>
        <v>50.8</v>
      </c>
      <c r="H10" s="116">
        <f>G10+1.4</f>
        <v>52.2</v>
      </c>
      <c r="I10" s="107"/>
      <c r="J10" s="242"/>
      <c r="K10" s="242"/>
      <c r="L10" s="242" t="s">
        <v>162</v>
      </c>
      <c r="M10" s="242"/>
      <c r="N10" s="242"/>
      <c r="O10" s="242"/>
      <c r="P10" s="248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249" t="s">
        <v>165</v>
      </c>
      <c r="B11" s="116">
        <f>C11-0.5</f>
        <v>19.5</v>
      </c>
      <c r="C11" s="116">
        <f>D11-0.5</f>
        <v>20</v>
      </c>
      <c r="D11" s="117">
        <v>20.5</v>
      </c>
      <c r="E11" s="116">
        <f t="shared" ref="E11:H11" si="4">D11+0.5</f>
        <v>21</v>
      </c>
      <c r="F11" s="116">
        <f t="shared" si="4"/>
        <v>21.5</v>
      </c>
      <c r="G11" s="116">
        <f t="shared" si="4"/>
        <v>22</v>
      </c>
      <c r="H11" s="116">
        <f t="shared" si="4"/>
        <v>22.5</v>
      </c>
      <c r="I11" s="107"/>
      <c r="J11" s="242"/>
      <c r="K11" s="242"/>
      <c r="L11" s="242" t="s">
        <v>156</v>
      </c>
      <c r="M11" s="242"/>
      <c r="N11" s="242"/>
      <c r="O11" s="242"/>
      <c r="P11" s="248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249" t="s">
        <v>166</v>
      </c>
      <c r="B12" s="116">
        <f>C12-0.7</f>
        <v>18.1</v>
      </c>
      <c r="C12" s="116">
        <f>D12-0.7</f>
        <v>18.8</v>
      </c>
      <c r="D12" s="117">
        <v>19.5</v>
      </c>
      <c r="E12" s="116">
        <f>D12+0.7</f>
        <v>20.2</v>
      </c>
      <c r="F12" s="116">
        <f>E12+0.7</f>
        <v>20.9</v>
      </c>
      <c r="G12" s="116">
        <f>F12+1</f>
        <v>21.9</v>
      </c>
      <c r="H12" s="116">
        <f>G12+1</f>
        <v>22.9</v>
      </c>
      <c r="I12" s="107"/>
      <c r="J12" s="242"/>
      <c r="K12" s="242"/>
      <c r="L12" s="242" t="s">
        <v>167</v>
      </c>
      <c r="M12" s="242"/>
      <c r="N12" s="242"/>
      <c r="O12" s="242"/>
      <c r="P12" s="248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249" t="s">
        <v>168</v>
      </c>
      <c r="B13" s="116">
        <f>C13-0.7</f>
        <v>16.1</v>
      </c>
      <c r="C13" s="116">
        <f>D13-0.7</f>
        <v>16.8</v>
      </c>
      <c r="D13" s="117">
        <v>17.5</v>
      </c>
      <c r="E13" s="116">
        <f>D13+0.7</f>
        <v>18.2</v>
      </c>
      <c r="F13" s="116">
        <f>E13+0.7</f>
        <v>18.9</v>
      </c>
      <c r="G13" s="116">
        <f>F13+1</f>
        <v>19.9</v>
      </c>
      <c r="H13" s="116">
        <f>G13+1</f>
        <v>20.9</v>
      </c>
      <c r="I13" s="107"/>
      <c r="J13" s="242"/>
      <c r="K13" s="242"/>
      <c r="L13" s="242" t="s">
        <v>169</v>
      </c>
      <c r="M13" s="242"/>
      <c r="N13" s="242"/>
      <c r="O13" s="242"/>
      <c r="P13" s="248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249" t="s">
        <v>170</v>
      </c>
      <c r="B14" s="116">
        <f>C14-1</f>
        <v>45</v>
      </c>
      <c r="C14" s="116">
        <f>D14-1</f>
        <v>46</v>
      </c>
      <c r="D14" s="117">
        <v>47</v>
      </c>
      <c r="E14" s="116">
        <f>D14+1</f>
        <v>48</v>
      </c>
      <c r="F14" s="116">
        <f>E14+1</f>
        <v>49</v>
      </c>
      <c r="G14" s="116">
        <f>F14+1.5</f>
        <v>50.5</v>
      </c>
      <c r="H14" s="116">
        <f>G14+1.5</f>
        <v>52</v>
      </c>
      <c r="I14" s="107"/>
      <c r="J14" s="242"/>
      <c r="K14" s="242"/>
      <c r="L14" s="242" t="s">
        <v>169</v>
      </c>
      <c r="M14" s="242"/>
      <c r="N14" s="242"/>
      <c r="O14" s="242"/>
      <c r="P14" s="248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250" t="s">
        <v>171</v>
      </c>
      <c r="B15" s="116">
        <f t="shared" ref="B15:B17" si="5">C15</f>
        <v>14</v>
      </c>
      <c r="C15" s="116">
        <f>D15-0.5</f>
        <v>14</v>
      </c>
      <c r="D15" s="117">
        <v>14.5</v>
      </c>
      <c r="E15" s="116">
        <f t="shared" ref="E15:G15" si="6">D15+0.5</f>
        <v>15</v>
      </c>
      <c r="F15" s="116">
        <f t="shared" si="6"/>
        <v>15.5</v>
      </c>
      <c r="G15" s="116">
        <f t="shared" si="6"/>
        <v>16</v>
      </c>
      <c r="H15" s="116">
        <f>G15</f>
        <v>16</v>
      </c>
      <c r="I15" s="107"/>
      <c r="J15" s="242"/>
      <c r="K15" s="242"/>
      <c r="L15" s="242" t="s">
        <v>169</v>
      </c>
      <c r="M15" s="242"/>
      <c r="N15" s="242"/>
      <c r="O15" s="242"/>
      <c r="P15" s="248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250" t="s">
        <v>172</v>
      </c>
      <c r="B16" s="116">
        <f t="shared" si="5"/>
        <v>3</v>
      </c>
      <c r="C16" s="116">
        <f>D16</f>
        <v>3</v>
      </c>
      <c r="D16" s="117">
        <v>3</v>
      </c>
      <c r="E16" s="116">
        <f>D16</f>
        <v>3</v>
      </c>
      <c r="F16" s="116">
        <f>D16</f>
        <v>3</v>
      </c>
      <c r="G16" s="116">
        <f>D16</f>
        <v>3</v>
      </c>
      <c r="H16" s="116">
        <f>D16</f>
        <v>3</v>
      </c>
      <c r="I16" s="107"/>
      <c r="J16" s="242"/>
      <c r="K16" s="242"/>
      <c r="L16" s="242" t="s">
        <v>169</v>
      </c>
      <c r="M16" s="242"/>
      <c r="N16" s="242"/>
      <c r="O16" s="242"/>
      <c r="P16" s="248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250" t="s">
        <v>173</v>
      </c>
      <c r="B17" s="116">
        <f t="shared" si="5"/>
        <v>1.8</v>
      </c>
      <c r="C17" s="116">
        <f>D17</f>
        <v>1.8</v>
      </c>
      <c r="D17" s="117">
        <v>1.8</v>
      </c>
      <c r="E17" s="116">
        <f>D17</f>
        <v>1.8</v>
      </c>
      <c r="F17" s="116">
        <f>D17</f>
        <v>1.8</v>
      </c>
      <c r="G17" s="116">
        <f>D17</f>
        <v>1.8</v>
      </c>
      <c r="H17" s="116">
        <f>D17</f>
        <v>1.8</v>
      </c>
      <c r="I17" s="107"/>
      <c r="J17" s="242"/>
      <c r="K17" s="242"/>
      <c r="L17" s="242" t="s">
        <v>169</v>
      </c>
      <c r="M17" s="242"/>
      <c r="N17" s="242"/>
      <c r="O17" s="242"/>
      <c r="P17" s="248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20" customHeight="1" spans="1:257">
      <c r="A18" s="251"/>
      <c r="B18" s="116"/>
      <c r="C18" s="116"/>
      <c r="D18" s="252"/>
      <c r="E18" s="116"/>
      <c r="F18" s="116"/>
      <c r="G18" s="116"/>
      <c r="H18" s="116"/>
      <c r="I18" s="107"/>
      <c r="J18" s="242"/>
      <c r="K18" s="242"/>
      <c r="L18" s="242"/>
      <c r="M18" s="242"/>
      <c r="N18" s="242"/>
      <c r="O18" s="242"/>
      <c r="P18" s="248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ht="20" customHeight="1" spans="1:257">
      <c r="A19" s="253"/>
      <c r="B19" s="124"/>
      <c r="C19" s="124"/>
      <c r="D19" s="124"/>
      <c r="E19" s="124"/>
      <c r="F19" s="124"/>
      <c r="G19" s="124"/>
      <c r="H19" s="125"/>
      <c r="I19" s="107"/>
      <c r="J19" s="242"/>
      <c r="K19" s="242"/>
      <c r="L19" s="242"/>
      <c r="M19" s="242"/>
      <c r="N19" s="242"/>
      <c r="O19" s="242"/>
      <c r="P19" s="248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ht="20" customHeight="1" spans="1:257">
      <c r="A20" s="254"/>
      <c r="B20" s="255"/>
      <c r="C20" s="255"/>
      <c r="D20" s="255"/>
      <c r="E20" s="256"/>
      <c r="F20" s="255"/>
      <c r="G20" s="255"/>
      <c r="H20" s="255"/>
      <c r="I20" s="257"/>
      <c r="J20" s="258"/>
      <c r="K20" s="258"/>
      <c r="L20" s="259"/>
      <c r="M20" s="258"/>
      <c r="N20" s="258"/>
      <c r="O20" s="259"/>
      <c r="P20" s="26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s="87" customFormat="1" ht="17.25" spans="1:257">
      <c r="A21" s="133"/>
      <c r="B21" s="133"/>
      <c r="C21" s="134"/>
      <c r="D21" s="134"/>
      <c r="E21" s="135"/>
      <c r="F21" s="134"/>
      <c r="G21" s="134"/>
      <c r="H21" s="134"/>
      <c r="P21" s="222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  <row r="22" s="87" customFormat="1" spans="1:257">
      <c r="A22" s="136" t="s">
        <v>174</v>
      </c>
      <c r="B22" s="136"/>
      <c r="C22" s="137"/>
      <c r="D22" s="137"/>
      <c r="P22" s="222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</row>
    <row r="23" s="87" customFormat="1" spans="1:257">
      <c r="C23" s="88"/>
      <c r="D23" s="88"/>
      <c r="J23" s="138" t="s">
        <v>175</v>
      </c>
      <c r="K23" s="261">
        <v>46016</v>
      </c>
      <c r="L23" s="138" t="s">
        <v>176</v>
      </c>
      <c r="M23" s="138" t="s">
        <v>134</v>
      </c>
      <c r="N23" s="138" t="s">
        <v>177</v>
      </c>
      <c r="O23" s="87" t="s">
        <v>137</v>
      </c>
      <c r="P23" s="222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M9" sqref="M9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3">
      <c r="A1" s="143" t="s">
        <v>178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3">
      <c r="A2" s="144" t="s">
        <v>53</v>
      </c>
      <c r="B2" s="145" t="s">
        <v>179</v>
      </c>
      <c r="C2" s="145"/>
      <c r="D2" s="146" t="s">
        <v>61</v>
      </c>
      <c r="E2" s="147" t="str">
        <f>首期!B4</f>
        <v>TAJJFM81936</v>
      </c>
      <c r="F2" s="148" t="s">
        <v>180</v>
      </c>
      <c r="G2" s="149" t="str">
        <f>首期!B5</f>
        <v>男式POLO短袖T恤</v>
      </c>
      <c r="H2" s="150"/>
      <c r="I2" s="151" t="s">
        <v>57</v>
      </c>
      <c r="J2" s="152" t="s">
        <v>56</v>
      </c>
      <c r="K2" s="153"/>
    </row>
    <row r="3" ht="18" customHeight="1" spans="1:13">
      <c r="A3" s="154" t="s">
        <v>75</v>
      </c>
      <c r="B3" s="155">
        <v>125</v>
      </c>
      <c r="C3" s="155"/>
      <c r="D3" s="156" t="s">
        <v>181</v>
      </c>
      <c r="E3" s="157">
        <v>46021</v>
      </c>
      <c r="F3" s="158"/>
      <c r="G3" s="158"/>
      <c r="H3" s="159" t="s">
        <v>182</v>
      </c>
      <c r="I3" s="159"/>
      <c r="J3" s="159"/>
      <c r="K3" s="160"/>
    </row>
    <row r="4" ht="18" customHeight="1" spans="1:13">
      <c r="A4" s="161" t="s">
        <v>71</v>
      </c>
      <c r="B4" s="155">
        <v>1</v>
      </c>
      <c r="C4" s="155">
        <v>2</v>
      </c>
      <c r="D4" s="162" t="s">
        <v>183</v>
      </c>
      <c r="E4" s="158" t="s">
        <v>184</v>
      </c>
      <c r="F4" s="158"/>
      <c r="G4" s="158"/>
      <c r="H4" s="162" t="s">
        <v>185</v>
      </c>
      <c r="I4" s="162"/>
      <c r="J4" s="163" t="s">
        <v>65</v>
      </c>
      <c r="K4" s="164" t="s">
        <v>66</v>
      </c>
    </row>
    <row r="5" ht="18" customHeight="1" spans="1:13">
      <c r="A5" s="161" t="s">
        <v>186</v>
      </c>
      <c r="B5" s="155">
        <v>1</v>
      </c>
      <c r="C5" s="155"/>
      <c r="D5" s="156" t="s">
        <v>187</v>
      </c>
      <c r="E5" s="156"/>
      <c r="G5" s="156"/>
      <c r="H5" s="162" t="s">
        <v>188</v>
      </c>
      <c r="I5" s="162"/>
      <c r="J5" s="163" t="s">
        <v>65</v>
      </c>
      <c r="K5" s="164" t="s">
        <v>66</v>
      </c>
    </row>
    <row r="6" ht="18" customHeight="1" spans="1:13">
      <c r="A6" s="165" t="s">
        <v>189</v>
      </c>
      <c r="B6" s="166">
        <v>20</v>
      </c>
      <c r="C6" s="166"/>
      <c r="D6" s="167" t="s">
        <v>190</v>
      </c>
      <c r="E6" s="168"/>
      <c r="F6" s="168">
        <v>125</v>
      </c>
      <c r="G6" s="167"/>
      <c r="H6" s="169" t="s">
        <v>191</v>
      </c>
      <c r="I6" s="169"/>
      <c r="J6" s="168" t="s">
        <v>65</v>
      </c>
      <c r="K6" s="170" t="s">
        <v>66</v>
      </c>
      <c r="M6" s="171"/>
    </row>
    <row r="7" ht="18" customHeight="1" spans="1:13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3">
      <c r="A8" s="175" t="s">
        <v>192</v>
      </c>
      <c r="B8" s="148" t="s">
        <v>193</v>
      </c>
      <c r="C8" s="148" t="s">
        <v>194</v>
      </c>
      <c r="D8" s="148" t="s">
        <v>195</v>
      </c>
      <c r="E8" s="148" t="s">
        <v>196</v>
      </c>
      <c r="F8" s="148" t="s">
        <v>197</v>
      </c>
      <c r="G8" s="176" t="s">
        <v>78</v>
      </c>
      <c r="H8" s="177"/>
      <c r="I8" s="177"/>
      <c r="J8" s="177"/>
      <c r="K8" s="178"/>
    </row>
    <row r="9" ht="18" customHeight="1" spans="1:13">
      <c r="A9" s="161" t="s">
        <v>198</v>
      </c>
      <c r="B9" s="162"/>
      <c r="C9" s="163" t="s">
        <v>65</v>
      </c>
      <c r="D9" s="163" t="s">
        <v>66</v>
      </c>
      <c r="E9" s="156" t="s">
        <v>199</v>
      </c>
      <c r="F9" s="179" t="s">
        <v>200</v>
      </c>
      <c r="G9" s="180"/>
      <c r="H9" s="181"/>
      <c r="I9" s="181"/>
      <c r="J9" s="181"/>
      <c r="K9" s="182"/>
    </row>
    <row r="10" ht="18" customHeight="1" spans="1:13">
      <c r="A10" s="161" t="s">
        <v>201</v>
      </c>
      <c r="B10" s="162"/>
      <c r="C10" s="163" t="s">
        <v>65</v>
      </c>
      <c r="D10" s="163" t="s">
        <v>66</v>
      </c>
      <c r="E10" s="156" t="s">
        <v>202</v>
      </c>
      <c r="F10" s="179" t="s">
        <v>203</v>
      </c>
      <c r="G10" s="180" t="s">
        <v>204</v>
      </c>
      <c r="H10" s="181"/>
      <c r="I10" s="181"/>
      <c r="J10" s="181"/>
      <c r="K10" s="182"/>
    </row>
    <row r="11" ht="18" customHeight="1" spans="1:13">
      <c r="A11" s="183" t="s">
        <v>205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5"/>
    </row>
    <row r="12" ht="18" customHeight="1" spans="1:13">
      <c r="A12" s="154" t="s">
        <v>88</v>
      </c>
      <c r="B12" s="163" t="s">
        <v>84</v>
      </c>
      <c r="C12" s="163" t="s">
        <v>85</v>
      </c>
      <c r="D12" s="179"/>
      <c r="E12" s="156" t="s">
        <v>86</v>
      </c>
      <c r="F12" s="163" t="s">
        <v>84</v>
      </c>
      <c r="G12" s="163" t="s">
        <v>85</v>
      </c>
      <c r="H12" s="163"/>
      <c r="I12" s="156" t="s">
        <v>206</v>
      </c>
      <c r="J12" s="163" t="s">
        <v>84</v>
      </c>
      <c r="K12" s="164" t="s">
        <v>85</v>
      </c>
    </row>
    <row r="13" ht="18" customHeight="1" spans="1:13">
      <c r="A13" s="154" t="s">
        <v>91</v>
      </c>
      <c r="B13" s="163" t="s">
        <v>84</v>
      </c>
      <c r="C13" s="163" t="s">
        <v>85</v>
      </c>
      <c r="D13" s="179"/>
      <c r="E13" s="156" t="s">
        <v>96</v>
      </c>
      <c r="F13" s="163" t="s">
        <v>84</v>
      </c>
      <c r="G13" s="163" t="s">
        <v>85</v>
      </c>
      <c r="H13" s="163"/>
      <c r="I13" s="156" t="s">
        <v>207</v>
      </c>
      <c r="J13" s="163" t="s">
        <v>84</v>
      </c>
      <c r="K13" s="164" t="s">
        <v>85</v>
      </c>
    </row>
    <row r="14" ht="18" customHeight="1" spans="1:13">
      <c r="A14" s="165" t="s">
        <v>208</v>
      </c>
      <c r="B14" s="168" t="s">
        <v>84</v>
      </c>
      <c r="C14" s="168" t="s">
        <v>85</v>
      </c>
      <c r="D14" s="186"/>
      <c r="E14" s="167" t="s">
        <v>209</v>
      </c>
      <c r="F14" s="168" t="s">
        <v>84</v>
      </c>
      <c r="G14" s="168" t="s">
        <v>85</v>
      </c>
      <c r="H14" s="168"/>
      <c r="I14" s="167" t="s">
        <v>210</v>
      </c>
      <c r="J14" s="168" t="s">
        <v>84</v>
      </c>
      <c r="K14" s="170" t="s">
        <v>85</v>
      </c>
    </row>
    <row r="15" ht="18" customHeight="1" spans="1:13">
      <c r="A15" s="172"/>
      <c r="B15" s="187"/>
      <c r="C15" s="187"/>
      <c r="D15" s="173"/>
      <c r="E15" s="172"/>
      <c r="F15" s="187"/>
      <c r="G15" s="187"/>
      <c r="H15" s="187"/>
      <c r="I15" s="172"/>
      <c r="J15" s="187"/>
      <c r="K15" s="187"/>
    </row>
    <row r="16" s="140" customFormat="1" ht="18" customHeight="1" spans="1:13">
      <c r="A16" s="144" t="s">
        <v>211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8"/>
    </row>
    <row r="17" ht="18" customHeight="1" spans="1:11">
      <c r="A17" s="161" t="s">
        <v>212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89"/>
    </row>
    <row r="18" ht="18" customHeight="1" spans="1:11">
      <c r="A18" s="161" t="s">
        <v>213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89"/>
    </row>
    <row r="19" ht="22" customHeight="1" spans="1:11">
      <c r="A19" s="190"/>
      <c r="B19" s="163"/>
      <c r="C19" s="163"/>
      <c r="D19" s="163"/>
      <c r="E19" s="163"/>
      <c r="F19" s="163"/>
      <c r="G19" s="163"/>
      <c r="H19" s="163"/>
      <c r="I19" s="163"/>
      <c r="J19" s="163"/>
      <c r="K19" s="164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193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3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3"/>
    </row>
    <row r="23" ht="22" customHeigh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6"/>
    </row>
    <row r="24" ht="18" customHeight="1" spans="1:11">
      <c r="A24" s="161" t="s">
        <v>120</v>
      </c>
      <c r="B24" s="162"/>
      <c r="C24" s="163" t="s">
        <v>65</v>
      </c>
      <c r="D24" s="163" t="s">
        <v>66</v>
      </c>
      <c r="E24" s="159"/>
      <c r="F24" s="159"/>
      <c r="G24" s="159"/>
      <c r="H24" s="159"/>
      <c r="I24" s="159"/>
      <c r="J24" s="159"/>
      <c r="K24" s="160"/>
    </row>
    <row r="25" ht="18" customHeight="1" spans="1:11">
      <c r="A25" s="197" t="s">
        <v>214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9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215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02" t="s">
        <v>216</v>
      </c>
    </row>
    <row r="28" ht="23" customHeight="1" spans="1:11">
      <c r="A28" s="191" t="s">
        <v>217</v>
      </c>
      <c r="B28" s="192"/>
      <c r="C28" s="192"/>
      <c r="D28" s="192"/>
      <c r="E28" s="192"/>
      <c r="F28" s="192"/>
      <c r="G28" s="192"/>
      <c r="H28" s="192"/>
      <c r="I28" s="192"/>
      <c r="J28" s="203"/>
      <c r="K28" s="204">
        <v>1</v>
      </c>
    </row>
    <row r="29" ht="23" customHeight="1" spans="1:11">
      <c r="A29" s="191"/>
      <c r="B29" s="192"/>
      <c r="C29" s="192"/>
      <c r="D29" s="192"/>
      <c r="E29" s="192"/>
      <c r="F29" s="192"/>
      <c r="G29" s="192"/>
      <c r="H29" s="192"/>
      <c r="I29" s="192"/>
      <c r="J29" s="203"/>
      <c r="K29" s="182"/>
    </row>
    <row r="30" ht="23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203"/>
      <c r="K30" s="182"/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03"/>
      <c r="K31" s="20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03"/>
      <c r="K32" s="206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03"/>
      <c r="K33" s="182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03"/>
      <c r="K34" s="207"/>
    </row>
    <row r="35" ht="23" customHeight="1" spans="1:11">
      <c r="A35" s="208" t="s">
        <v>218</v>
      </c>
      <c r="B35" s="209"/>
      <c r="C35" s="209"/>
      <c r="D35" s="209"/>
      <c r="E35" s="209"/>
      <c r="F35" s="209"/>
      <c r="G35" s="209"/>
      <c r="H35" s="209"/>
      <c r="I35" s="209"/>
      <c r="J35" s="210"/>
      <c r="K35" s="211">
        <f>SUM(K28:K34)</f>
        <v>1</v>
      </c>
    </row>
    <row r="36" ht="18.75" customHeight="1" spans="1:11">
      <c r="A36" s="212" t="s">
        <v>219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="141" customFormat="1" ht="18.75" customHeight="1" spans="1:11">
      <c r="A37" s="161" t="s">
        <v>220</v>
      </c>
      <c r="B37" s="162"/>
      <c r="C37" s="162"/>
      <c r="D37" s="159" t="s">
        <v>221</v>
      </c>
      <c r="E37" s="159"/>
      <c r="F37" s="215" t="s">
        <v>222</v>
      </c>
      <c r="G37" s="216"/>
      <c r="H37" s="162" t="s">
        <v>223</v>
      </c>
      <c r="I37" s="162"/>
      <c r="J37" s="162" t="s">
        <v>224</v>
      </c>
      <c r="K37" s="189"/>
    </row>
    <row r="38" ht="18.75" customHeight="1" spans="1:11">
      <c r="A38" s="161" t="s">
        <v>121</v>
      </c>
      <c r="B38" s="162" t="s">
        <v>225</v>
      </c>
      <c r="C38" s="162"/>
      <c r="D38" s="162"/>
      <c r="E38" s="162"/>
      <c r="F38" s="162"/>
      <c r="G38" s="162"/>
      <c r="H38" s="162"/>
      <c r="I38" s="162"/>
      <c r="J38" s="162"/>
      <c r="K38" s="189"/>
    </row>
    <row r="39" ht="24" customHeight="1" spans="1:11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189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189"/>
    </row>
    <row r="41" ht="32.1" customHeight="1" spans="1:11">
      <c r="A41" s="165" t="s">
        <v>131</v>
      </c>
      <c r="B41" s="217" t="s">
        <v>226</v>
      </c>
      <c r="C41" s="217"/>
      <c r="D41" s="167" t="s">
        <v>227</v>
      </c>
      <c r="E41" s="186" t="s">
        <v>134</v>
      </c>
      <c r="F41" s="167" t="s">
        <v>135</v>
      </c>
      <c r="G41" s="218">
        <v>46016</v>
      </c>
      <c r="H41" s="219" t="s">
        <v>136</v>
      </c>
      <c r="I41" s="219"/>
      <c r="J41" s="217" t="s">
        <v>137</v>
      </c>
      <c r="K41" s="220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M8" sqref="M8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8" width="8.625" style="87" customWidth="1"/>
    <col min="9" max="9" width="2.75" style="87" customWidth="1"/>
    <col min="10" max="12" width="6.125" style="87" customWidth="1"/>
    <col min="13" max="13" width="6.125" style="89" customWidth="1"/>
    <col min="14" max="15" width="15.6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140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TAJJFM81936</v>
      </c>
      <c r="C2" s="96"/>
      <c r="D2" s="97"/>
      <c r="E2" s="98" t="s">
        <v>67</v>
      </c>
      <c r="F2" s="99" t="s">
        <v>68</v>
      </c>
      <c r="G2" s="99"/>
      <c r="H2" s="99"/>
      <c r="I2" s="100"/>
      <c r="J2" s="101" t="s">
        <v>57</v>
      </c>
      <c r="K2" s="102" t="s">
        <v>56</v>
      </c>
      <c r="L2" s="102"/>
      <c r="M2" s="102"/>
      <c r="N2" s="102"/>
      <c r="O2" s="103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4" t="s">
        <v>141</v>
      </c>
      <c r="B3" s="105" t="s">
        <v>142</v>
      </c>
      <c r="C3" s="106"/>
      <c r="D3" s="105"/>
      <c r="E3" s="105"/>
      <c r="F3" s="105"/>
      <c r="G3" s="105"/>
      <c r="H3" s="105"/>
      <c r="I3" s="107"/>
      <c r="J3" s="108"/>
      <c r="K3" s="108"/>
      <c r="L3" s="108"/>
      <c r="M3" s="108"/>
      <c r="N3" s="108"/>
      <c r="O3" s="109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4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143</v>
      </c>
      <c r="H4" s="111" t="s">
        <v>144</v>
      </c>
      <c r="I4" s="107"/>
      <c r="J4" s="111"/>
      <c r="K4" s="111"/>
      <c r="L4" s="111"/>
      <c r="M4" s="111"/>
      <c r="N4" s="111" t="s">
        <v>113</v>
      </c>
      <c r="O4" s="112" t="s">
        <v>114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4"/>
      <c r="B5" s="110" t="s">
        <v>147</v>
      </c>
      <c r="C5" s="111" t="s">
        <v>148</v>
      </c>
      <c r="D5" s="111" t="s">
        <v>149</v>
      </c>
      <c r="E5" s="111" t="s">
        <v>150</v>
      </c>
      <c r="F5" s="111" t="s">
        <v>151</v>
      </c>
      <c r="G5" s="111" t="s">
        <v>152</v>
      </c>
      <c r="H5" s="111" t="s">
        <v>153</v>
      </c>
      <c r="I5" s="107"/>
      <c r="J5" s="113"/>
      <c r="K5" s="113"/>
      <c r="L5" s="113"/>
      <c r="M5" s="113"/>
      <c r="N5" s="113" t="s">
        <v>228</v>
      </c>
      <c r="O5" s="114" t="s">
        <v>228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15" t="s">
        <v>155</v>
      </c>
      <c r="B6" s="116">
        <f>C6-1</f>
        <v>68</v>
      </c>
      <c r="C6" s="116">
        <f>D6-2</f>
        <v>69</v>
      </c>
      <c r="D6" s="117">
        <v>71</v>
      </c>
      <c r="E6" s="116">
        <f>D6+2</f>
        <v>73</v>
      </c>
      <c r="F6" s="116">
        <f>E6+2</f>
        <v>75</v>
      </c>
      <c r="G6" s="116">
        <f>F6+1</f>
        <v>76</v>
      </c>
      <c r="H6" s="116">
        <f>G6+1</f>
        <v>77</v>
      </c>
      <c r="I6" s="107"/>
      <c r="J6" s="113"/>
      <c r="K6" s="113"/>
      <c r="L6" s="113"/>
      <c r="M6" s="113"/>
      <c r="N6" s="113" t="s">
        <v>229</v>
      </c>
      <c r="O6" s="114" t="s">
        <v>230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18" t="s">
        <v>157</v>
      </c>
      <c r="B7" s="116">
        <f>C7-4</f>
        <v>102</v>
      </c>
      <c r="C7" s="116">
        <f>D7-4</f>
        <v>106</v>
      </c>
      <c r="D7" s="119" t="s">
        <v>158</v>
      </c>
      <c r="E7" s="116">
        <f>D7+4</f>
        <v>114</v>
      </c>
      <c r="F7" s="116">
        <f>E7+4</f>
        <v>118</v>
      </c>
      <c r="G7" s="116">
        <f>F7+6</f>
        <v>124</v>
      </c>
      <c r="H7" s="116">
        <f>G7+6</f>
        <v>130</v>
      </c>
      <c r="I7" s="107"/>
      <c r="J7" s="113"/>
      <c r="K7" s="113"/>
      <c r="L7" s="113"/>
      <c r="M7" s="113"/>
      <c r="N7" s="113" t="s">
        <v>231</v>
      </c>
      <c r="O7" s="114" t="s">
        <v>232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18" t="s">
        <v>163</v>
      </c>
      <c r="B8" s="120">
        <f>C8-4</f>
        <v>100</v>
      </c>
      <c r="C8" s="120">
        <f>D8-4</f>
        <v>104</v>
      </c>
      <c r="D8" s="121" t="s">
        <v>161</v>
      </c>
      <c r="E8" s="120">
        <f>D8+4</f>
        <v>112</v>
      </c>
      <c r="F8" s="120">
        <f>E8+5</f>
        <v>117</v>
      </c>
      <c r="G8" s="120">
        <f>F8+6</f>
        <v>123</v>
      </c>
      <c r="H8" s="120">
        <f>G8+7</f>
        <v>130</v>
      </c>
      <c r="I8" s="107"/>
      <c r="J8" s="113"/>
      <c r="K8" s="113"/>
      <c r="L8" s="113"/>
      <c r="M8" s="113"/>
      <c r="N8" s="113" t="s">
        <v>233</v>
      </c>
      <c r="O8" s="114" t="s">
        <v>234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18" t="s">
        <v>164</v>
      </c>
      <c r="B9" s="116">
        <f>C9-1.2</f>
        <v>44.6</v>
      </c>
      <c r="C9" s="116">
        <f>D9-1.2</f>
        <v>45.8</v>
      </c>
      <c r="D9" s="117">
        <v>47</v>
      </c>
      <c r="E9" s="116">
        <f>D9+1.2</f>
        <v>48.2</v>
      </c>
      <c r="F9" s="116">
        <f>E9+1.2</f>
        <v>49.4</v>
      </c>
      <c r="G9" s="116">
        <f>F9+1.4</f>
        <v>50.8</v>
      </c>
      <c r="H9" s="116">
        <f>G9+1.4</f>
        <v>52.2</v>
      </c>
      <c r="I9" s="107"/>
      <c r="J9" s="113"/>
      <c r="K9" s="113"/>
      <c r="L9" s="113"/>
      <c r="M9" s="113"/>
      <c r="N9" s="113" t="s">
        <v>235</v>
      </c>
      <c r="O9" s="114" t="s">
        <v>236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18" t="s">
        <v>165</v>
      </c>
      <c r="B10" s="116">
        <f>C10-0.5</f>
        <v>19.5</v>
      </c>
      <c r="C10" s="116">
        <f>D10-0.5</f>
        <v>20</v>
      </c>
      <c r="D10" s="117">
        <v>20.5</v>
      </c>
      <c r="E10" s="116">
        <f t="shared" ref="E10:H10" si="0">D10+0.5</f>
        <v>21</v>
      </c>
      <c r="F10" s="116">
        <f t="shared" si="0"/>
        <v>21.5</v>
      </c>
      <c r="G10" s="116">
        <f t="shared" si="0"/>
        <v>22</v>
      </c>
      <c r="H10" s="116">
        <f t="shared" si="0"/>
        <v>22.5</v>
      </c>
      <c r="I10" s="107"/>
      <c r="J10" s="113"/>
      <c r="K10" s="113"/>
      <c r="L10" s="113"/>
      <c r="M10" s="113"/>
      <c r="N10" s="113" t="s">
        <v>237</v>
      </c>
      <c r="O10" s="114" t="s">
        <v>230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18" t="s">
        <v>166</v>
      </c>
      <c r="B11" s="116">
        <f>C11-0.7</f>
        <v>18.1</v>
      </c>
      <c r="C11" s="116">
        <f>D11-0.7</f>
        <v>18.8</v>
      </c>
      <c r="D11" s="117">
        <v>19.5</v>
      </c>
      <c r="E11" s="116">
        <f>D11+0.7</f>
        <v>20.2</v>
      </c>
      <c r="F11" s="116">
        <f>E11+0.7</f>
        <v>20.9</v>
      </c>
      <c r="G11" s="116">
        <f>F11+1</f>
        <v>21.9</v>
      </c>
      <c r="H11" s="116">
        <f>G11+1</f>
        <v>22.9</v>
      </c>
      <c r="I11" s="107"/>
      <c r="J11" s="113"/>
      <c r="K11" s="113"/>
      <c r="L11" s="113"/>
      <c r="M11" s="113"/>
      <c r="N11" s="113" t="s">
        <v>238</v>
      </c>
      <c r="O11" s="114" t="s">
        <v>239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18" t="s">
        <v>168</v>
      </c>
      <c r="B12" s="116">
        <f>C12-0.7</f>
        <v>16.1</v>
      </c>
      <c r="C12" s="116">
        <f>D12-0.7</f>
        <v>16.8</v>
      </c>
      <c r="D12" s="117">
        <v>17.5</v>
      </c>
      <c r="E12" s="116">
        <f>D12+0.7</f>
        <v>18.2</v>
      </c>
      <c r="F12" s="116">
        <f>E12+0.7</f>
        <v>18.9</v>
      </c>
      <c r="G12" s="116">
        <f>F12+1</f>
        <v>19.9</v>
      </c>
      <c r="H12" s="116">
        <f>G12+1</f>
        <v>20.9</v>
      </c>
      <c r="I12" s="107"/>
      <c r="J12" s="113"/>
      <c r="K12" s="113"/>
      <c r="L12" s="113"/>
      <c r="M12" s="113"/>
      <c r="N12" s="113" t="s">
        <v>240</v>
      </c>
      <c r="O12" s="114" t="s">
        <v>241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18" t="s">
        <v>170</v>
      </c>
      <c r="B13" s="116">
        <f>C13-1</f>
        <v>45</v>
      </c>
      <c r="C13" s="116">
        <f>D13-1</f>
        <v>46</v>
      </c>
      <c r="D13" s="117">
        <v>47</v>
      </c>
      <c r="E13" s="116">
        <f>D13+1</f>
        <v>48</v>
      </c>
      <c r="F13" s="116">
        <f>E13+1</f>
        <v>49</v>
      </c>
      <c r="G13" s="116">
        <f>F13+1.5</f>
        <v>50.5</v>
      </c>
      <c r="H13" s="116">
        <f>G13+1.5</f>
        <v>52</v>
      </c>
      <c r="I13" s="107"/>
      <c r="J13" s="113"/>
      <c r="K13" s="113"/>
      <c r="L13" s="113"/>
      <c r="M13" s="113"/>
      <c r="N13" s="113" t="s">
        <v>237</v>
      </c>
      <c r="O13" s="114" t="s">
        <v>237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22"/>
      <c r="B14" s="116"/>
      <c r="C14" s="116"/>
      <c r="D14" s="117"/>
      <c r="E14" s="116"/>
      <c r="F14" s="116"/>
      <c r="G14" s="116"/>
      <c r="H14" s="116"/>
      <c r="I14" s="107"/>
      <c r="J14" s="113"/>
      <c r="K14" s="113"/>
      <c r="L14" s="113"/>
      <c r="M14" s="113"/>
      <c r="N14" s="113"/>
      <c r="O14" s="114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23"/>
      <c r="B15" s="124"/>
      <c r="C15" s="124"/>
      <c r="D15" s="124"/>
      <c r="E15" s="124"/>
      <c r="F15" s="124"/>
      <c r="G15" s="124"/>
      <c r="H15" s="125"/>
      <c r="I15" s="107"/>
      <c r="J15" s="113"/>
      <c r="K15" s="113"/>
      <c r="L15" s="113"/>
      <c r="M15" s="113"/>
      <c r="N15" s="113"/>
      <c r="O15" s="114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26"/>
      <c r="B16" s="127"/>
      <c r="C16" s="127"/>
      <c r="D16" s="127"/>
      <c r="E16" s="128"/>
      <c r="F16" s="127"/>
      <c r="G16" s="127"/>
      <c r="H16" s="127"/>
      <c r="I16" s="129"/>
      <c r="J16" s="130"/>
      <c r="K16" s="130"/>
      <c r="L16" s="131"/>
      <c r="M16" s="130"/>
      <c r="N16" s="130"/>
      <c r="O16" s="132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ht="16.5" spans="1:16">
      <c r="A17" s="133"/>
      <c r="B17" s="133"/>
      <c r="C17" s="134"/>
      <c r="D17" s="134"/>
      <c r="E17" s="135"/>
      <c r="F17" s="134"/>
      <c r="G17" s="134"/>
      <c r="H17" s="134"/>
      <c r="M17" s="87"/>
      <c r="N17" s="87"/>
      <c r="O17" s="87"/>
      <c r="P17" s="90"/>
    </row>
    <row r="18" spans="1:16">
      <c r="A18" s="136" t="s">
        <v>174</v>
      </c>
      <c r="B18" s="136"/>
      <c r="C18" s="137"/>
      <c r="D18" s="137"/>
      <c r="M18" s="87"/>
      <c r="N18" s="87"/>
      <c r="O18" s="87"/>
      <c r="P18" s="90"/>
    </row>
    <row r="19" spans="1:16">
      <c r="C19" s="88"/>
      <c r="J19" s="138" t="s">
        <v>175</v>
      </c>
      <c r="K19" s="139">
        <v>46016</v>
      </c>
      <c r="L19" s="138" t="s">
        <v>176</v>
      </c>
      <c r="M19" s="138" t="s">
        <v>134</v>
      </c>
      <c r="N19" s="138" t="s">
        <v>177</v>
      </c>
      <c r="O19" s="87" t="s">
        <v>137</v>
      </c>
      <c r="P19" s="9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9" sqref="C9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77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5" spans="1:15">
      <c r="A3" s="4"/>
      <c r="B3" s="8"/>
      <c r="C3" s="8"/>
      <c r="D3" s="8"/>
      <c r="E3" s="8"/>
      <c r="F3" s="8"/>
      <c r="G3" s="8"/>
      <c r="H3" s="78"/>
      <c r="I3" s="4" t="s">
        <v>216</v>
      </c>
      <c r="J3" s="4" t="s">
        <v>216</v>
      </c>
      <c r="K3" s="4" t="s">
        <v>216</v>
      </c>
      <c r="L3" s="4" t="s">
        <v>216</v>
      </c>
      <c r="M3" s="4" t="s">
        <v>216</v>
      </c>
      <c r="N3" s="8"/>
      <c r="O3" s="8"/>
    </row>
    <row r="4" ht="20" customHeight="1" spans="1:15">
      <c r="A4" s="16">
        <v>1</v>
      </c>
      <c r="B4" s="26" t="s">
        <v>258</v>
      </c>
      <c r="C4" s="26" t="s">
        <v>259</v>
      </c>
      <c r="D4" s="26" t="s">
        <v>260</v>
      </c>
      <c r="E4" s="26" t="s">
        <v>62</v>
      </c>
      <c r="F4" s="17" t="s">
        <v>261</v>
      </c>
      <c r="G4" s="79" t="s">
        <v>65</v>
      </c>
      <c r="H4" s="16" t="s">
        <v>65</v>
      </c>
      <c r="I4" s="80">
        <v>2</v>
      </c>
      <c r="J4" s="81">
        <v>1</v>
      </c>
      <c r="K4" s="81">
        <v>2</v>
      </c>
      <c r="L4" s="81">
        <v>0</v>
      </c>
      <c r="M4" s="16">
        <v>0</v>
      </c>
      <c r="N4" s="16">
        <f>SUM(I4:M4)</f>
        <v>5</v>
      </c>
      <c r="O4" s="16"/>
    </row>
    <row r="5" ht="20" customHeight="1" spans="1:15">
      <c r="A5" s="16">
        <v>2</v>
      </c>
      <c r="B5" s="26" t="s">
        <v>262</v>
      </c>
      <c r="C5" s="26" t="s">
        <v>259</v>
      </c>
      <c r="D5" s="26" t="s">
        <v>116</v>
      </c>
      <c r="E5" s="26" t="s">
        <v>263</v>
      </c>
      <c r="F5" s="17" t="s">
        <v>261</v>
      </c>
      <c r="G5" s="79" t="s">
        <v>65</v>
      </c>
      <c r="H5" s="16" t="s">
        <v>65</v>
      </c>
      <c r="I5" s="82">
        <v>1</v>
      </c>
      <c r="J5" s="81">
        <v>1</v>
      </c>
      <c r="K5" s="81">
        <v>1</v>
      </c>
      <c r="L5" s="81">
        <v>0</v>
      </c>
      <c r="M5" s="16">
        <v>0</v>
      </c>
      <c r="N5" s="16">
        <f>SUM(I5:M5)</f>
        <v>3</v>
      </c>
      <c r="O5" s="16"/>
    </row>
    <row r="6" ht="20" customHeight="1" spans="1:15">
      <c r="A6" s="16"/>
      <c r="B6" s="26"/>
      <c r="C6" s="26"/>
      <c r="D6" s="17"/>
      <c r="E6" s="26"/>
      <c r="F6" s="68"/>
      <c r="G6" s="79"/>
      <c r="H6" s="16"/>
      <c r="I6" s="82"/>
      <c r="J6" s="81"/>
      <c r="K6" s="81"/>
      <c r="L6" s="81"/>
      <c r="M6" s="16"/>
      <c r="N6" s="16"/>
      <c r="O6" s="16"/>
    </row>
    <row r="7" ht="20" customHeight="1" spans="1:15">
      <c r="A7" s="16"/>
      <c r="B7" s="26"/>
      <c r="C7" s="26"/>
      <c r="D7" s="17"/>
      <c r="E7" s="30"/>
      <c r="F7" s="26"/>
      <c r="G7" s="83"/>
      <c r="H7" s="59"/>
      <c r="I7" s="82"/>
      <c r="J7" s="81"/>
      <c r="K7" s="81"/>
      <c r="L7" s="81"/>
      <c r="M7" s="16"/>
      <c r="N7" s="16"/>
      <c r="O7" s="16"/>
    </row>
    <row r="8" ht="20" customHeight="1" spans="1:15">
      <c r="A8" s="16"/>
      <c r="B8" s="31"/>
      <c r="C8" s="31"/>
      <c r="D8" s="31"/>
      <c r="E8" s="70"/>
      <c r="F8" s="31"/>
      <c r="G8" s="16"/>
      <c r="H8" s="11"/>
      <c r="I8" s="80"/>
      <c r="J8" s="81"/>
      <c r="K8" s="81"/>
      <c r="L8" s="81"/>
      <c r="M8" s="16"/>
      <c r="N8" s="16"/>
      <c r="O8" s="11"/>
    </row>
    <row r="9" ht="20" customHeight="1" spans="1:15">
      <c r="A9" s="16"/>
      <c r="B9" s="31"/>
      <c r="C9" s="31"/>
      <c r="D9" s="31"/>
      <c r="E9" s="70"/>
      <c r="F9" s="31"/>
      <c r="G9" s="16"/>
      <c r="H9" s="11"/>
      <c r="I9" s="80"/>
      <c r="J9" s="81"/>
      <c r="K9" s="81"/>
      <c r="L9" s="81"/>
      <c r="M9" s="16"/>
      <c r="N9" s="16"/>
      <c r="O9" s="11"/>
    </row>
    <row r="10" ht="20" customHeight="1" spans="1:15">
      <c r="A10" s="16"/>
      <c r="B10" s="31"/>
      <c r="C10" s="31"/>
      <c r="D10" s="31"/>
      <c r="E10" s="70"/>
      <c r="F10" s="31"/>
      <c r="G10" s="16"/>
      <c r="H10" s="11"/>
      <c r="I10" s="80"/>
      <c r="J10" s="81"/>
      <c r="K10" s="81"/>
      <c r="L10" s="81"/>
      <c r="M10" s="16"/>
      <c r="N10" s="16"/>
      <c r="O10" s="11"/>
    </row>
    <row r="11" ht="20" customHeight="1" spans="1:15">
      <c r="A11" s="16"/>
      <c r="B11" s="31"/>
      <c r="C11" s="31"/>
      <c r="D11" s="31"/>
      <c r="E11" s="70"/>
      <c r="F11" s="31"/>
      <c r="G11" s="16"/>
      <c r="H11" s="11"/>
      <c r="I11" s="80"/>
      <c r="J11" s="81"/>
      <c r="K11" s="81"/>
      <c r="L11" s="81"/>
      <c r="M11" s="16"/>
      <c r="N11" s="16"/>
      <c r="O11" s="11"/>
    </row>
    <row r="12" s="2" customFormat="1" ht="18.75" spans="1:15">
      <c r="A12" s="18" t="s">
        <v>264</v>
      </c>
      <c r="B12" s="19"/>
      <c r="C12" s="31"/>
      <c r="D12" s="20"/>
      <c r="E12" s="21"/>
      <c r="F12" s="31"/>
      <c r="G12" s="16"/>
      <c r="H12" s="37"/>
      <c r="I12" s="32"/>
      <c r="J12" s="18" t="s">
        <v>265</v>
      </c>
      <c r="K12" s="19"/>
      <c r="L12" s="19"/>
      <c r="M12" s="20"/>
      <c r="N12" s="19"/>
      <c r="O12" s="22"/>
    </row>
    <row r="13" ht="61" customHeight="1" spans="1:15">
      <c r="A13" s="84" t="s">
        <v>266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A1:M1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268</v>
      </c>
      <c r="H2" s="4"/>
      <c r="I2" s="4" t="s">
        <v>269</v>
      </c>
      <c r="J2" s="4"/>
      <c r="K2" s="6" t="s">
        <v>270</v>
      </c>
      <c r="L2" s="62" t="s">
        <v>271</v>
      </c>
      <c r="M2" s="7" t="s">
        <v>272</v>
      </c>
    </row>
    <row r="3" s="1" customFormat="1" ht="16.5" spans="1:13">
      <c r="A3" s="4"/>
      <c r="B3" s="8"/>
      <c r="C3" s="8"/>
      <c r="D3" s="8"/>
      <c r="E3" s="8"/>
      <c r="F3" s="8"/>
      <c r="G3" s="4" t="s">
        <v>273</v>
      </c>
      <c r="H3" s="4" t="s">
        <v>274</v>
      </c>
      <c r="I3" s="4" t="s">
        <v>273</v>
      </c>
      <c r="J3" s="4" t="s">
        <v>274</v>
      </c>
      <c r="K3" s="9"/>
      <c r="L3" s="63"/>
      <c r="M3" s="10"/>
    </row>
    <row r="4" ht="22" customHeight="1" spans="1:13">
      <c r="A4" s="64">
        <v>1</v>
      </c>
      <c r="B4" s="17" t="s">
        <v>261</v>
      </c>
      <c r="C4" s="26" t="s">
        <v>258</v>
      </c>
      <c r="D4" s="26" t="s">
        <v>259</v>
      </c>
      <c r="E4" s="26" t="s">
        <v>260</v>
      </c>
      <c r="F4" s="26" t="s">
        <v>62</v>
      </c>
      <c r="G4" s="65">
        <v>-0.01</v>
      </c>
      <c r="H4" s="66">
        <v>-0.02</v>
      </c>
      <c r="I4" s="66">
        <v>-0.02</v>
      </c>
      <c r="J4" s="66">
        <v>-0.02</v>
      </c>
      <c r="K4" s="67"/>
      <c r="L4" s="16" t="s">
        <v>94</v>
      </c>
      <c r="M4" s="16" t="s">
        <v>275</v>
      </c>
    </row>
    <row r="5" ht="22" customHeight="1" spans="1:13">
      <c r="A5" s="64">
        <v>2</v>
      </c>
      <c r="B5" s="17" t="s">
        <v>261</v>
      </c>
      <c r="C5" s="26" t="s">
        <v>262</v>
      </c>
      <c r="D5" s="26" t="s">
        <v>259</v>
      </c>
      <c r="E5" s="26" t="s">
        <v>116</v>
      </c>
      <c r="F5" s="26" t="s">
        <v>263</v>
      </c>
      <c r="G5" s="65">
        <v>-0.01</v>
      </c>
      <c r="H5" s="65">
        <v>-0.01</v>
      </c>
      <c r="I5" s="66">
        <v>-0.02</v>
      </c>
      <c r="J5" s="65">
        <v>-0.01</v>
      </c>
      <c r="K5" s="67"/>
      <c r="L5" s="16" t="s">
        <v>94</v>
      </c>
      <c r="M5" s="16" t="s">
        <v>275</v>
      </c>
    </row>
    <row r="6" ht="22" customHeight="1" spans="1:13">
      <c r="A6" s="64"/>
      <c r="B6" s="68"/>
      <c r="C6" s="26"/>
      <c r="D6" s="26"/>
      <c r="E6" s="17"/>
      <c r="F6" s="26"/>
      <c r="G6" s="65"/>
      <c r="H6" s="65"/>
      <c r="I6" s="65"/>
      <c r="J6" s="66"/>
      <c r="K6" s="67"/>
      <c r="L6" s="16"/>
      <c r="M6" s="16"/>
    </row>
    <row r="7" ht="22" customHeight="1" spans="1:13">
      <c r="A7" s="64"/>
      <c r="B7" s="26"/>
      <c r="C7" s="26"/>
      <c r="D7" s="26"/>
      <c r="E7" s="17"/>
      <c r="F7" s="30"/>
      <c r="G7" s="65"/>
      <c r="H7" s="65"/>
      <c r="I7" s="66"/>
      <c r="J7" s="66"/>
      <c r="K7" s="67"/>
      <c r="L7" s="16"/>
      <c r="M7" s="16"/>
    </row>
    <row r="8" ht="22" customHeight="1" spans="1:13">
      <c r="A8" s="64"/>
      <c r="B8" s="69"/>
      <c r="C8" s="31"/>
      <c r="D8" s="31"/>
      <c r="E8" s="31"/>
      <c r="F8" s="70"/>
      <c r="G8" s="67"/>
      <c r="H8" s="71"/>
      <c r="I8" s="71"/>
      <c r="J8" s="71"/>
      <c r="K8" s="67"/>
      <c r="L8" s="11"/>
      <c r="M8" s="11"/>
    </row>
    <row r="9" ht="22" customHeight="1" spans="1:13">
      <c r="A9" s="64"/>
      <c r="B9" s="69"/>
      <c r="C9" s="31"/>
      <c r="D9" s="31"/>
      <c r="E9" s="31"/>
      <c r="F9" s="70"/>
      <c r="G9" s="67"/>
      <c r="H9" s="71"/>
      <c r="I9" s="71"/>
      <c r="J9" s="71"/>
      <c r="K9" s="67"/>
      <c r="L9" s="11"/>
      <c r="M9" s="11"/>
    </row>
    <row r="10" ht="22" customHeight="1" spans="1:13">
      <c r="A10" s="64"/>
      <c r="B10" s="69"/>
      <c r="C10" s="31"/>
      <c r="D10" s="31"/>
      <c r="E10" s="31"/>
      <c r="F10" s="70"/>
      <c r="G10" s="67"/>
      <c r="H10" s="71"/>
      <c r="I10" s="71"/>
      <c r="J10" s="71"/>
      <c r="K10" s="67"/>
      <c r="L10" s="11"/>
      <c r="M10" s="11"/>
    </row>
    <row r="11" ht="22" customHeight="1" spans="1:13">
      <c r="A11" s="64"/>
      <c r="B11" s="69"/>
      <c r="C11" s="31"/>
      <c r="D11" s="31"/>
      <c r="E11" s="31"/>
      <c r="F11" s="70"/>
      <c r="G11" s="67"/>
      <c r="H11" s="71"/>
      <c r="I11" s="71"/>
      <c r="J11" s="71"/>
      <c r="K11" s="67"/>
      <c r="L11" s="11"/>
      <c r="M11" s="11"/>
    </row>
    <row r="12" s="2" customFormat="1" ht="18.75" spans="1:13">
      <c r="A12" s="18" t="s">
        <v>276</v>
      </c>
      <c r="B12" s="19"/>
      <c r="C12" s="19"/>
      <c r="D12" s="31"/>
      <c r="E12" s="20"/>
      <c r="F12" s="70"/>
      <c r="G12" s="32"/>
      <c r="H12" s="18" t="s">
        <v>265</v>
      </c>
      <c r="I12" s="19"/>
      <c r="J12" s="19"/>
      <c r="K12" s="20"/>
      <c r="L12" s="72"/>
      <c r="M12" s="22"/>
    </row>
    <row r="13" ht="84" customHeight="1" spans="1:13">
      <c r="A13" s="73" t="s">
        <v>277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4" sqref="G4:I4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8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38" t="s">
        <v>280</v>
      </c>
      <c r="H2" s="39"/>
      <c r="I2" s="40"/>
      <c r="J2" s="38" t="s">
        <v>281</v>
      </c>
      <c r="K2" s="39"/>
      <c r="L2" s="40"/>
      <c r="M2" s="38" t="s">
        <v>282</v>
      </c>
      <c r="N2" s="39"/>
      <c r="O2" s="40"/>
      <c r="P2" s="38" t="s">
        <v>283</v>
      </c>
      <c r="Q2" s="39"/>
      <c r="R2" s="40"/>
      <c r="S2" s="39" t="s">
        <v>284</v>
      </c>
      <c r="T2" s="39"/>
      <c r="U2" s="40"/>
      <c r="V2" s="34" t="s">
        <v>285</v>
      </c>
      <c r="W2" s="34" t="s">
        <v>257</v>
      </c>
    </row>
    <row r="3" s="1" customFormat="1" ht="16.5" spans="1:23">
      <c r="A3" s="8"/>
      <c r="B3" s="41"/>
      <c r="C3" s="41"/>
      <c r="D3" s="41"/>
      <c r="E3" s="41"/>
      <c r="F3" s="41"/>
      <c r="G3" s="4" t="s">
        <v>286</v>
      </c>
      <c r="H3" s="4" t="s">
        <v>67</v>
      </c>
      <c r="I3" s="4" t="s">
        <v>248</v>
      </c>
      <c r="J3" s="4" t="s">
        <v>286</v>
      </c>
      <c r="K3" s="4" t="s">
        <v>67</v>
      </c>
      <c r="L3" s="4" t="s">
        <v>248</v>
      </c>
      <c r="M3" s="4" t="s">
        <v>286</v>
      </c>
      <c r="N3" s="4" t="s">
        <v>67</v>
      </c>
      <c r="O3" s="4" t="s">
        <v>248</v>
      </c>
      <c r="P3" s="4" t="s">
        <v>286</v>
      </c>
      <c r="Q3" s="4" t="s">
        <v>67</v>
      </c>
      <c r="R3" s="4" t="s">
        <v>248</v>
      </c>
      <c r="S3" s="4" t="s">
        <v>286</v>
      </c>
      <c r="T3" s="4" t="s">
        <v>67</v>
      </c>
      <c r="U3" s="4" t="s">
        <v>248</v>
      </c>
      <c r="V3" s="42"/>
      <c r="W3" s="42"/>
    </row>
    <row r="4" spans="1:23">
      <c r="A4" s="43" t="s">
        <v>287</v>
      </c>
      <c r="B4" s="44" t="s">
        <v>261</v>
      </c>
      <c r="C4" s="26" t="s">
        <v>258</v>
      </c>
      <c r="D4" s="26" t="s">
        <v>259</v>
      </c>
      <c r="E4" s="26" t="s">
        <v>260</v>
      </c>
      <c r="F4" s="26" t="s">
        <v>62</v>
      </c>
      <c r="G4" s="28" t="s">
        <v>288</v>
      </c>
      <c r="H4" s="45"/>
      <c r="I4" s="45" t="s">
        <v>289</v>
      </c>
      <c r="J4" s="45"/>
      <c r="K4" s="28"/>
      <c r="L4" s="28"/>
      <c r="M4" s="16"/>
      <c r="N4" s="16"/>
      <c r="O4" s="16"/>
      <c r="P4" s="16"/>
      <c r="Q4" s="16"/>
      <c r="R4" s="16"/>
      <c r="S4" s="16"/>
      <c r="T4" s="16"/>
      <c r="U4" s="16"/>
      <c r="V4" s="16" t="s">
        <v>290</v>
      </c>
      <c r="W4" s="16"/>
    </row>
    <row r="5" ht="16.5" spans="1:23">
      <c r="A5" s="46"/>
      <c r="B5" s="47"/>
      <c r="C5" s="26" t="s">
        <v>262</v>
      </c>
      <c r="D5" s="26" t="s">
        <v>259</v>
      </c>
      <c r="E5" s="26" t="s">
        <v>116</v>
      </c>
      <c r="F5" s="26" t="s">
        <v>263</v>
      </c>
      <c r="G5" s="48" t="s">
        <v>291</v>
      </c>
      <c r="H5" s="49"/>
      <c r="I5" s="50"/>
      <c r="J5" s="48" t="s">
        <v>292</v>
      </c>
      <c r="K5" s="49"/>
      <c r="L5" s="50"/>
      <c r="M5" s="38" t="s">
        <v>293</v>
      </c>
      <c r="N5" s="39"/>
      <c r="O5" s="40"/>
      <c r="P5" s="38" t="s">
        <v>294</v>
      </c>
      <c r="Q5" s="39"/>
      <c r="R5" s="40"/>
      <c r="S5" s="39" t="s">
        <v>295</v>
      </c>
      <c r="T5" s="39"/>
      <c r="U5" s="40"/>
      <c r="V5" s="16"/>
      <c r="W5" s="16"/>
    </row>
    <row r="6" ht="18.75" spans="1:23">
      <c r="A6" s="46"/>
      <c r="B6" s="47"/>
      <c r="C6" s="26"/>
      <c r="D6" s="26"/>
      <c r="E6" s="17"/>
      <c r="F6" s="14"/>
      <c r="G6" s="51" t="s">
        <v>286</v>
      </c>
      <c r="H6" s="51" t="s">
        <v>67</v>
      </c>
      <c r="I6" s="51" t="s">
        <v>248</v>
      </c>
      <c r="J6" s="51" t="s">
        <v>286</v>
      </c>
      <c r="K6" s="51" t="s">
        <v>67</v>
      </c>
      <c r="L6" s="51" t="s">
        <v>248</v>
      </c>
      <c r="M6" s="4" t="s">
        <v>286</v>
      </c>
      <c r="N6" s="4" t="s">
        <v>67</v>
      </c>
      <c r="O6" s="4" t="s">
        <v>248</v>
      </c>
      <c r="P6" s="4" t="s">
        <v>286</v>
      </c>
      <c r="Q6" s="4" t="s">
        <v>67</v>
      </c>
      <c r="R6" s="4" t="s">
        <v>248</v>
      </c>
      <c r="S6" s="4" t="s">
        <v>286</v>
      </c>
      <c r="T6" s="4" t="s">
        <v>67</v>
      </c>
      <c r="U6" s="4" t="s">
        <v>248</v>
      </c>
      <c r="V6" s="16"/>
      <c r="W6" s="16"/>
    </row>
    <row r="7" ht="18.75" spans="1:23">
      <c r="A7" s="52"/>
      <c r="B7" s="53"/>
      <c r="C7" s="26"/>
      <c r="D7" s="26"/>
      <c r="E7" s="17"/>
      <c r="F7" s="54"/>
      <c r="G7" s="28"/>
      <c r="H7" s="45"/>
      <c r="I7" s="45"/>
      <c r="J7" s="45"/>
      <c r="K7" s="45"/>
      <c r="L7" s="28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3"/>
      <c r="B8" s="44"/>
      <c r="C8" s="55"/>
      <c r="D8" s="55"/>
      <c r="E8" s="55"/>
      <c r="F8" s="43"/>
      <c r="G8" s="16"/>
      <c r="H8" s="45"/>
      <c r="I8" s="4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22" customHeight="1" spans="1:23">
      <c r="A9" s="46"/>
      <c r="B9" s="47"/>
      <c r="C9" s="52"/>
      <c r="D9" s="56"/>
      <c r="E9" s="52"/>
      <c r="F9" s="52"/>
      <c r="G9" s="16"/>
      <c r="H9" s="45"/>
      <c r="I9" s="4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3"/>
      <c r="B10" s="44"/>
      <c r="C10" s="57"/>
      <c r="D10" s="55"/>
      <c r="E10" s="57"/>
      <c r="F10" s="43"/>
      <c r="G10" s="16"/>
      <c r="H10" s="45"/>
      <c r="I10" s="4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7"/>
      <c r="C11" s="58"/>
      <c r="D11" s="56"/>
      <c r="E11" s="58"/>
      <c r="F11" s="52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9"/>
      <c r="B12" s="59"/>
      <c r="C12" s="59"/>
      <c r="D12" s="59"/>
      <c r="E12" s="59"/>
      <c r="F12" s="5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8"/>
      <c r="B13" s="58"/>
      <c r="C13" s="58"/>
      <c r="D13" s="58"/>
      <c r="E13" s="58"/>
      <c r="F13" s="5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9"/>
      <c r="B14" s="59"/>
      <c r="C14" s="59"/>
      <c r="D14" s="59"/>
      <c r="E14" s="59"/>
      <c r="F14" s="59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8"/>
      <c r="B15" s="58"/>
      <c r="C15" s="58"/>
      <c r="D15" s="58"/>
      <c r="E15" s="58"/>
      <c r="F15" s="5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33" customHeight="1" spans="1:23">
      <c r="A17" s="18" t="s">
        <v>276</v>
      </c>
      <c r="B17" s="19"/>
      <c r="C17" s="19"/>
      <c r="D17" s="19"/>
      <c r="E17" s="20"/>
      <c r="F17" s="21"/>
      <c r="G17" s="32"/>
      <c r="H17" s="37"/>
      <c r="I17" s="37"/>
      <c r="J17" s="18" t="s">
        <v>265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80" customHeight="1" spans="1:23">
      <c r="A18" s="60" t="s">
        <v>296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尾期大货</vt:lpstr>
      <vt:lpstr>验货尺寸表 (尾期大货)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2025-12-25T03:57:22Z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