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externalReferences>
    <externalReference r:id="rId11"/>
    <externalReference r:id="rId12"/>
    <externalReference r:id="rId13"/>
    <externalReference r:id="rId14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<sst xmlns="http://schemas.openxmlformats.org/spreadsheetml/2006/main" count="612" uniqueCount="277">
  <si>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</si>
  <si>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</si>
  <si>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</si>
  <si>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</si>
  <si>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</si>
  <si>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</si>
  <si>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</si>
  <si>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</si>
  <si>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</si>
  <si>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</si>
  <si>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</si>
  <si>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</si>
  <si>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</si>
  <si>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</si>
  <si>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</si>
  <si>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</si>
  <si>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</si>
  <si>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</si>
  <si>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</si>
  <si>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</si>
  <si>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</si>
  <si>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</si>
  <si>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</si>
  <si>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</si>
  <si>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</si>
  <si>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</si>
  <si>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</si>
  <si>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</si>
  <si>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</si>
  <si>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</si>
  <si>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</si>
  <si>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</si>
  <si>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</si>
  <si>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</si>
  <si>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</si>
  <si>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</si>
  <si>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</si>
  <si>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</si>
  <si>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</si>
  <si>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</si>
  <si>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</si>
  <si>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</si>
  <si>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</si>
  <si>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</si>
  <si>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</si>
  <si>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</si>
  <si>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</si>
  <si>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</si>
  <si>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</si>
  <si>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</si>
  <si>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</si>
  <si>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</si>
  <si>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</si>
  <si>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</si>
  <si>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</si>
  <si>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</si>
  <si>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</si>
  <si>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</si>
  <si>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</si>
  <si>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</si>
  <si>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</si>
  <si>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</si>
  <si>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TAJJAO82236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</si>
  <si>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</si>
  <si>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</si>
  <si>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</si>
  <si>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</si>
  <si>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</si>
  <si>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</si>
  <si>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</si>
  <si>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</si>
  <si>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</si>
  <si>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</si>
  <si>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</si>
  <si>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</si>
  <si>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</si>
  <si>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</si>
  <si>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</si>
  <si>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CGDD25111000065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</si>
  <si>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</si>
  <si>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</si>
  <si>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</si>
  <si>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</si>
  <si>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</si>
  <si>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</si>
  <si>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</si>
  <si>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</si>
  <si>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</si>
  <si>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</si>
  <si>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</si>
  <si>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</si>
  <si>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</si>
  <si>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</si>
  <si>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</si>
  <si>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</si>
  <si>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</si>
  <si>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</si>
  <si>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</si>
  <si>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</si>
  <si>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</si>
  <si>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</si>
  <si>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</si>
  <si>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</si>
  <si>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</si>
  <si>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</si>
  <si>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</si>
  <si>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</si>
  <si>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</si>
  <si>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</si>
  <si>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</si>
  <si>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</si>
  <si>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</si>
  <si>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</si>
  <si>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</si>
  <si>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</si>
  <si>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电光粉</t>
  </si>
  <si>
    <t>夜空紫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</si>
  <si>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</si>
  <si>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</si>
  <si>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</si>
  <si>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</si>
  <si>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</si>
  <si>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</si>
  <si>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</si>
  <si>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1、领捆压边线有宽窄，左右肩有长短</t>
  </si>
  <si>
    <t>2、侧骨容皱，不顺直</t>
  </si>
  <si>
    <t>3、冚脚起扭，不平服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</si>
  <si>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</si>
  <si>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</si>
  <si>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</si>
  <si>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</si>
  <si>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</si>
  <si>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</si>
  <si>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</si>
  <si>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</si>
  <si>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</si>
  <si>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</si>
  <si>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</si>
  <si>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</si>
  <si>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</si>
  <si>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</si>
  <si>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</si>
  <si>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</si>
  <si>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</si>
  <si>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</si>
  <si>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XS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</si>
  <si>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</si>
  <si>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</si>
  <si>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</si>
  <si>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</si>
  <si>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</si>
  <si>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</si>
  <si>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</si>
  <si>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</si>
  <si>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</si>
  <si>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</si>
  <si>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</si>
  <si>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</si>
  <si>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±1</t>
  </si>
  <si>
    <t>-0.5</t>
  </si>
  <si>
    <t>+0</t>
  </si>
  <si>
    <t>-1</t>
  </si>
  <si>
    <t>胸围</t>
  </si>
  <si>
    <t>腰围</t>
  </si>
  <si>
    <t>摆围</t>
  </si>
  <si>
    <t>±0.5</t>
  </si>
  <si>
    <t>-2</t>
  </si>
  <si>
    <t>肩宽</t>
  </si>
  <si>
    <t>+1</t>
  </si>
  <si>
    <t>肩点短袖长</t>
  </si>
  <si>
    <t>±0.3</t>
  </si>
  <si>
    <t>-0.2</t>
  </si>
  <si>
    <t>-0.4</t>
  </si>
  <si>
    <t>袖肥/2（参考值）</t>
  </si>
  <si>
    <t>短袖口/2</t>
  </si>
  <si>
    <t>-0.3</t>
  </si>
  <si>
    <t>圆领T恤前领宽（不含领）</t>
  </si>
  <si>
    <t>+0.5</t>
  </si>
  <si>
    <t>圆领T恤前领深（不含领）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</si>
  <si>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</si>
  <si>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</si>
  <si>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</si>
  <si>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</si>
  <si>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</si>
  <si>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</si>
  <si>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</si>
  <si>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</si>
  <si>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</si>
  <si>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</si>
  <si>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</si>
  <si>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</si>
  <si>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</si>
  <si>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</si>
  <si>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</si>
  <si>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</si>
  <si>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</si>
  <si>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</si>
  <si>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</si>
  <si>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</si>
  <si>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</si>
  <si>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</si>
  <si>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</si>
  <si>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H98467-8-2</t>
  </si>
  <si>
    <t>汗锦氨麻灰汗布</t>
  </si>
  <si>
    <t>黑麻灰</t>
  </si>
  <si>
    <t>TAJJAO81754/82755/81235/82236</t>
  </si>
  <si>
    <t>恒诺纺织</t>
  </si>
  <si>
    <t>YES</t>
  </si>
  <si>
    <t>H96342-3-1</t>
  </si>
  <si>
    <t>松山绿</t>
  </si>
  <si>
    <t>H98666</t>
  </si>
  <si>
    <t>云母灰</t>
  </si>
  <si>
    <t>H99745</t>
  </si>
  <si>
    <t>灰冰蓝</t>
  </si>
  <si>
    <t>制表时间：2025/10/28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</si>
  <si>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</si>
  <si>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</si>
  <si>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</si>
  <si>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</si>
  <si>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</si>
  <si>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</si>
  <si>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</si>
  <si>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</si>
  <si>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</si>
  <si>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</si>
  <si>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</si>
  <si>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</si>
  <si>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</si>
  <si>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</si>
  <si>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</si>
  <si>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</si>
  <si>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</si>
  <si>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</si>
  <si>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</si>
  <si>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</si>
  <si>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</si>
  <si>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</si>
  <si>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</si>
  <si>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</si>
  <si>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</si>
  <si>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</si>
  <si>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</si>
  <si>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</si>
  <si>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</si>
  <si>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制表时间：2025/10/30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</si>
  <si>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</si>
  <si>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</si>
  <si>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</si>
  <si>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</si>
  <si>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</si>
  <si>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</si>
  <si>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</si>
  <si>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</si>
  <si>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</si>
  <si>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</si>
  <si>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</si>
  <si>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</si>
  <si>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</si>
  <si>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</si>
  <si>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</si>
  <si>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</si>
  <si>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</si>
  <si>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</si>
  <si>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</si>
  <si>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制表时间：2025/11/1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</si>
  <si>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</si>
  <si>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</si>
  <si>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</si>
  <si>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</si>
  <si>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</si>
  <si>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</si>
  <si>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米色</t>
  </si>
  <si>
    <t>烟粉紫</t>
  </si>
  <si>
    <t>冰草蓝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</si>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</sst>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  <numFmt numFmtId="180" formatCode="0.00_ 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0"/>
      <name val="宋体"/>
      <charset val="134"/>
      <scheme val="major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" fillId="9" borderId="68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69" applyNumberFormat="0" applyFill="0" applyAlignment="0" applyProtection="0">
      <alignment vertical="center"/>
    </xf>
    <xf numFmtId="0" fontId="52" fillId="0" borderId="69" applyNumberFormat="0" applyFill="0" applyAlignment="0" applyProtection="0">
      <alignment vertical="center"/>
    </xf>
    <xf numFmtId="0" fontId="53" fillId="0" borderId="70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10" borderId="71" applyNumberFormat="0" applyAlignment="0" applyProtection="0">
      <alignment vertical="center"/>
    </xf>
    <xf numFmtId="0" fontId="55" fillId="11" borderId="72" applyNumberFormat="0" applyAlignment="0" applyProtection="0">
      <alignment vertical="center"/>
    </xf>
    <xf numFmtId="0" fontId="56" fillId="11" borderId="71" applyNumberFormat="0" applyAlignment="0" applyProtection="0">
      <alignment vertical="center"/>
    </xf>
    <xf numFmtId="0" fontId="57" fillId="12" borderId="73" applyNumberFormat="0" applyAlignment="0" applyProtection="0">
      <alignment vertical="center"/>
    </xf>
    <xf numFmtId="0" fontId="58" fillId="0" borderId="74" applyNumberFormat="0" applyFill="0" applyAlignment="0" applyProtection="0">
      <alignment vertical="center"/>
    </xf>
    <xf numFmtId="0" fontId="59" fillId="0" borderId="75" applyNumberFormat="0" applyFill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5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2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0" fontId="18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1" fillId="0" borderId="9" xfId="52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vertical="center"/>
    </xf>
    <xf numFmtId="0" fontId="23" fillId="0" borderId="12" xfId="52" applyFont="1" applyFill="1" applyBorder="1" applyAlignment="1">
      <alignment horizontal="center" vertical="center"/>
    </xf>
    <xf numFmtId="0" fontId="18" fillId="0" borderId="12" xfId="53" applyFont="1" applyFill="1" applyBorder="1" applyAlignment="1">
      <alignment horizontal="center"/>
    </xf>
    <xf numFmtId="0" fontId="21" fillId="0" borderId="12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13" xfId="52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left" vertical="center"/>
    </xf>
    <xf numFmtId="0" fontId="18" fillId="0" borderId="15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6" xfId="53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178" fontId="28" fillId="0" borderId="3" xfId="0" applyNumberFormat="1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7" fillId="4" borderId="19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20" xfId="54" applyNumberFormat="1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>
      <alignment horizontal="center" vertical="center"/>
    </xf>
    <xf numFmtId="178" fontId="28" fillId="0" borderId="20" xfId="0" applyNumberFormat="1" applyFont="1" applyFill="1" applyBorder="1" applyAlignment="1">
      <alignment horizontal="center" vertical="center"/>
    </xf>
    <xf numFmtId="0" fontId="28" fillId="0" borderId="21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179" fontId="29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49" fontId="24" fillId="0" borderId="21" xfId="54" applyNumberFormat="1" applyFont="1" applyFill="1" applyBorder="1" applyAlignment="1">
      <alignment horizontal="center" vertical="center"/>
    </xf>
    <xf numFmtId="49" fontId="24" fillId="3" borderId="20" xfId="54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180" fontId="29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0" fontId="30" fillId="0" borderId="2" xfId="55" applyFont="1" applyFill="1" applyBorder="1" applyAlignment="1">
      <alignment horizontal="left"/>
    </xf>
    <xf numFmtId="179" fontId="29" fillId="0" borderId="2" xfId="55" applyNumberFormat="1" applyFont="1" applyFill="1" applyBorder="1" applyAlignment="1">
      <alignment horizontal="center"/>
    </xf>
    <xf numFmtId="179" fontId="27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32" fillId="0" borderId="22" xfId="0" applyNumberFormat="1" applyFont="1" applyFill="1" applyBorder="1" applyAlignment="1">
      <alignment shrinkToFit="1"/>
    </xf>
    <xf numFmtId="0" fontId="28" fillId="0" borderId="23" xfId="0" applyNumberFormat="1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center" vertical="center"/>
    </xf>
    <xf numFmtId="0" fontId="18" fillId="0" borderId="24" xfId="53" applyFont="1" applyFill="1" applyBorder="1" applyAlignment="1">
      <alignment horizontal="center"/>
    </xf>
    <xf numFmtId="49" fontId="18" fillId="0" borderId="25" xfId="53" applyNumberFormat="1" applyFont="1" applyFill="1" applyBorder="1" applyAlignment="1">
      <alignment horizontal="center"/>
    </xf>
    <xf numFmtId="49" fontId="24" fillId="0" borderId="25" xfId="54" applyNumberFormat="1" applyFont="1" applyFill="1" applyBorder="1" applyAlignment="1">
      <alignment horizontal="center" vertical="center"/>
    </xf>
    <xf numFmtId="49" fontId="24" fillId="0" borderId="26" xfId="54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34" fillId="0" borderId="0" xfId="51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left"/>
    </xf>
    <xf numFmtId="0" fontId="19" fillId="0" borderId="0" xfId="52" applyFont="1" applyBorder="1" applyAlignment="1">
      <alignment horizontal="left" vertical="center"/>
    </xf>
    <xf numFmtId="0" fontId="19" fillId="0" borderId="0" xfId="52" applyFont="1" applyAlignment="1">
      <alignment horizontal="left" vertical="center"/>
    </xf>
    <xf numFmtId="0" fontId="36" fillId="0" borderId="27" xfId="52" applyFont="1" applyBorder="1" applyAlignment="1">
      <alignment horizontal="center" vertical="top"/>
    </xf>
    <xf numFmtId="0" fontId="17" fillId="0" borderId="28" xfId="52" applyFont="1" applyBorder="1" applyAlignment="1">
      <alignment horizontal="left" vertical="center"/>
    </xf>
    <xf numFmtId="0" fontId="22" fillId="0" borderId="29" xfId="52" applyFont="1" applyBorder="1" applyAlignment="1">
      <alignment horizontal="center" vertical="center"/>
    </xf>
    <xf numFmtId="0" fontId="17" fillId="0" borderId="29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19" fillId="0" borderId="29" xfId="52" applyFont="1" applyBorder="1" applyAlignment="1">
      <alignment horizontal="center" vertical="center"/>
    </xf>
    <xf numFmtId="0" fontId="19" fillId="0" borderId="30" xfId="52" applyFont="1" applyBorder="1" applyAlignment="1">
      <alignment horizontal="center" vertical="center"/>
    </xf>
    <xf numFmtId="0" fontId="15" fillId="0" borderId="31" xfId="52" applyFont="1" applyBorder="1" applyAlignment="1">
      <alignment horizontal="center" vertical="center"/>
    </xf>
    <xf numFmtId="0" fontId="15" fillId="0" borderId="32" xfId="52" applyFont="1" applyBorder="1" applyAlignment="1">
      <alignment horizontal="center" vertical="center"/>
    </xf>
    <xf numFmtId="0" fontId="15" fillId="0" borderId="33" xfId="52" applyFont="1" applyBorder="1" applyAlignment="1">
      <alignment horizontal="center" vertical="center"/>
    </xf>
    <xf numFmtId="0" fontId="17" fillId="0" borderId="31" xfId="52" applyFont="1" applyBorder="1" applyAlignment="1">
      <alignment horizontal="center" vertical="center"/>
    </xf>
    <xf numFmtId="0" fontId="17" fillId="0" borderId="32" xfId="52" applyFont="1" applyBorder="1" applyAlignment="1">
      <alignment horizontal="center" vertical="center"/>
    </xf>
    <xf numFmtId="0" fontId="17" fillId="0" borderId="33" xfId="52" applyFont="1" applyBorder="1" applyAlignment="1">
      <alignment horizontal="center" vertical="center"/>
    </xf>
    <xf numFmtId="0" fontId="15" fillId="0" borderId="34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 wrapText="1"/>
    </xf>
    <xf numFmtId="0" fontId="22" fillId="0" borderId="21" xfId="52" applyFont="1" applyBorder="1" applyAlignment="1">
      <alignment horizontal="left" vertical="center" wrapText="1"/>
    </xf>
    <xf numFmtId="0" fontId="15" fillId="0" borderId="20" xfId="52" applyFont="1" applyBorder="1" applyAlignment="1">
      <alignment horizontal="left" vertical="center"/>
    </xf>
    <xf numFmtId="14" fontId="22" fillId="0" borderId="20" xfId="52" applyNumberFormat="1" applyFont="1" applyBorder="1" applyAlignment="1">
      <alignment horizontal="center" vertical="center"/>
    </xf>
    <xf numFmtId="14" fontId="22" fillId="0" borderId="21" xfId="52" applyNumberFormat="1" applyFont="1" applyBorder="1" applyAlignment="1">
      <alignment horizontal="center" vertical="center"/>
    </xf>
    <xf numFmtId="0" fontId="22" fillId="0" borderId="20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15" fillId="0" borderId="34" xfId="52" applyFont="1" applyBorder="1" applyAlignment="1">
      <alignment vertical="center"/>
    </xf>
    <xf numFmtId="0" fontId="22" fillId="0" borderId="20" xfId="52" applyNumberFormat="1" applyFont="1" applyBorder="1" applyAlignment="1">
      <alignment horizontal="center" vertical="center"/>
    </xf>
    <xf numFmtId="0" fontId="22" fillId="0" borderId="21" xfId="52" applyFont="1" applyBorder="1" applyAlignment="1">
      <alignment horizontal="center" vertical="center"/>
    </xf>
    <xf numFmtId="0" fontId="15" fillId="0" borderId="20" xfId="52" applyFont="1" applyBorder="1" applyAlignment="1">
      <alignment vertical="center"/>
    </xf>
    <xf numFmtId="0" fontId="22" fillId="0" borderId="35" xfId="52" applyFont="1" applyBorder="1" applyAlignment="1">
      <alignment horizontal="center" vertical="center"/>
    </xf>
    <xf numFmtId="0" fontId="22" fillId="0" borderId="36" xfId="52" applyFont="1" applyBorder="1" applyAlignment="1">
      <alignment horizontal="center" vertical="center"/>
    </xf>
    <xf numFmtId="0" fontId="19" fillId="0" borderId="20" xfId="52" applyFont="1" applyBorder="1" applyAlignment="1">
      <alignment vertical="center"/>
    </xf>
    <xf numFmtId="0" fontId="37" fillId="0" borderId="37" xfId="52" applyFont="1" applyBorder="1" applyAlignment="1">
      <alignment vertical="center"/>
    </xf>
    <xf numFmtId="0" fontId="38" fillId="0" borderId="38" xfId="52" applyFont="1" applyBorder="1" applyAlignment="1">
      <alignment horizontal="center" vertical="center"/>
    </xf>
    <xf numFmtId="0" fontId="22" fillId="0" borderId="39" xfId="52" applyFont="1" applyBorder="1" applyAlignment="1">
      <alignment horizontal="center" vertical="center"/>
    </xf>
    <xf numFmtId="0" fontId="15" fillId="0" borderId="37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/>
    </xf>
    <xf numFmtId="0" fontId="15" fillId="0" borderId="40" xfId="52" applyFont="1" applyBorder="1" applyAlignment="1">
      <alignment horizontal="left" vertical="center"/>
    </xf>
    <xf numFmtId="0" fontId="15" fillId="0" borderId="27" xfId="52" applyFont="1" applyBorder="1" applyAlignment="1">
      <alignment horizontal="left" vertical="center"/>
    </xf>
    <xf numFmtId="0" fontId="15" fillId="0" borderId="41" xfId="52" applyFont="1" applyBorder="1" applyAlignment="1">
      <alignment horizontal="left" vertical="center"/>
    </xf>
    <xf numFmtId="0" fontId="15" fillId="0" borderId="42" xfId="52" applyFont="1" applyBorder="1" applyAlignment="1">
      <alignment horizontal="left" vertical="center"/>
    </xf>
    <xf numFmtId="0" fontId="17" fillId="0" borderId="43" xfId="52" applyFont="1" applyBorder="1" applyAlignment="1">
      <alignment horizontal="left" vertical="center"/>
    </xf>
    <xf numFmtId="0" fontId="17" fillId="0" borderId="44" xfId="52" applyFont="1" applyBorder="1" applyAlignment="1">
      <alignment horizontal="left" vertical="center"/>
    </xf>
    <xf numFmtId="0" fontId="17" fillId="0" borderId="45" xfId="52" applyFont="1" applyBorder="1" applyAlignment="1">
      <alignment horizontal="left" vertical="center"/>
    </xf>
    <xf numFmtId="0" fontId="15" fillId="0" borderId="46" xfId="52" applyFont="1" applyBorder="1" applyAlignment="1">
      <alignment vertical="center"/>
    </xf>
    <xf numFmtId="0" fontId="19" fillId="0" borderId="47" xfId="52" applyFont="1" applyBorder="1" applyAlignment="1">
      <alignment horizontal="left" vertical="center"/>
    </xf>
    <xf numFmtId="0" fontId="22" fillId="0" borderId="47" xfId="52" applyFont="1" applyBorder="1" applyAlignment="1">
      <alignment horizontal="left" vertical="center"/>
    </xf>
    <xf numFmtId="0" fontId="19" fillId="0" borderId="47" xfId="52" applyFont="1" applyBorder="1" applyAlignment="1">
      <alignment vertical="center"/>
    </xf>
    <xf numFmtId="0" fontId="15" fillId="0" borderId="47" xfId="52" applyFont="1" applyBorder="1" applyAlignment="1">
      <alignment vertical="center"/>
    </xf>
    <xf numFmtId="0" fontId="22" fillId="0" borderId="48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/>
    </xf>
    <xf numFmtId="0" fontId="15" fillId="0" borderId="26" xfId="52" applyFont="1" applyBorder="1" applyAlignment="1">
      <alignment horizontal="left" vertical="center"/>
    </xf>
    <xf numFmtId="0" fontId="15" fillId="0" borderId="46" xfId="52" applyFont="1" applyBorder="1" applyAlignment="1">
      <alignment horizontal="center" vertical="center"/>
    </xf>
    <xf numFmtId="0" fontId="22" fillId="0" borderId="47" xfId="52" applyFont="1" applyBorder="1" applyAlignment="1">
      <alignment horizontal="center" vertical="center"/>
    </xf>
    <xf numFmtId="0" fontId="15" fillId="0" borderId="47" xfId="52" applyFont="1" applyBorder="1" applyAlignment="1">
      <alignment horizontal="center" vertical="center"/>
    </xf>
    <xf numFmtId="0" fontId="19" fillId="0" borderId="47" xfId="52" applyFont="1" applyBorder="1" applyAlignment="1">
      <alignment horizontal="center" vertical="center"/>
    </xf>
    <xf numFmtId="0" fontId="15" fillId="0" borderId="34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15" fillId="0" borderId="20" xfId="52" applyFont="1" applyBorder="1" applyAlignment="1">
      <alignment horizontal="center" vertical="center"/>
    </xf>
    <xf numFmtId="0" fontId="19" fillId="0" borderId="20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49" xfId="52" applyFont="1" applyBorder="1" applyAlignment="1">
      <alignment horizontal="left" vertical="center" wrapText="1"/>
    </xf>
    <xf numFmtId="0" fontId="15" fillId="0" borderId="50" xfId="52" applyFont="1" applyBorder="1" applyAlignment="1">
      <alignment horizontal="left" vertical="center" wrapText="1"/>
    </xf>
    <xf numFmtId="0" fontId="15" fillId="0" borderId="39" xfId="52" applyFont="1" applyBorder="1" applyAlignment="1">
      <alignment horizontal="left" vertical="center" wrapText="1"/>
    </xf>
    <xf numFmtId="0" fontId="15" fillId="0" borderId="46" xfId="52" applyFont="1" applyBorder="1" applyAlignment="1">
      <alignment horizontal="left" vertical="center"/>
    </xf>
    <xf numFmtId="0" fontId="15" fillId="0" borderId="47" xfId="52" applyFont="1" applyBorder="1" applyAlignment="1">
      <alignment horizontal="left" vertical="center"/>
    </xf>
    <xf numFmtId="0" fontId="15" fillId="0" borderId="48" xfId="52" applyFont="1" applyBorder="1" applyAlignment="1">
      <alignment horizontal="left" vertical="center"/>
    </xf>
    <xf numFmtId="0" fontId="39" fillId="0" borderId="51" xfId="52" applyFont="1" applyBorder="1" applyAlignment="1">
      <alignment horizontal="left" vertical="center" wrapText="1"/>
    </xf>
    <xf numFmtId="0" fontId="11" fillId="0" borderId="21" xfId="52" applyFont="1" applyBorder="1" applyAlignment="1">
      <alignment horizontal="left" vertical="center"/>
    </xf>
    <xf numFmtId="0" fontId="5" fillId="0" borderId="2" xfId="0" applyFont="1" applyFill="1" applyBorder="1" applyAlignment="1"/>
    <xf numFmtId="9" fontId="22" fillId="0" borderId="20" xfId="52" applyNumberFormat="1" applyFont="1" applyBorder="1" applyAlignment="1">
      <alignment horizontal="center" vertical="center"/>
    </xf>
    <xf numFmtId="0" fontId="40" fillId="0" borderId="21" xfId="52" applyFont="1" applyBorder="1" applyAlignment="1">
      <alignment horizontal="left" vertical="center"/>
    </xf>
    <xf numFmtId="0" fontId="25" fillId="0" borderId="21" xfId="52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shrinkToFit="1"/>
    </xf>
    <xf numFmtId="0" fontId="17" fillId="0" borderId="43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9" fontId="22" fillId="0" borderId="52" xfId="52" applyNumberFormat="1" applyFont="1" applyBorder="1" applyAlignment="1">
      <alignment horizontal="left" vertical="center"/>
    </xf>
    <xf numFmtId="9" fontId="22" fillId="0" borderId="53" xfId="52" applyNumberFormat="1" applyFont="1" applyBorder="1" applyAlignment="1">
      <alignment horizontal="left" vertical="center"/>
    </xf>
    <xf numFmtId="9" fontId="22" fillId="0" borderId="54" xfId="52" applyNumberFormat="1" applyFont="1" applyBorder="1" applyAlignment="1">
      <alignment horizontal="left" vertical="center"/>
    </xf>
    <xf numFmtId="9" fontId="22" fillId="0" borderId="49" xfId="52" applyNumberFormat="1" applyFont="1" applyBorder="1" applyAlignment="1">
      <alignment horizontal="left" vertical="center"/>
    </xf>
    <xf numFmtId="9" fontId="22" fillId="0" borderId="50" xfId="52" applyNumberFormat="1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0" fontId="11" fillId="0" borderId="46" xfId="52" applyFont="1" applyFill="1" applyBorder="1" applyAlignment="1">
      <alignment horizontal="left" vertical="center"/>
    </xf>
    <xf numFmtId="0" fontId="11" fillId="0" borderId="47" xfId="52" applyFont="1" applyFill="1" applyBorder="1" applyAlignment="1">
      <alignment horizontal="left" vertical="center"/>
    </xf>
    <xf numFmtId="0" fontId="11" fillId="0" borderId="48" xfId="52" applyFont="1" applyFill="1" applyBorder="1" applyAlignment="1">
      <alignment horizontal="left" vertical="center"/>
    </xf>
    <xf numFmtId="0" fontId="11" fillId="0" borderId="34" xfId="52" applyFont="1" applyFill="1" applyBorder="1" applyAlignment="1">
      <alignment horizontal="left" vertical="center"/>
    </xf>
    <xf numFmtId="0" fontId="11" fillId="0" borderId="20" xfId="52" applyFont="1" applyFill="1" applyBorder="1" applyAlignment="1">
      <alignment horizontal="left" vertical="center"/>
    </xf>
    <xf numFmtId="0" fontId="11" fillId="0" borderId="38" xfId="52" applyFont="1" applyFill="1" applyBorder="1" applyAlignment="1">
      <alignment horizontal="left" vertical="center"/>
    </xf>
    <xf numFmtId="0" fontId="11" fillId="0" borderId="50" xfId="52" applyFont="1" applyFill="1" applyBorder="1" applyAlignment="1">
      <alignment horizontal="left" vertical="center"/>
    </xf>
    <xf numFmtId="0" fontId="11" fillId="0" borderId="39" xfId="52" applyFont="1" applyFill="1" applyBorder="1" applyAlignment="1">
      <alignment horizontal="left" vertical="center"/>
    </xf>
    <xf numFmtId="0" fontId="17" fillId="0" borderId="41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left" vertical="center"/>
    </xf>
    <xf numFmtId="0" fontId="22" fillId="0" borderId="56" xfId="52" applyFont="1" applyFill="1" applyBorder="1" applyAlignment="1">
      <alignment horizontal="left" vertical="center"/>
    </xf>
    <xf numFmtId="0" fontId="22" fillId="0" borderId="57" xfId="52" applyFont="1" applyFill="1" applyBorder="1" applyAlignment="1">
      <alignment horizontal="left" vertical="center"/>
    </xf>
    <xf numFmtId="0" fontId="22" fillId="0" borderId="58" xfId="52" applyFont="1" applyFill="1" applyBorder="1" applyAlignment="1">
      <alignment horizontal="left" vertical="center"/>
    </xf>
    <xf numFmtId="0" fontId="22" fillId="0" borderId="59" xfId="52" applyFont="1" applyFill="1" applyBorder="1" applyAlignment="1">
      <alignment horizontal="left" vertical="center"/>
    </xf>
    <xf numFmtId="0" fontId="22" fillId="0" borderId="60" xfId="52" applyFont="1" applyFill="1" applyBorder="1" applyAlignment="1">
      <alignment horizontal="left" vertical="center"/>
    </xf>
    <xf numFmtId="0" fontId="15" fillId="0" borderId="49" xfId="52" applyFont="1" applyFill="1" applyBorder="1" applyAlignment="1">
      <alignment horizontal="left" vertical="center"/>
    </xf>
    <xf numFmtId="0" fontId="15" fillId="0" borderId="50" xfId="52" applyFont="1" applyFill="1" applyBorder="1" applyAlignment="1">
      <alignment horizontal="left" vertical="center"/>
    </xf>
    <xf numFmtId="0" fontId="15" fillId="0" borderId="39" xfId="52" applyFont="1" applyFill="1" applyBorder="1" applyAlignment="1">
      <alignment horizontal="left" vertical="center"/>
    </xf>
    <xf numFmtId="0" fontId="17" fillId="0" borderId="28" xfId="52" applyFont="1" applyBorder="1" applyAlignment="1">
      <alignment vertical="center"/>
    </xf>
    <xf numFmtId="0" fontId="41" fillId="0" borderId="44" xfId="52" applyFont="1" applyBorder="1" applyAlignment="1">
      <alignment horizontal="center" vertical="center"/>
    </xf>
    <xf numFmtId="0" fontId="17" fillId="0" borderId="29" xfId="52" applyFont="1" applyBorder="1" applyAlignment="1">
      <alignment vertical="center"/>
    </xf>
    <xf numFmtId="0" fontId="22" fillId="0" borderId="61" xfId="52" applyFont="1" applyBorder="1" applyAlignment="1">
      <alignment vertical="center"/>
    </xf>
    <xf numFmtId="0" fontId="17" fillId="0" borderId="61" xfId="52" applyFont="1" applyBorder="1" applyAlignment="1">
      <alignment vertical="center"/>
    </xf>
    <xf numFmtId="58" fontId="19" fillId="0" borderId="29" xfId="52" applyNumberFormat="1" applyFont="1" applyBorder="1" applyAlignment="1">
      <alignment vertical="center"/>
    </xf>
    <xf numFmtId="0" fontId="17" fillId="0" borderId="41" xfId="52" applyFont="1" applyBorder="1" applyAlignment="1">
      <alignment horizontal="center" vertical="center"/>
    </xf>
    <xf numFmtId="0" fontId="17" fillId="0" borderId="62" xfId="52" applyFont="1" applyBorder="1" applyAlignment="1">
      <alignment horizontal="center" vertical="center"/>
    </xf>
    <xf numFmtId="0" fontId="22" fillId="0" borderId="61" xfId="52" applyFont="1" applyBorder="1" applyAlignment="1">
      <alignment horizontal="center" vertical="center"/>
    </xf>
    <xf numFmtId="0" fontId="22" fillId="0" borderId="42" xfId="52" applyFont="1" applyBorder="1" applyAlignment="1">
      <alignment horizontal="center" vertical="center"/>
    </xf>
    <xf numFmtId="0" fontId="22" fillId="0" borderId="63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42" fillId="0" borderId="9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64" xfId="0" applyFont="1" applyBorder="1" applyAlignment="1">
      <alignment horizontal="center" vertical="center" wrapText="1"/>
    </xf>
    <xf numFmtId="0" fontId="43" fillId="0" borderId="15" xfId="0" applyFont="1" applyBorder="1"/>
    <xf numFmtId="0" fontId="43" fillId="0" borderId="2" xfId="0" applyFont="1" applyBorder="1"/>
    <xf numFmtId="0" fontId="43" fillId="0" borderId="5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5" borderId="5" xfId="0" applyFont="1" applyFill="1" applyBorder="1" applyAlignment="1">
      <alignment horizontal="center" vertical="center"/>
    </xf>
    <xf numFmtId="0" fontId="43" fillId="5" borderId="7" xfId="0" applyFont="1" applyFill="1" applyBorder="1" applyAlignment="1">
      <alignment horizontal="center" vertical="center"/>
    </xf>
    <xf numFmtId="0" fontId="43" fillId="0" borderId="65" xfId="0" applyFont="1" applyBorder="1" applyAlignment="1">
      <alignment horizontal="center" vertical="center"/>
    </xf>
    <xf numFmtId="0" fontId="43" fillId="5" borderId="2" xfId="0" applyFont="1" applyFill="1" applyBorder="1"/>
    <xf numFmtId="0" fontId="43" fillId="0" borderId="66" xfId="0" applyFont="1" applyBorder="1"/>
    <xf numFmtId="0" fontId="0" fillId="0" borderId="15" xfId="0" applyBorder="1"/>
    <xf numFmtId="0" fontId="0" fillId="5" borderId="2" xfId="0" applyFill="1" applyBorder="1"/>
    <xf numFmtId="0" fontId="0" fillId="0" borderId="66" xfId="0" applyBorder="1"/>
    <xf numFmtId="0" fontId="0" fillId="0" borderId="22" xfId="0" applyBorder="1"/>
    <xf numFmtId="0" fontId="0" fillId="0" borderId="23" xfId="0" applyBorder="1"/>
    <xf numFmtId="0" fontId="0" fillId="5" borderId="23" xfId="0" applyFill="1" applyBorder="1"/>
    <xf numFmtId="0" fontId="0" fillId="0" borderId="67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3" fillId="7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4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289560</xdr:colOff>
      <xdr:row>2</xdr:row>
      <xdr:rowOff>127635</xdr:rowOff>
    </xdr:from>
    <xdr:to>
      <xdr:col>8</xdr:col>
      <xdr:colOff>1175385</xdr:colOff>
      <xdr:row>5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4510" y="7086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285" customWidth="1"/>
    <col min="3" max="3" width="10.125" customWidth="1"/>
  </cols>
  <sheetData>
    <row r="1" ht="21" customHeight="1" spans="1:2">
      <c r="A1" s="286"/>
      <c r="B1" s="287" t="s">
        <v>0</v>
      </c>
    </row>
    <row r="2" spans="1:2">
      <c r="A2" s="12">
        <v>1</v>
      </c>
      <c r="B2" s="288" t="s">
        <v>1</v>
      </c>
    </row>
    <row r="3" spans="1:2">
      <c r="A3" s="12">
        <v>2</v>
      </c>
      <c r="B3" s="288" t="s">
        <v>2</v>
      </c>
    </row>
    <row r="4" spans="1:2">
      <c r="A4" s="12">
        <v>3</v>
      </c>
      <c r="B4" s="288" t="s">
        <v>3</v>
      </c>
    </row>
    <row r="5" spans="1:2">
      <c r="A5" s="12">
        <v>4</v>
      </c>
      <c r="B5" s="288" t="s">
        <v>4</v>
      </c>
    </row>
    <row r="6" spans="1:2">
      <c r="A6" s="12">
        <v>5</v>
      </c>
      <c r="B6" s="288" t="s">
        <v>5</v>
      </c>
    </row>
    <row r="7" spans="1:2">
      <c r="A7" s="12">
        <v>6</v>
      </c>
      <c r="B7" s="288" t="s">
        <v>6</v>
      </c>
    </row>
    <row r="8" s="284" customFormat="1" ht="15" customHeight="1" spans="1:2">
      <c r="A8" s="289">
        <v>7</v>
      </c>
      <c r="B8" s="290" t="s">
        <v>7</v>
      </c>
    </row>
    <row r="9" ht="18.95" customHeight="1" spans="1:2">
      <c r="A9" s="286"/>
      <c r="B9" s="291" t="s">
        <v>8</v>
      </c>
    </row>
    <row r="10" ht="15.95" customHeight="1" spans="1:2">
      <c r="A10" s="12">
        <v>1</v>
      </c>
      <c r="B10" s="292" t="s">
        <v>9</v>
      </c>
    </row>
    <row r="11" spans="1:2">
      <c r="A11" s="12">
        <v>2</v>
      </c>
      <c r="B11" s="288" t="s">
        <v>10</v>
      </c>
    </row>
    <row r="12" spans="1:2">
      <c r="A12" s="12">
        <v>3</v>
      </c>
      <c r="B12" s="290" t="s">
        <v>11</v>
      </c>
    </row>
    <row r="13" spans="1:2">
      <c r="A13" s="12">
        <v>4</v>
      </c>
      <c r="B13" s="288" t="s">
        <v>12</v>
      </c>
    </row>
    <row r="14" spans="1:2">
      <c r="A14" s="12">
        <v>5</v>
      </c>
      <c r="B14" s="288" t="s">
        <v>13</v>
      </c>
    </row>
    <row r="15" spans="1:2">
      <c r="A15" s="12">
        <v>6</v>
      </c>
      <c r="B15" s="288" t="s">
        <v>14</v>
      </c>
    </row>
    <row r="16" spans="1:2">
      <c r="A16" s="12">
        <v>7</v>
      </c>
      <c r="B16" s="288" t="s">
        <v>15</v>
      </c>
    </row>
    <row r="17" spans="1:2">
      <c r="A17" s="12">
        <v>8</v>
      </c>
      <c r="B17" s="288" t="s">
        <v>16</v>
      </c>
    </row>
    <row r="18" spans="1:2">
      <c r="A18" s="12">
        <v>9</v>
      </c>
      <c r="B18" s="288" t="s">
        <v>17</v>
      </c>
    </row>
    <row r="19" spans="1:2">
      <c r="A19" s="12"/>
      <c r="B19" s="288"/>
    </row>
    <row r="20" ht="20.25" spans="1:2">
      <c r="A20" s="286"/>
      <c r="B20" s="287" t="s">
        <v>18</v>
      </c>
    </row>
    <row r="21" spans="1:2">
      <c r="A21" s="12">
        <v>1</v>
      </c>
      <c r="B21" s="293" t="s">
        <v>19</v>
      </c>
    </row>
    <row r="22" spans="1:2">
      <c r="A22" s="12">
        <v>2</v>
      </c>
      <c r="B22" s="288" t="s">
        <v>20</v>
      </c>
    </row>
    <row r="23" spans="1:2">
      <c r="A23" s="12">
        <v>3</v>
      </c>
      <c r="B23" s="288" t="s">
        <v>21</v>
      </c>
    </row>
    <row r="24" spans="1:2">
      <c r="A24" s="12">
        <v>4</v>
      </c>
      <c r="B24" s="288" t="s">
        <v>22</v>
      </c>
    </row>
    <row r="25" spans="1:2">
      <c r="A25" s="12">
        <v>5</v>
      </c>
      <c r="B25" s="288" t="s">
        <v>23</v>
      </c>
    </row>
    <row r="26" spans="1:2">
      <c r="A26" s="12">
        <v>6</v>
      </c>
      <c r="B26" s="288" t="s">
        <v>24</v>
      </c>
    </row>
    <row r="27" spans="1:2">
      <c r="A27" s="12">
        <v>7</v>
      </c>
      <c r="B27" s="288" t="s">
        <v>25</v>
      </c>
    </row>
    <row r="28" spans="1:2">
      <c r="A28" s="12"/>
      <c r="B28" s="288"/>
    </row>
    <row r="29" ht="20.25" spans="1:2">
      <c r="A29" s="286"/>
      <c r="B29" s="287" t="s">
        <v>26</v>
      </c>
    </row>
    <row r="30" spans="1:2">
      <c r="A30" s="12">
        <v>1</v>
      </c>
      <c r="B30" s="293" t="s">
        <v>27</v>
      </c>
    </row>
    <row r="31" spans="1:2">
      <c r="A31" s="12">
        <v>2</v>
      </c>
      <c r="B31" s="288" t="s">
        <v>28</v>
      </c>
    </row>
    <row r="32" spans="1:2">
      <c r="A32" s="12">
        <v>3</v>
      </c>
      <c r="B32" s="288" t="s">
        <v>29</v>
      </c>
    </row>
    <row r="33" ht="28.5" spans="1:2">
      <c r="A33" s="12">
        <v>4</v>
      </c>
      <c r="B33" s="288" t="s">
        <v>30</v>
      </c>
    </row>
    <row r="34" spans="1:2">
      <c r="A34" s="12">
        <v>5</v>
      </c>
      <c r="B34" s="288" t="s">
        <v>31</v>
      </c>
    </row>
    <row r="35" spans="1:2">
      <c r="A35" s="12">
        <v>6</v>
      </c>
      <c r="B35" s="288" t="s">
        <v>32</v>
      </c>
    </row>
    <row r="36" spans="1:2">
      <c r="A36" s="12">
        <v>7</v>
      </c>
      <c r="B36" s="288" t="s">
        <v>33</v>
      </c>
    </row>
    <row r="37" spans="1:2">
      <c r="A37" s="12"/>
      <c r="B37" s="288"/>
    </row>
    <row r="39" spans="1:2">
      <c r="A39" s="294" t="s">
        <v>34</v>
      </c>
      <c r="B39" s="29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267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186</v>
      </c>
      <c r="B2" s="5" t="s">
        <v>191</v>
      </c>
      <c r="C2" s="5" t="s">
        <v>234</v>
      </c>
      <c r="D2" s="5" t="s">
        <v>189</v>
      </c>
      <c r="E2" s="5" t="s">
        <v>190</v>
      </c>
      <c r="F2" s="4" t="s">
        <v>268</v>
      </c>
      <c r="G2" s="4" t="s">
        <v>219</v>
      </c>
      <c r="H2" s="6" t="s">
        <v>220</v>
      </c>
      <c r="I2" s="7" t="s">
        <v>222</v>
      </c>
    </row>
    <row r="3" s="1" customFormat="1" ht="16.5" spans="1:9">
      <c r="A3" s="4"/>
      <c r="B3" s="8"/>
      <c r="C3" s="8"/>
      <c r="D3" s="8"/>
      <c r="E3" s="8"/>
      <c r="F3" s="4" t="s">
        <v>269</v>
      </c>
      <c r="G3" s="4" t="s">
        <v>223</v>
      </c>
      <c r="H3" s="9"/>
      <c r="I3" s="10"/>
    </row>
    <row r="4" spans="1:9">
      <c r="A4" s="11">
        <v>1</v>
      </c>
      <c r="B4" s="12" t="s">
        <v>237</v>
      </c>
      <c r="C4" s="13" t="s">
        <v>270</v>
      </c>
      <c r="D4" s="14" t="s">
        <v>204</v>
      </c>
      <c r="E4" s="15" t="s">
        <v>205</v>
      </c>
      <c r="F4" s="16">
        <v>-0.03</v>
      </c>
      <c r="G4" s="16">
        <v>-0.025</v>
      </c>
      <c r="H4" s="11"/>
      <c r="I4" s="11" t="s">
        <v>207</v>
      </c>
    </row>
    <row r="5" spans="1:9">
      <c r="A5" s="11">
        <v>2</v>
      </c>
      <c r="B5" s="12" t="s">
        <v>237</v>
      </c>
      <c r="C5" s="13" t="s">
        <v>270</v>
      </c>
      <c r="D5" s="14" t="s">
        <v>209</v>
      </c>
      <c r="E5" s="15" t="s">
        <v>205</v>
      </c>
      <c r="F5" s="17">
        <v>-0.05</v>
      </c>
      <c r="G5" s="16">
        <v>-0.03</v>
      </c>
      <c r="H5" s="11"/>
      <c r="I5" s="11" t="s">
        <v>207</v>
      </c>
    </row>
    <row r="6" spans="1:9">
      <c r="A6" s="11">
        <v>3</v>
      </c>
      <c r="B6" s="12" t="s">
        <v>237</v>
      </c>
      <c r="C6" s="13" t="s">
        <v>270</v>
      </c>
      <c r="D6" s="14" t="s">
        <v>211</v>
      </c>
      <c r="E6" s="15" t="s">
        <v>205</v>
      </c>
      <c r="F6" s="16">
        <v>-0.04</v>
      </c>
      <c r="G6" s="16">
        <v>-0.03</v>
      </c>
      <c r="H6" s="11"/>
      <c r="I6" s="11" t="s">
        <v>207</v>
      </c>
    </row>
    <row r="7" spans="1:9">
      <c r="A7" s="11">
        <v>4</v>
      </c>
      <c r="B7" s="12" t="s">
        <v>237</v>
      </c>
      <c r="C7" s="13" t="s">
        <v>270</v>
      </c>
      <c r="D7" s="14" t="s">
        <v>213</v>
      </c>
      <c r="E7" s="15" t="s">
        <v>205</v>
      </c>
      <c r="F7" s="18">
        <v>-0.04</v>
      </c>
      <c r="G7" s="16">
        <v>-0.03</v>
      </c>
      <c r="H7" s="11"/>
      <c r="I7" s="11" t="s">
        <v>207</v>
      </c>
    </row>
    <row r="8" spans="1:9">
      <c r="A8" s="11">
        <v>5</v>
      </c>
      <c r="B8" s="12" t="s">
        <v>237</v>
      </c>
      <c r="C8" s="13" t="s">
        <v>270</v>
      </c>
      <c r="D8" s="14" t="s">
        <v>271</v>
      </c>
      <c r="E8" s="15" t="s">
        <v>205</v>
      </c>
      <c r="F8" s="16">
        <v>-0.05</v>
      </c>
      <c r="G8" s="16">
        <v>-0.03</v>
      </c>
      <c r="H8" s="11"/>
      <c r="I8" s="11" t="s">
        <v>207</v>
      </c>
    </row>
    <row r="9" spans="1:9">
      <c r="A9" s="11">
        <v>6</v>
      </c>
      <c r="B9" s="12" t="s">
        <v>237</v>
      </c>
      <c r="C9" s="13" t="s">
        <v>270</v>
      </c>
      <c r="D9" s="14" t="s">
        <v>272</v>
      </c>
      <c r="E9" s="15" t="s">
        <v>205</v>
      </c>
      <c r="F9" s="16">
        <v>-0.04</v>
      </c>
      <c r="G9" s="16">
        <v>-0.03</v>
      </c>
      <c r="H9" s="12"/>
      <c r="I9" s="11" t="s">
        <v>207</v>
      </c>
    </row>
    <row r="10" spans="1:9">
      <c r="A10" s="11">
        <v>7</v>
      </c>
      <c r="B10" s="12" t="s">
        <v>237</v>
      </c>
      <c r="C10" s="13" t="s">
        <v>270</v>
      </c>
      <c r="D10" s="14" t="s">
        <v>273</v>
      </c>
      <c r="E10" s="15" t="s">
        <v>205</v>
      </c>
      <c r="F10" s="18">
        <v>-0.04</v>
      </c>
      <c r="G10" s="16">
        <v>-0.03</v>
      </c>
      <c r="H10" s="12"/>
      <c r="I10" s="11" t="s">
        <v>207</v>
      </c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274</v>
      </c>
      <c r="B12" s="20"/>
      <c r="C12" s="20"/>
      <c r="D12" s="21"/>
      <c r="E12" s="22"/>
      <c r="F12" s="19" t="s">
        <v>275</v>
      </c>
      <c r="G12" s="20"/>
      <c r="H12" s="21"/>
      <c r="I12" s="23"/>
    </row>
    <row r="13" ht="16.5" spans="1:9">
      <c r="A13" s="24" t="s">
        <v>276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64" t="s">
        <v>35</v>
      </c>
      <c r="C2" s="265"/>
      <c r="D2" s="265"/>
      <c r="E2" s="265"/>
      <c r="F2" s="265"/>
      <c r="G2" s="265"/>
      <c r="H2" s="265"/>
      <c r="I2" s="266"/>
    </row>
    <row r="3" ht="27.95" customHeight="1" spans="2:9">
      <c r="B3" s="267"/>
      <c r="C3" s="268"/>
      <c r="D3" s="269" t="s">
        <v>36</v>
      </c>
      <c r="E3" s="270"/>
      <c r="F3" s="271" t="s">
        <v>37</v>
      </c>
      <c r="G3" s="272"/>
      <c r="H3" s="269" t="s">
        <v>38</v>
      </c>
      <c r="I3" s="273"/>
    </row>
    <row r="4" ht="27.95" customHeight="1" spans="2:9">
      <c r="B4" s="267" t="s">
        <v>39</v>
      </c>
      <c r="C4" s="268" t="s">
        <v>40</v>
      </c>
      <c r="D4" s="268" t="s">
        <v>41</v>
      </c>
      <c r="E4" s="268" t="s">
        <v>42</v>
      </c>
      <c r="F4" s="274" t="s">
        <v>41</v>
      </c>
      <c r="G4" s="274" t="s">
        <v>42</v>
      </c>
      <c r="H4" s="268" t="s">
        <v>41</v>
      </c>
      <c r="I4" s="275" t="s">
        <v>42</v>
      </c>
    </row>
    <row r="5" ht="27.95" customHeight="1" spans="2:9">
      <c r="B5" s="276" t="s">
        <v>43</v>
      </c>
      <c r="C5" s="12">
        <v>13</v>
      </c>
      <c r="D5" s="12">
        <v>0</v>
      </c>
      <c r="E5" s="12">
        <v>1</v>
      </c>
      <c r="F5" s="277">
        <v>0</v>
      </c>
      <c r="G5" s="277">
        <v>1</v>
      </c>
      <c r="H5" s="12">
        <v>1</v>
      </c>
      <c r="I5" s="278">
        <v>2</v>
      </c>
    </row>
    <row r="6" ht="27.95" customHeight="1" spans="2:9">
      <c r="B6" s="276" t="s">
        <v>44</v>
      </c>
      <c r="C6" s="12">
        <v>20</v>
      </c>
      <c r="D6" s="12">
        <v>0</v>
      </c>
      <c r="E6" s="12">
        <v>1</v>
      </c>
      <c r="F6" s="277">
        <v>1</v>
      </c>
      <c r="G6" s="277">
        <v>2</v>
      </c>
      <c r="H6" s="12">
        <v>2</v>
      </c>
      <c r="I6" s="278">
        <v>3</v>
      </c>
    </row>
    <row r="7" ht="27.95" customHeight="1" spans="2:9">
      <c r="B7" s="276" t="s">
        <v>45</v>
      </c>
      <c r="C7" s="12">
        <v>32</v>
      </c>
      <c r="D7" s="12">
        <v>0</v>
      </c>
      <c r="E7" s="12">
        <v>1</v>
      </c>
      <c r="F7" s="277">
        <v>2</v>
      </c>
      <c r="G7" s="277">
        <v>3</v>
      </c>
      <c r="H7" s="12">
        <v>3</v>
      </c>
      <c r="I7" s="278">
        <v>4</v>
      </c>
    </row>
    <row r="8" ht="27.95" customHeight="1" spans="2:9">
      <c r="B8" s="276" t="s">
        <v>46</v>
      </c>
      <c r="C8" s="12">
        <v>50</v>
      </c>
      <c r="D8" s="12">
        <v>1</v>
      </c>
      <c r="E8" s="12">
        <v>2</v>
      </c>
      <c r="F8" s="277">
        <v>3</v>
      </c>
      <c r="G8" s="277">
        <v>4</v>
      </c>
      <c r="H8" s="12">
        <v>5</v>
      </c>
      <c r="I8" s="278">
        <v>6</v>
      </c>
    </row>
    <row r="9" ht="27.95" customHeight="1" spans="2:9">
      <c r="B9" s="276" t="s">
        <v>47</v>
      </c>
      <c r="C9" s="12">
        <v>80</v>
      </c>
      <c r="D9" s="12">
        <v>2</v>
      </c>
      <c r="E9" s="12">
        <v>3</v>
      </c>
      <c r="F9" s="277">
        <v>5</v>
      </c>
      <c r="G9" s="277">
        <v>6</v>
      </c>
      <c r="H9" s="12">
        <v>7</v>
      </c>
      <c r="I9" s="278">
        <v>8</v>
      </c>
    </row>
    <row r="10" ht="27.95" customHeight="1" spans="2:9">
      <c r="B10" s="276" t="s">
        <v>48</v>
      </c>
      <c r="C10" s="12">
        <v>125</v>
      </c>
      <c r="D10" s="12">
        <v>3</v>
      </c>
      <c r="E10" s="12">
        <v>4</v>
      </c>
      <c r="F10" s="277">
        <v>7</v>
      </c>
      <c r="G10" s="277">
        <v>8</v>
      </c>
      <c r="H10" s="12">
        <v>10</v>
      </c>
      <c r="I10" s="278">
        <v>11</v>
      </c>
    </row>
    <row r="11" ht="27.95" customHeight="1" spans="2:9">
      <c r="B11" s="276" t="s">
        <v>49</v>
      </c>
      <c r="C11" s="12">
        <v>200</v>
      </c>
      <c r="D11" s="12">
        <v>5</v>
      </c>
      <c r="E11" s="12">
        <v>6</v>
      </c>
      <c r="F11" s="277">
        <v>10</v>
      </c>
      <c r="G11" s="277">
        <v>11</v>
      </c>
      <c r="H11" s="12">
        <v>14</v>
      </c>
      <c r="I11" s="278">
        <v>15</v>
      </c>
    </row>
    <row r="12" ht="27.95" customHeight="1" spans="2:9">
      <c r="B12" s="279" t="s">
        <v>50</v>
      </c>
      <c r="C12" s="280">
        <v>315</v>
      </c>
      <c r="D12" s="280">
        <v>7</v>
      </c>
      <c r="E12" s="280">
        <v>8</v>
      </c>
      <c r="F12" s="281">
        <v>14</v>
      </c>
      <c r="G12" s="281">
        <v>15</v>
      </c>
      <c r="H12" s="280">
        <v>21</v>
      </c>
      <c r="I12" s="282">
        <v>22</v>
      </c>
    </row>
    <row r="14" spans="2:9">
      <c r="B14" s="283" t="s">
        <v>51</v>
      </c>
      <c r="C14" s="283"/>
      <c r="D14" s="2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tabSelected="1" workbookViewId="0">
      <selection activeCell="L26" sqref="L26"/>
    </sheetView>
  </sheetViews>
  <sheetFormatPr defaultColWidth="10.375" defaultRowHeight="16.5" customHeight="1"/>
  <cols>
    <col min="1" max="1" width="11.125" style="150" customWidth="1"/>
    <col min="2" max="9" width="10.375" style="150"/>
    <col min="10" max="10" width="8.875" style="150" customWidth="1"/>
    <col min="11" max="11" width="12" style="150" customWidth="1"/>
    <col min="12" max="16384" width="10.375" style="150"/>
  </cols>
  <sheetData>
    <row r="1" ht="21" spans="1:11">
      <c r="A1" s="151" t="s">
        <v>52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5" spans="1:11">
      <c r="A2" s="152" t="s">
        <v>53</v>
      </c>
      <c r="B2" s="153" t="s">
        <v>54</v>
      </c>
      <c r="C2" s="153"/>
      <c r="D2" s="154" t="s">
        <v>55</v>
      </c>
      <c r="E2" s="154"/>
      <c r="F2" s="153" t="s">
        <v>56</v>
      </c>
      <c r="G2" s="153"/>
      <c r="H2" s="155" t="s">
        <v>57</v>
      </c>
      <c r="I2" s="156" t="s">
        <v>56</v>
      </c>
      <c r="J2" s="156"/>
      <c r="K2" s="157"/>
    </row>
    <row r="3" ht="14.25" spans="1:11">
      <c r="A3" s="158" t="s">
        <v>58</v>
      </c>
      <c r="B3" s="159"/>
      <c r="C3" s="160"/>
      <c r="D3" s="161" t="s">
        <v>59</v>
      </c>
      <c r="E3" s="162"/>
      <c r="F3" s="162"/>
      <c r="G3" s="163"/>
      <c r="H3" s="161" t="s">
        <v>60</v>
      </c>
      <c r="I3" s="162"/>
      <c r="J3" s="162"/>
      <c r="K3" s="163"/>
    </row>
    <row r="4" ht="18" customHeight="1" spans="1:11">
      <c r="A4" s="164" t="s">
        <v>61</v>
      </c>
      <c r="B4" s="165" t="s">
        <v>62</v>
      </c>
      <c r="C4" s="166"/>
      <c r="D4" s="164" t="s">
        <v>63</v>
      </c>
      <c r="E4" s="167"/>
      <c r="F4" s="168">
        <v>46078</v>
      </c>
      <c r="G4" s="169"/>
      <c r="H4" s="164" t="s">
        <v>64</v>
      </c>
      <c r="I4" s="167"/>
      <c r="J4" s="170" t="s">
        <v>65</v>
      </c>
      <c r="K4" s="171" t="s">
        <v>66</v>
      </c>
    </row>
    <row r="5" ht="14.25" spans="1:11">
      <c r="A5" s="172" t="s">
        <v>67</v>
      </c>
      <c r="B5" s="170" t="s">
        <v>68</v>
      </c>
      <c r="C5" s="171"/>
      <c r="D5" s="164" t="s">
        <v>69</v>
      </c>
      <c r="E5" s="167"/>
      <c r="F5" s="168">
        <v>46008</v>
      </c>
      <c r="G5" s="169"/>
      <c r="H5" s="164" t="s">
        <v>70</v>
      </c>
      <c r="I5" s="167"/>
      <c r="J5" s="170" t="s">
        <v>65</v>
      </c>
      <c r="K5" s="171" t="s">
        <v>66</v>
      </c>
    </row>
    <row r="6" ht="14.25" spans="1:11">
      <c r="A6" s="164" t="s">
        <v>71</v>
      </c>
      <c r="B6" s="173">
        <v>3</v>
      </c>
      <c r="C6" s="174">
        <v>5</v>
      </c>
      <c r="D6" s="172" t="s">
        <v>72</v>
      </c>
      <c r="E6" s="175"/>
      <c r="F6" s="168">
        <v>46042</v>
      </c>
      <c r="G6" s="169"/>
      <c r="H6" s="164" t="s">
        <v>73</v>
      </c>
      <c r="I6" s="167"/>
      <c r="J6" s="170" t="s">
        <v>65</v>
      </c>
      <c r="K6" s="171" t="s">
        <v>66</v>
      </c>
    </row>
    <row r="7" ht="14.25" spans="1:11">
      <c r="A7" s="164" t="s">
        <v>74</v>
      </c>
      <c r="B7" s="176">
        <f>5865+2583</f>
        <v>8448</v>
      </c>
      <c r="C7" s="177"/>
      <c r="D7" s="172" t="s">
        <v>75</v>
      </c>
      <c r="E7" s="178"/>
      <c r="F7" s="168">
        <v>46050</v>
      </c>
      <c r="G7" s="169"/>
      <c r="H7" s="164" t="s">
        <v>76</v>
      </c>
      <c r="I7" s="167"/>
      <c r="J7" s="170" t="s">
        <v>65</v>
      </c>
      <c r="K7" s="171" t="s">
        <v>66</v>
      </c>
    </row>
    <row r="8" ht="15" spans="1:11">
      <c r="A8" s="179" t="s">
        <v>77</v>
      </c>
      <c r="B8" s="180" t="s">
        <v>78</v>
      </c>
      <c r="C8" s="181"/>
      <c r="D8" s="182" t="s">
        <v>79</v>
      </c>
      <c r="E8" s="183"/>
      <c r="F8" s="168">
        <v>46063</v>
      </c>
      <c r="G8" s="169"/>
      <c r="H8" s="182" t="s">
        <v>80</v>
      </c>
      <c r="I8" s="183"/>
      <c r="J8" s="184" t="s">
        <v>65</v>
      </c>
      <c r="K8" s="185" t="s">
        <v>66</v>
      </c>
    </row>
    <row r="9" ht="15" spans="1:11">
      <c r="A9" s="186" t="s">
        <v>81</v>
      </c>
      <c r="B9" s="187"/>
      <c r="C9" s="187"/>
      <c r="D9" s="188"/>
      <c r="E9" s="188"/>
      <c r="F9" s="188"/>
      <c r="G9" s="188"/>
      <c r="H9" s="188"/>
      <c r="I9" s="188"/>
      <c r="J9" s="188"/>
      <c r="K9" s="189"/>
    </row>
    <row r="10" ht="15" spans="1:11">
      <c r="A10" s="190" t="s">
        <v>82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2"/>
    </row>
    <row r="11" ht="14.25" spans="1:11">
      <c r="A11" s="193" t="s">
        <v>83</v>
      </c>
      <c r="B11" s="194" t="s">
        <v>84</v>
      </c>
      <c r="C11" s="195" t="s">
        <v>85</v>
      </c>
      <c r="D11" s="196"/>
      <c r="E11" s="197" t="s">
        <v>86</v>
      </c>
      <c r="F11" s="194" t="s">
        <v>84</v>
      </c>
      <c r="G11" s="195" t="s">
        <v>85</v>
      </c>
      <c r="H11" s="195" t="s">
        <v>87</v>
      </c>
      <c r="I11" s="197" t="s">
        <v>88</v>
      </c>
      <c r="J11" s="194" t="s">
        <v>84</v>
      </c>
      <c r="K11" s="198" t="s">
        <v>85</v>
      </c>
    </row>
    <row r="12" ht="14.25" spans="1:11">
      <c r="A12" s="172" t="s">
        <v>89</v>
      </c>
      <c r="B12" s="199" t="s">
        <v>84</v>
      </c>
      <c r="C12" s="170" t="s">
        <v>85</v>
      </c>
      <c r="D12" s="178"/>
      <c r="E12" s="175" t="s">
        <v>90</v>
      </c>
      <c r="F12" s="199" t="s">
        <v>84</v>
      </c>
      <c r="G12" s="170" t="s">
        <v>85</v>
      </c>
      <c r="H12" s="170" t="s">
        <v>87</v>
      </c>
      <c r="I12" s="175" t="s">
        <v>91</v>
      </c>
      <c r="J12" s="199" t="s">
        <v>84</v>
      </c>
      <c r="K12" s="171" t="s">
        <v>85</v>
      </c>
    </row>
    <row r="13" ht="14.25" spans="1:11">
      <c r="A13" s="172" t="s">
        <v>92</v>
      </c>
      <c r="B13" s="199" t="s">
        <v>84</v>
      </c>
      <c r="C13" s="170" t="s">
        <v>85</v>
      </c>
      <c r="D13" s="178"/>
      <c r="E13" s="175" t="s">
        <v>93</v>
      </c>
      <c r="F13" s="170" t="s">
        <v>94</v>
      </c>
      <c r="G13" s="170" t="s">
        <v>95</v>
      </c>
      <c r="H13" s="170" t="s">
        <v>87</v>
      </c>
      <c r="I13" s="175" t="s">
        <v>96</v>
      </c>
      <c r="J13" s="199" t="s">
        <v>84</v>
      </c>
      <c r="K13" s="171" t="s">
        <v>85</v>
      </c>
    </row>
    <row r="14" ht="15" spans="1:11">
      <c r="A14" s="182" t="s">
        <v>97</v>
      </c>
      <c r="B14" s="183"/>
      <c r="C14" s="183"/>
      <c r="D14" s="183"/>
      <c r="E14" s="183"/>
      <c r="F14" s="183"/>
      <c r="G14" s="183"/>
      <c r="H14" s="183"/>
      <c r="I14" s="183"/>
      <c r="J14" s="183"/>
      <c r="K14" s="200"/>
    </row>
    <row r="15" ht="15" spans="1:11">
      <c r="A15" s="190" t="s">
        <v>98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2"/>
    </row>
    <row r="16" ht="14.25" spans="1:11">
      <c r="A16" s="201" t="s">
        <v>99</v>
      </c>
      <c r="B16" s="195" t="s">
        <v>94</v>
      </c>
      <c r="C16" s="195" t="s">
        <v>95</v>
      </c>
      <c r="D16" s="202"/>
      <c r="E16" s="203" t="s">
        <v>100</v>
      </c>
      <c r="F16" s="195" t="s">
        <v>94</v>
      </c>
      <c r="G16" s="195" t="s">
        <v>95</v>
      </c>
      <c r="H16" s="204"/>
      <c r="I16" s="203" t="s">
        <v>101</v>
      </c>
      <c r="J16" s="195" t="s">
        <v>94</v>
      </c>
      <c r="K16" s="198" t="s">
        <v>95</v>
      </c>
    </row>
    <row r="17" customHeight="1" spans="1:22">
      <c r="A17" s="205" t="s">
        <v>102</v>
      </c>
      <c r="B17" s="170" t="s">
        <v>94</v>
      </c>
      <c r="C17" s="170" t="s">
        <v>95</v>
      </c>
      <c r="D17" s="206"/>
      <c r="E17" s="207" t="s">
        <v>103</v>
      </c>
      <c r="F17" s="170" t="s">
        <v>94</v>
      </c>
      <c r="G17" s="170" t="s">
        <v>95</v>
      </c>
      <c r="H17" s="208"/>
      <c r="I17" s="207" t="s">
        <v>104</v>
      </c>
      <c r="J17" s="170" t="s">
        <v>94</v>
      </c>
      <c r="K17" s="171" t="s">
        <v>95</v>
      </c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</row>
    <row r="18" ht="18" customHeight="1" spans="1:22">
      <c r="A18" s="210" t="s">
        <v>105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2"/>
    </row>
    <row r="19" s="149" customFormat="1" ht="18" customHeight="1" spans="1:22">
      <c r="A19" s="190" t="s">
        <v>106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2"/>
    </row>
    <row r="20" customHeight="1" spans="1:22">
      <c r="A20" s="213" t="s">
        <v>107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ht="21.75" customHeight="1" spans="1:22">
      <c r="A21" s="216" t="s">
        <v>108</v>
      </c>
      <c r="B21" s="109"/>
      <c r="C21" s="109"/>
      <c r="D21" s="109" t="s">
        <v>109</v>
      </c>
      <c r="E21" s="109" t="s">
        <v>110</v>
      </c>
      <c r="F21" s="109" t="s">
        <v>111</v>
      </c>
      <c r="G21" s="109" t="s">
        <v>112</v>
      </c>
      <c r="H21" s="109" t="s">
        <v>113</v>
      </c>
      <c r="I21" s="109"/>
      <c r="J21" s="207"/>
      <c r="K21" s="217" t="s">
        <v>114</v>
      </c>
    </row>
    <row r="22" ht="23" customHeight="1" spans="1:22">
      <c r="A22" s="218" t="s">
        <v>115</v>
      </c>
      <c r="B22" s="219"/>
      <c r="C22" s="219"/>
      <c r="D22" s="219">
        <v>1</v>
      </c>
      <c r="E22" s="219">
        <v>1</v>
      </c>
      <c r="F22" s="219">
        <v>1</v>
      </c>
      <c r="G22" s="219">
        <v>1</v>
      </c>
      <c r="H22" s="219">
        <v>1</v>
      </c>
      <c r="I22" s="219"/>
      <c r="J22" s="219"/>
      <c r="K22" s="220"/>
    </row>
    <row r="23" ht="23" customHeight="1" spans="1:22">
      <c r="A23" s="218" t="s">
        <v>116</v>
      </c>
      <c r="B23" s="219"/>
      <c r="C23" s="219"/>
      <c r="D23" s="219">
        <v>1</v>
      </c>
      <c r="E23" s="219">
        <v>1</v>
      </c>
      <c r="F23" s="219">
        <v>1</v>
      </c>
      <c r="G23" s="219">
        <v>1</v>
      </c>
      <c r="H23" s="219">
        <v>1</v>
      </c>
      <c r="I23" s="219"/>
      <c r="J23" s="219"/>
      <c r="K23" s="221"/>
    </row>
    <row r="24" ht="23" customHeight="1" spans="1:22">
      <c r="A24" s="218" t="s">
        <v>117</v>
      </c>
      <c r="B24" s="219"/>
      <c r="C24" s="219"/>
      <c r="D24" s="219">
        <v>1</v>
      </c>
      <c r="E24" s="219">
        <v>1</v>
      </c>
      <c r="F24" s="219">
        <v>1</v>
      </c>
      <c r="G24" s="219">
        <v>1</v>
      </c>
      <c r="H24" s="219">
        <v>1</v>
      </c>
      <c r="I24" s="219"/>
      <c r="J24" s="219"/>
      <c r="K24" s="221"/>
    </row>
    <row r="25" ht="23" customHeight="1" spans="1:22">
      <c r="A25" s="222"/>
      <c r="B25" s="219"/>
      <c r="C25" s="219"/>
      <c r="D25" s="219"/>
      <c r="E25" s="219"/>
      <c r="F25" s="219"/>
      <c r="G25" s="219"/>
      <c r="H25" s="219"/>
      <c r="I25" s="219"/>
      <c r="J25" s="219"/>
      <c r="K25" s="221"/>
    </row>
    <row r="26" ht="23" customHeight="1" spans="1:22">
      <c r="A26" s="223"/>
      <c r="B26" s="219"/>
      <c r="C26" s="219"/>
      <c r="D26" s="219"/>
      <c r="E26" s="219"/>
      <c r="F26" s="219"/>
      <c r="G26" s="219"/>
      <c r="H26" s="219"/>
      <c r="I26" s="219"/>
      <c r="J26" s="219"/>
      <c r="K26" s="221"/>
    </row>
    <row r="27" ht="18" customHeight="1" spans="1:22">
      <c r="A27" s="224" t="s">
        <v>118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6"/>
    </row>
    <row r="28" ht="18.75" customHeight="1" spans="1:22">
      <c r="A28" s="227"/>
      <c r="B28" s="228"/>
      <c r="C28" s="228"/>
      <c r="D28" s="228"/>
      <c r="E28" s="228"/>
      <c r="F28" s="228"/>
      <c r="G28" s="228"/>
      <c r="H28" s="228"/>
      <c r="I28" s="228"/>
      <c r="J28" s="228"/>
      <c r="K28" s="229"/>
    </row>
    <row r="29" ht="18.75" customHeight="1" spans="1:22">
      <c r="A29" s="230"/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ht="18" customHeight="1" spans="1:22">
      <c r="A30" s="224" t="s">
        <v>119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ht="14.25" spans="1:22">
      <c r="A31" s="233" t="s">
        <v>120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ht="15" spans="1:22">
      <c r="A32" s="236" t="s">
        <v>121</v>
      </c>
      <c r="B32" s="237"/>
      <c r="C32" s="170" t="s">
        <v>65</v>
      </c>
      <c r="D32" s="170" t="s">
        <v>66</v>
      </c>
      <c r="E32" s="238" t="s">
        <v>122</v>
      </c>
      <c r="F32" s="239"/>
      <c r="G32" s="239"/>
      <c r="H32" s="239"/>
      <c r="I32" s="239"/>
      <c r="J32" s="239"/>
      <c r="K32" s="240"/>
    </row>
    <row r="33" ht="15" spans="1:11">
      <c r="A33" s="241" t="s">
        <v>123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1"/>
    </row>
    <row r="34" ht="21" customHeight="1" spans="1:11">
      <c r="A34" s="242" t="s">
        <v>124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4"/>
    </row>
    <row r="35" ht="21" customHeight="1" spans="1:11">
      <c r="A35" s="245" t="s">
        <v>125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ht="21" customHeight="1" spans="1:11">
      <c r="A36" s="245" t="s">
        <v>126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ht="21" customHeight="1" spans="1:1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ht="21" customHeight="1" spans="1:1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ht="21" customHeight="1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ht="21" customHeight="1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ht="15" spans="1:11">
      <c r="A41" s="248" t="s">
        <v>127</v>
      </c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ht="15" spans="1:11">
      <c r="A42" s="190" t="s">
        <v>128</v>
      </c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ht="14.25" spans="1:11">
      <c r="A43" s="201" t="s">
        <v>129</v>
      </c>
      <c r="B43" s="195" t="s">
        <v>94</v>
      </c>
      <c r="C43" s="195" t="s">
        <v>95</v>
      </c>
      <c r="D43" s="195" t="s">
        <v>87</v>
      </c>
      <c r="E43" s="203" t="s">
        <v>130</v>
      </c>
      <c r="F43" s="195" t="s">
        <v>94</v>
      </c>
      <c r="G43" s="195" t="s">
        <v>95</v>
      </c>
      <c r="H43" s="195" t="s">
        <v>87</v>
      </c>
      <c r="I43" s="203" t="s">
        <v>131</v>
      </c>
      <c r="J43" s="195" t="s">
        <v>94</v>
      </c>
      <c r="K43" s="198" t="s">
        <v>95</v>
      </c>
    </row>
    <row r="44" ht="14.25" spans="1:11">
      <c r="A44" s="205" t="s">
        <v>86</v>
      </c>
      <c r="B44" s="170" t="s">
        <v>94</v>
      </c>
      <c r="C44" s="170" t="s">
        <v>95</v>
      </c>
      <c r="D44" s="170" t="s">
        <v>87</v>
      </c>
      <c r="E44" s="207" t="s">
        <v>93</v>
      </c>
      <c r="F44" s="170" t="s">
        <v>94</v>
      </c>
      <c r="G44" s="170" t="s">
        <v>95</v>
      </c>
      <c r="H44" s="170" t="s">
        <v>87</v>
      </c>
      <c r="I44" s="207" t="s">
        <v>104</v>
      </c>
      <c r="J44" s="170" t="s">
        <v>94</v>
      </c>
      <c r="K44" s="171" t="s">
        <v>95</v>
      </c>
    </row>
    <row r="45" ht="15" spans="1:11">
      <c r="A45" s="182" t="s">
        <v>97</v>
      </c>
      <c r="B45" s="183"/>
      <c r="C45" s="183"/>
      <c r="D45" s="183"/>
      <c r="E45" s="183"/>
      <c r="F45" s="183"/>
      <c r="G45" s="183"/>
      <c r="H45" s="183"/>
      <c r="I45" s="183"/>
      <c r="J45" s="183"/>
      <c r="K45" s="200"/>
    </row>
    <row r="46" ht="15" spans="1:11">
      <c r="A46" s="241" t="s">
        <v>132</v>
      </c>
      <c r="B46" s="241"/>
      <c r="C46" s="241"/>
      <c r="D46" s="241"/>
      <c r="E46" s="241"/>
      <c r="F46" s="241"/>
      <c r="G46" s="241"/>
      <c r="H46" s="241"/>
      <c r="I46" s="241"/>
      <c r="J46" s="241"/>
      <c r="K46" s="241"/>
    </row>
    <row r="47" ht="15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44"/>
    </row>
    <row r="48" ht="15" spans="1:11">
      <c r="A48" s="251" t="s">
        <v>133</v>
      </c>
      <c r="B48" s="252" t="s">
        <v>134</v>
      </c>
      <c r="C48" s="252"/>
      <c r="D48" s="253" t="s">
        <v>135</v>
      </c>
      <c r="E48" s="254" t="s">
        <v>136</v>
      </c>
      <c r="F48" s="255" t="s">
        <v>137</v>
      </c>
      <c r="G48" s="256">
        <v>46008</v>
      </c>
      <c r="H48" s="257" t="s">
        <v>138</v>
      </c>
      <c r="I48" s="258"/>
      <c r="J48" s="259" t="s">
        <v>139</v>
      </c>
      <c r="K48" s="260"/>
    </row>
    <row r="49" ht="15" spans="1:11">
      <c r="A49" s="241" t="s">
        <v>140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41"/>
    </row>
    <row r="50" ht="15" spans="1:11">
      <c r="A50" s="261" t="s">
        <v>141</v>
      </c>
      <c r="B50" s="262"/>
      <c r="C50" s="262"/>
      <c r="D50" s="262"/>
      <c r="E50" s="262"/>
      <c r="F50" s="262"/>
      <c r="G50" s="262"/>
      <c r="H50" s="262"/>
      <c r="I50" s="262"/>
      <c r="J50" s="262"/>
      <c r="K50" s="263"/>
    </row>
    <row r="51" ht="15" spans="1:11">
      <c r="A51" s="251" t="s">
        <v>133</v>
      </c>
      <c r="B51" s="252" t="s">
        <v>134</v>
      </c>
      <c r="C51" s="252"/>
      <c r="D51" s="253" t="s">
        <v>135</v>
      </c>
      <c r="E51" s="254" t="s">
        <v>136</v>
      </c>
      <c r="F51" s="255" t="s">
        <v>137</v>
      </c>
      <c r="G51" s="256">
        <v>46008</v>
      </c>
      <c r="H51" s="257" t="s">
        <v>138</v>
      </c>
      <c r="I51" s="258"/>
      <c r="J51" s="259" t="s">
        <v>139</v>
      </c>
      <c r="K51" s="2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topLeftCell="A2" workbookViewId="0">
      <selection activeCell="P14" sqref="P14"/>
    </sheetView>
  </sheetViews>
  <sheetFormatPr defaultColWidth="9" defaultRowHeight="14.25"/>
  <cols>
    <col min="1" max="1" width="15.625" style="83" customWidth="1"/>
    <col min="2" max="2" width="9" style="83" customWidth="1"/>
    <col min="3" max="4" width="8.5" style="84" customWidth="1"/>
    <col min="5" max="7" width="8.5" style="83" customWidth="1"/>
    <col min="8" max="8" width="10.25" style="83" customWidth="1"/>
    <col min="9" max="9" width="6.5" style="83" customWidth="1"/>
    <col min="10" max="10" width="2.75" style="83" customWidth="1"/>
    <col min="11" max="11" width="9.15833333333333" style="83" customWidth="1"/>
    <col min="12" max="12" width="10.75" style="83" customWidth="1"/>
    <col min="13" max="16" width="9.75" style="83" customWidth="1"/>
    <col min="17" max="17" width="9.75" style="85" customWidth="1"/>
    <col min="18" max="255" width="9" style="83"/>
    <col min="256" max="16384" width="9" style="86"/>
  </cols>
  <sheetData>
    <row r="1" s="83" customFormat="1" ht="29" customHeight="1" spans="1:258">
      <c r="A1" s="87" t="s">
        <v>142</v>
      </c>
      <c r="B1" s="87"/>
      <c r="C1" s="88"/>
      <c r="D1" s="88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90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  <c r="IX1" s="86"/>
    </row>
    <row r="2" s="83" customFormat="1" ht="20" customHeight="1" spans="1:258">
      <c r="A2" s="91" t="s">
        <v>61</v>
      </c>
      <c r="B2" s="92" t="str">
        <f>首期!B4</f>
        <v>TAJJAO82236</v>
      </c>
      <c r="C2" s="93"/>
      <c r="D2" s="94"/>
      <c r="E2" s="95" t="s">
        <v>67</v>
      </c>
      <c r="F2" s="96" t="str">
        <f>首期!B5</f>
        <v>女式短袖T恤</v>
      </c>
      <c r="G2" s="96"/>
      <c r="H2" s="96"/>
      <c r="I2" s="96"/>
      <c r="J2" s="97"/>
      <c r="K2" s="98" t="s">
        <v>57</v>
      </c>
      <c r="L2" s="99" t="s">
        <v>56</v>
      </c>
      <c r="M2" s="99"/>
      <c r="N2" s="99"/>
      <c r="O2" s="99"/>
      <c r="P2" s="100"/>
      <c r="Q2" s="101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  <c r="IX2" s="86"/>
    </row>
    <row r="3" s="83" customFormat="1" ht="15" spans="1:258">
      <c r="A3" s="102" t="s">
        <v>143</v>
      </c>
      <c r="B3" s="103" t="s">
        <v>144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107"/>
      <c r="Q3" s="108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  <c r="IX3" s="86"/>
    </row>
    <row r="4" s="83" customFormat="1" ht="16.5" spans="1:258">
      <c r="A4" s="102"/>
      <c r="B4" s="109" t="s">
        <v>145</v>
      </c>
      <c r="C4" s="109" t="s">
        <v>109</v>
      </c>
      <c r="D4" s="109" t="s">
        <v>110</v>
      </c>
      <c r="E4" s="109" t="s">
        <v>111</v>
      </c>
      <c r="F4" s="109" t="s">
        <v>112</v>
      </c>
      <c r="G4" s="109" t="s">
        <v>113</v>
      </c>
      <c r="H4" s="109" t="s">
        <v>146</v>
      </c>
      <c r="I4" s="110" t="s">
        <v>147</v>
      </c>
      <c r="J4" s="105"/>
      <c r="K4" s="111"/>
      <c r="L4" s="112" t="s">
        <v>116</v>
      </c>
      <c r="M4" s="112" t="s">
        <v>111</v>
      </c>
      <c r="N4" s="112" t="s">
        <v>111</v>
      </c>
      <c r="O4" s="112"/>
      <c r="P4" s="112"/>
      <c r="Q4" s="113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</row>
    <row r="5" s="83" customFormat="1" ht="16.5" spans="1:258">
      <c r="A5" s="102"/>
      <c r="B5" s="109" t="s">
        <v>148</v>
      </c>
      <c r="C5" s="109" t="s">
        <v>149</v>
      </c>
      <c r="D5" s="109" t="s">
        <v>150</v>
      </c>
      <c r="E5" s="114" t="s">
        <v>151</v>
      </c>
      <c r="F5" s="114" t="s">
        <v>152</v>
      </c>
      <c r="G5" s="114" t="s">
        <v>153</v>
      </c>
      <c r="H5" s="114" t="s">
        <v>154</v>
      </c>
      <c r="I5" s="110"/>
      <c r="J5" s="115"/>
      <c r="K5" s="116"/>
      <c r="L5" s="117" t="s">
        <v>110</v>
      </c>
      <c r="M5" s="118" t="s">
        <v>155</v>
      </c>
      <c r="N5" s="118" t="s">
        <v>156</v>
      </c>
      <c r="O5" s="118"/>
      <c r="P5" s="118"/>
      <c r="Q5" s="119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86"/>
    </row>
    <row r="6" s="83" customFormat="1" ht="20" customHeight="1" spans="1:258">
      <c r="A6" s="120" t="s">
        <v>157</v>
      </c>
      <c r="B6" s="121">
        <f>C6-1</f>
        <v>55</v>
      </c>
      <c r="C6" s="121">
        <f>D6-2</f>
        <v>56</v>
      </c>
      <c r="D6" s="122">
        <v>58</v>
      </c>
      <c r="E6" s="121">
        <f>D6+2</f>
        <v>60</v>
      </c>
      <c r="F6" s="121">
        <f>E6+2</f>
        <v>62</v>
      </c>
      <c r="G6" s="121">
        <f>F6+1</f>
        <v>63</v>
      </c>
      <c r="H6" s="121">
        <f>G6+1</f>
        <v>64</v>
      </c>
      <c r="I6" s="123" t="s">
        <v>158</v>
      </c>
      <c r="J6" s="115"/>
      <c r="K6" s="116"/>
      <c r="L6" s="116" t="s">
        <v>159</v>
      </c>
      <c r="M6" s="116" t="s">
        <v>160</v>
      </c>
      <c r="N6" s="116" t="s">
        <v>161</v>
      </c>
      <c r="O6" s="116"/>
      <c r="P6" s="116"/>
      <c r="Q6" s="124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  <c r="IX6" s="86"/>
    </row>
    <row r="7" s="83" customFormat="1" ht="20" customHeight="1" spans="1:258">
      <c r="A7" s="120" t="s">
        <v>162</v>
      </c>
      <c r="B7" s="121">
        <f t="shared" ref="B7:B9" si="0">C7-4</f>
        <v>86</v>
      </c>
      <c r="C7" s="121">
        <f t="shared" ref="C7:C9" si="1">D7-4</f>
        <v>90</v>
      </c>
      <c r="D7" s="122">
        <v>94</v>
      </c>
      <c r="E7" s="121">
        <f t="shared" ref="E7:E9" si="2">D7+4</f>
        <v>98</v>
      </c>
      <c r="F7" s="121">
        <f>E7+4</f>
        <v>102</v>
      </c>
      <c r="G7" s="121">
        <f t="shared" ref="G7:G9" si="3">F7+6</f>
        <v>108</v>
      </c>
      <c r="H7" s="121">
        <f>G7+6</f>
        <v>114</v>
      </c>
      <c r="I7" s="123" t="s">
        <v>158</v>
      </c>
      <c r="J7" s="115"/>
      <c r="K7" s="116"/>
      <c r="L7" s="116" t="s">
        <v>160</v>
      </c>
      <c r="M7" s="116" t="s">
        <v>160</v>
      </c>
      <c r="N7" s="116" t="s">
        <v>161</v>
      </c>
      <c r="O7" s="116"/>
      <c r="P7" s="116"/>
      <c r="Q7" s="124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</row>
    <row r="8" s="83" customFormat="1" ht="20" customHeight="1" spans="1:258">
      <c r="A8" s="120" t="s">
        <v>163</v>
      </c>
      <c r="B8" s="121">
        <f t="shared" si="0"/>
        <v>82</v>
      </c>
      <c r="C8" s="121">
        <f t="shared" si="1"/>
        <v>86</v>
      </c>
      <c r="D8" s="122">
        <v>90</v>
      </c>
      <c r="E8" s="121">
        <f t="shared" si="2"/>
        <v>94</v>
      </c>
      <c r="F8" s="121">
        <f>E8+5</f>
        <v>99</v>
      </c>
      <c r="G8" s="121">
        <f t="shared" si="3"/>
        <v>105</v>
      </c>
      <c r="H8" s="121">
        <f>G8+7</f>
        <v>112</v>
      </c>
      <c r="I8" s="123" t="s">
        <v>158</v>
      </c>
      <c r="J8" s="115"/>
      <c r="K8" s="116"/>
      <c r="L8" s="116" t="s">
        <v>160</v>
      </c>
      <c r="M8" s="116" t="s">
        <v>160</v>
      </c>
      <c r="N8" s="116" t="s">
        <v>161</v>
      </c>
      <c r="O8" s="116"/>
      <c r="P8" s="116"/>
      <c r="Q8" s="124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</row>
    <row r="9" s="83" customFormat="1" ht="20" customHeight="1" spans="1:258">
      <c r="A9" s="120" t="s">
        <v>164</v>
      </c>
      <c r="B9" s="121">
        <f t="shared" si="0"/>
        <v>90</v>
      </c>
      <c r="C9" s="121">
        <f t="shared" si="1"/>
        <v>94</v>
      </c>
      <c r="D9" s="122">
        <v>98</v>
      </c>
      <c r="E9" s="121">
        <f t="shared" si="2"/>
        <v>102</v>
      </c>
      <c r="F9" s="121">
        <f>E9+5</f>
        <v>107</v>
      </c>
      <c r="G9" s="121">
        <f t="shared" si="3"/>
        <v>113</v>
      </c>
      <c r="H9" s="121">
        <f>G9+7</f>
        <v>120</v>
      </c>
      <c r="I9" s="123" t="s">
        <v>165</v>
      </c>
      <c r="J9" s="115"/>
      <c r="K9" s="116"/>
      <c r="L9" s="125" t="s">
        <v>166</v>
      </c>
      <c r="M9" s="116" t="s">
        <v>159</v>
      </c>
      <c r="N9" s="116" t="s">
        <v>161</v>
      </c>
      <c r="O9" s="116"/>
      <c r="P9" s="116"/>
      <c r="Q9" s="124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</row>
    <row r="10" s="83" customFormat="1" ht="20" customHeight="1" spans="1:258">
      <c r="A10" s="120" t="s">
        <v>167</v>
      </c>
      <c r="B10" s="121">
        <f>C10-1</f>
        <v>36</v>
      </c>
      <c r="C10" s="121">
        <f>D10-1</f>
        <v>37</v>
      </c>
      <c r="D10" s="122">
        <v>38</v>
      </c>
      <c r="E10" s="121">
        <f>D10+1</f>
        <v>39</v>
      </c>
      <c r="F10" s="121">
        <f>E10+1</f>
        <v>40</v>
      </c>
      <c r="G10" s="121">
        <f>F10+1.2</f>
        <v>41.2</v>
      </c>
      <c r="H10" s="121">
        <f>G10+1.2</f>
        <v>42.4</v>
      </c>
      <c r="I10" s="123" t="s">
        <v>165</v>
      </c>
      <c r="J10" s="115"/>
      <c r="K10" s="116"/>
      <c r="L10" s="116" t="s">
        <v>160</v>
      </c>
      <c r="M10" s="116" t="s">
        <v>168</v>
      </c>
      <c r="N10" s="116" t="s">
        <v>160</v>
      </c>
      <c r="O10" s="116"/>
      <c r="P10" s="116"/>
      <c r="Q10" s="124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</row>
    <row r="11" s="83" customFormat="1" ht="20" customHeight="1" spans="1:258">
      <c r="A11" s="120" t="s">
        <v>169</v>
      </c>
      <c r="B11" s="121">
        <f>C11-0.5</f>
        <v>16</v>
      </c>
      <c r="C11" s="121">
        <f>D11-0.5</f>
        <v>16.5</v>
      </c>
      <c r="D11" s="122">
        <v>17</v>
      </c>
      <c r="E11" s="121">
        <f t="shared" ref="E11:H11" si="4">D11+0.5</f>
        <v>17.5</v>
      </c>
      <c r="F11" s="121">
        <f t="shared" si="4"/>
        <v>18</v>
      </c>
      <c r="G11" s="121">
        <f t="shared" si="4"/>
        <v>18.5</v>
      </c>
      <c r="H11" s="121">
        <f t="shared" si="4"/>
        <v>19</v>
      </c>
      <c r="I11" s="123" t="s">
        <v>170</v>
      </c>
      <c r="J11" s="115"/>
      <c r="K11" s="116"/>
      <c r="L11" s="116" t="s">
        <v>171</v>
      </c>
      <c r="M11" s="116" t="s">
        <v>172</v>
      </c>
      <c r="N11" s="116" t="s">
        <v>159</v>
      </c>
      <c r="O11" s="116"/>
      <c r="P11" s="116"/>
      <c r="Q11" s="124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  <c r="IX11" s="86"/>
    </row>
    <row r="12" s="83" customFormat="1" ht="20" customHeight="1" spans="1:258">
      <c r="A12" s="120" t="s">
        <v>173</v>
      </c>
      <c r="B12" s="121">
        <f>C12-0.7</f>
        <v>15.6</v>
      </c>
      <c r="C12" s="121">
        <f>D12-0.7</f>
        <v>16.3</v>
      </c>
      <c r="D12" s="122">
        <v>17</v>
      </c>
      <c r="E12" s="121">
        <f>D12+0.7</f>
        <v>17.7</v>
      </c>
      <c r="F12" s="121">
        <f>E12+0.7</f>
        <v>18.4</v>
      </c>
      <c r="G12" s="121">
        <f>F12+0.95</f>
        <v>19.35</v>
      </c>
      <c r="H12" s="121">
        <f>G12+0.95</f>
        <v>20.3</v>
      </c>
      <c r="I12" s="123" t="s">
        <v>165</v>
      </c>
      <c r="J12" s="115"/>
      <c r="K12" s="116"/>
      <c r="L12" s="116" t="s">
        <v>160</v>
      </c>
      <c r="M12" s="116" t="s">
        <v>160</v>
      </c>
      <c r="N12" s="116" t="s">
        <v>160</v>
      </c>
      <c r="O12" s="116"/>
      <c r="P12" s="116"/>
      <c r="Q12" s="124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  <c r="IX12" s="86"/>
    </row>
    <row r="13" s="83" customFormat="1" ht="20" customHeight="1" spans="1:258">
      <c r="A13" s="120" t="s">
        <v>174</v>
      </c>
      <c r="B13" s="126">
        <f>C13-0.8</f>
        <v>14.9</v>
      </c>
      <c r="C13" s="126">
        <f>D13-0.8</f>
        <v>15.7</v>
      </c>
      <c r="D13" s="122">
        <v>16.5</v>
      </c>
      <c r="E13" s="126">
        <f>D13+0.8</f>
        <v>17.3</v>
      </c>
      <c r="F13" s="126">
        <f>E13+0.8</f>
        <v>18.1</v>
      </c>
      <c r="G13" s="126">
        <f>F13+1.1</f>
        <v>19.2</v>
      </c>
      <c r="H13" s="126">
        <f>G13+1.1</f>
        <v>20.3</v>
      </c>
      <c r="I13" s="123">
        <v>0</v>
      </c>
      <c r="J13" s="115"/>
      <c r="K13" s="116"/>
      <c r="L13" s="116" t="s">
        <v>159</v>
      </c>
      <c r="M13" s="116" t="s">
        <v>175</v>
      </c>
      <c r="N13" s="116" t="s">
        <v>175</v>
      </c>
      <c r="O13" s="116"/>
      <c r="P13" s="116"/>
      <c r="Q13" s="124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  <c r="IX13" s="86"/>
    </row>
    <row r="14" s="83" customFormat="1" ht="20" customHeight="1" spans="1:258">
      <c r="A14" s="120" t="s">
        <v>176</v>
      </c>
      <c r="B14" s="121">
        <f>C14-0.4</f>
        <v>20.2</v>
      </c>
      <c r="C14" s="121">
        <f>D14-0.4</f>
        <v>20.6</v>
      </c>
      <c r="D14" s="127">
        <v>21</v>
      </c>
      <c r="E14" s="121">
        <f>D14+0.4</f>
        <v>21.4</v>
      </c>
      <c r="F14" s="121">
        <f>E14+0.4</f>
        <v>21.8</v>
      </c>
      <c r="G14" s="121">
        <f>F14+0.6</f>
        <v>22.4</v>
      </c>
      <c r="H14" s="121">
        <f>G14+0.6</f>
        <v>23</v>
      </c>
      <c r="I14" s="128"/>
      <c r="J14" s="115"/>
      <c r="K14" s="116"/>
      <c r="L14" s="116" t="s">
        <v>160</v>
      </c>
      <c r="M14" s="116" t="s">
        <v>177</v>
      </c>
      <c r="N14" s="116" t="s">
        <v>160</v>
      </c>
      <c r="O14" s="116"/>
      <c r="P14" s="116"/>
      <c r="Q14" s="124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86"/>
    </row>
    <row r="15" s="83" customFormat="1" ht="20" customHeight="1" spans="1:258">
      <c r="A15" s="120" t="s">
        <v>178</v>
      </c>
      <c r="B15" s="121">
        <f>C15-0.2</f>
        <v>10.6</v>
      </c>
      <c r="C15" s="121">
        <f>D15-0.2</f>
        <v>10.8</v>
      </c>
      <c r="D15" s="127">
        <v>11</v>
      </c>
      <c r="E15" s="121">
        <f>D15+0.2</f>
        <v>11.2</v>
      </c>
      <c r="F15" s="121">
        <f>E15+0.2</f>
        <v>11.4</v>
      </c>
      <c r="G15" s="129">
        <f>F15+0.25</f>
        <v>11.65</v>
      </c>
      <c r="H15" s="129">
        <f>G15+0.25</f>
        <v>11.9</v>
      </c>
      <c r="I15" s="128"/>
      <c r="J15" s="115"/>
      <c r="K15" s="116"/>
      <c r="L15" s="116" t="s">
        <v>160</v>
      </c>
      <c r="M15" s="116" t="s">
        <v>177</v>
      </c>
      <c r="N15" s="116" t="s">
        <v>160</v>
      </c>
      <c r="O15" s="116"/>
      <c r="P15" s="116"/>
      <c r="Q15" s="124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</row>
    <row r="16" s="83" customFormat="1" ht="20" customHeight="1" spans="1:258">
      <c r="A16" s="120" t="s">
        <v>179</v>
      </c>
      <c r="B16" s="130">
        <f>C16</f>
        <v>1.3</v>
      </c>
      <c r="C16" s="130">
        <f>D16</f>
        <v>1.3</v>
      </c>
      <c r="D16" s="122">
        <v>1.3</v>
      </c>
      <c r="E16" s="130">
        <f t="shared" ref="E16:H16" si="5">D16</f>
        <v>1.3</v>
      </c>
      <c r="F16" s="130">
        <f t="shared" si="5"/>
        <v>1.3</v>
      </c>
      <c r="G16" s="130">
        <f t="shared" si="5"/>
        <v>1.3</v>
      </c>
      <c r="H16" s="130">
        <f t="shared" si="5"/>
        <v>1.3</v>
      </c>
      <c r="I16" s="128"/>
      <c r="J16" s="115"/>
      <c r="K16" s="116"/>
      <c r="L16" s="116"/>
      <c r="M16" s="116" t="s">
        <v>160</v>
      </c>
      <c r="N16" s="116" t="s">
        <v>160</v>
      </c>
      <c r="O16" s="116"/>
      <c r="P16" s="116"/>
      <c r="Q16" s="124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86"/>
    </row>
    <row r="17" s="83" customFormat="1" ht="20" customHeight="1" spans="1:258">
      <c r="A17" s="131"/>
      <c r="B17" s="132"/>
      <c r="C17" s="132"/>
      <c r="D17" s="122"/>
      <c r="E17" s="132"/>
      <c r="F17" s="132"/>
      <c r="G17" s="132"/>
      <c r="H17" s="132"/>
      <c r="I17" s="133"/>
      <c r="J17" s="115"/>
      <c r="K17" s="116"/>
      <c r="L17" s="116"/>
      <c r="M17" s="116"/>
      <c r="N17" s="116"/>
      <c r="O17" s="116"/>
      <c r="P17" s="116"/>
      <c r="Q17" s="124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  <c r="IX17" s="86"/>
    </row>
    <row r="18" s="83" customFormat="1" ht="20" customHeight="1" spans="1:258">
      <c r="A18" s="131"/>
      <c r="B18" s="132"/>
      <c r="C18" s="132"/>
      <c r="D18" s="122"/>
      <c r="E18" s="132"/>
      <c r="F18" s="132"/>
      <c r="G18" s="132"/>
      <c r="H18" s="132"/>
      <c r="I18" s="134"/>
      <c r="J18" s="115"/>
      <c r="K18" s="116"/>
      <c r="L18" s="116" t="s">
        <v>180</v>
      </c>
      <c r="M18" s="116"/>
      <c r="N18" s="116"/>
      <c r="O18" s="116"/>
      <c r="P18" s="116"/>
      <c r="Q18" s="124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  <c r="IX18" s="86"/>
    </row>
    <row r="19" s="83" customFormat="1" ht="20" customHeight="1" spans="1:258">
      <c r="A19" s="135"/>
      <c r="B19" s="136"/>
      <c r="C19" s="136"/>
      <c r="D19" s="136"/>
      <c r="E19" s="137"/>
      <c r="F19" s="136"/>
      <c r="G19" s="136"/>
      <c r="H19" s="136"/>
      <c r="I19" s="136"/>
      <c r="J19" s="138"/>
      <c r="K19" s="139"/>
      <c r="L19" s="139"/>
      <c r="M19" s="140"/>
      <c r="N19" s="139"/>
      <c r="O19" s="139"/>
      <c r="P19" s="140"/>
      <c r="Q19" s="141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  <c r="IX19" s="86"/>
    </row>
    <row r="20" s="83" customFormat="1" ht="16.5" spans="1:258">
      <c r="A20" s="142"/>
      <c r="B20" s="142"/>
      <c r="C20" s="143"/>
      <c r="D20" s="143"/>
      <c r="E20" s="144"/>
      <c r="F20" s="143"/>
      <c r="G20" s="143"/>
      <c r="H20" s="143"/>
      <c r="I20" s="143"/>
      <c r="Q20" s="90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  <c r="IX20" s="86"/>
    </row>
    <row r="21" s="83" customFormat="1" spans="1:258">
      <c r="A21" s="145" t="s">
        <v>181</v>
      </c>
      <c r="B21" s="145"/>
      <c r="C21" s="146"/>
      <c r="D21" s="146"/>
      <c r="Q21" s="90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  <c r="IX21" s="86"/>
    </row>
    <row r="22" s="83" customFormat="1" spans="1:258">
      <c r="C22" s="84"/>
      <c r="D22" s="84"/>
      <c r="K22" s="147" t="s">
        <v>182</v>
      </c>
      <c r="L22" s="148">
        <v>46008</v>
      </c>
      <c r="M22" s="147" t="s">
        <v>183</v>
      </c>
      <c r="N22" s="147" t="s">
        <v>136</v>
      </c>
      <c r="O22" s="147" t="s">
        <v>184</v>
      </c>
      <c r="P22" s="83" t="s">
        <v>139</v>
      </c>
      <c r="Q22" s="90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  <c r="IX22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E18" sqref="E18"/>
    </sheetView>
  </sheetViews>
  <sheetFormatPr defaultColWidth="9" defaultRowHeight="14.25"/>
  <cols>
    <col min="1" max="1" width="7" customWidth="1"/>
    <col min="2" max="2" width="14.5" customWidth="1"/>
    <col min="3" max="3" width="16.6" style="66" customWidth="1"/>
    <col min="4" max="4" width="7.7" customWidth="1"/>
    <col min="5" max="5" width="26.2" style="67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185</v>
      </c>
      <c r="B1" s="3"/>
      <c r="C1" s="3"/>
      <c r="D1" s="3"/>
      <c r="E1" s="68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186</v>
      </c>
      <c r="B2" s="5" t="s">
        <v>187</v>
      </c>
      <c r="C2" s="5" t="s">
        <v>188</v>
      </c>
      <c r="D2" s="5" t="s">
        <v>189</v>
      </c>
      <c r="E2" s="69" t="s">
        <v>190</v>
      </c>
      <c r="F2" s="5" t="s">
        <v>191</v>
      </c>
      <c r="G2" s="5" t="s">
        <v>192</v>
      </c>
      <c r="H2" s="70" t="s">
        <v>193</v>
      </c>
      <c r="I2" s="4" t="s">
        <v>194</v>
      </c>
      <c r="J2" s="4" t="s">
        <v>195</v>
      </c>
      <c r="K2" s="4" t="s">
        <v>196</v>
      </c>
      <c r="L2" s="4" t="s">
        <v>197</v>
      </c>
      <c r="M2" s="4" t="s">
        <v>198</v>
      </c>
      <c r="N2" s="5" t="s">
        <v>199</v>
      </c>
      <c r="O2" s="5" t="s">
        <v>200</v>
      </c>
    </row>
    <row r="3" s="1" customFormat="1" ht="16.5" spans="1:15">
      <c r="A3" s="4"/>
      <c r="B3" s="8"/>
      <c r="C3" s="8"/>
      <c r="D3" s="8"/>
      <c r="E3" s="71"/>
      <c r="F3" s="8"/>
      <c r="G3" s="8"/>
      <c r="H3" s="72"/>
      <c r="I3" s="4" t="s">
        <v>201</v>
      </c>
      <c r="J3" s="4" t="s">
        <v>201</v>
      </c>
      <c r="K3" s="4" t="s">
        <v>201</v>
      </c>
      <c r="L3" s="4" t="s">
        <v>201</v>
      </c>
      <c r="M3" s="4" t="s">
        <v>201</v>
      </c>
      <c r="N3" s="8"/>
      <c r="O3" s="8"/>
    </row>
    <row r="4" ht="20" customHeight="1" spans="1:15">
      <c r="A4" s="73">
        <v>1</v>
      </c>
      <c r="B4" s="74" t="s">
        <v>202</v>
      </c>
      <c r="C4" s="28" t="s">
        <v>203</v>
      </c>
      <c r="D4" s="14" t="s">
        <v>204</v>
      </c>
      <c r="E4" s="15" t="s">
        <v>205</v>
      </c>
      <c r="F4" s="55" t="s">
        <v>206</v>
      </c>
      <c r="G4" s="75" t="s">
        <v>65</v>
      </c>
      <c r="H4" s="11" t="s">
        <v>65</v>
      </c>
      <c r="I4" s="76">
        <v>2</v>
      </c>
      <c r="J4" s="76">
        <v>0</v>
      </c>
      <c r="K4" s="76">
        <v>1</v>
      </c>
      <c r="L4" s="76">
        <v>0</v>
      </c>
      <c r="M4" s="76">
        <v>0</v>
      </c>
      <c r="N4" s="11">
        <f>SUM(I4:M4)</f>
        <v>3</v>
      </c>
      <c r="O4" s="11" t="s">
        <v>207</v>
      </c>
    </row>
    <row r="5" ht="20" customHeight="1" spans="1:15">
      <c r="A5" s="73">
        <v>2</v>
      </c>
      <c r="B5" s="74" t="s">
        <v>208</v>
      </c>
      <c r="C5" s="28" t="s">
        <v>203</v>
      </c>
      <c r="D5" s="14" t="s">
        <v>209</v>
      </c>
      <c r="E5" s="15" t="s">
        <v>205</v>
      </c>
      <c r="F5" s="55" t="s">
        <v>206</v>
      </c>
      <c r="G5" s="75" t="s">
        <v>65</v>
      </c>
      <c r="H5" s="11" t="s">
        <v>65</v>
      </c>
      <c r="I5" s="76">
        <v>2</v>
      </c>
      <c r="J5" s="76">
        <v>0</v>
      </c>
      <c r="K5" s="76">
        <v>1</v>
      </c>
      <c r="L5" s="76">
        <v>0</v>
      </c>
      <c r="M5" s="76">
        <v>0</v>
      </c>
      <c r="N5" s="11">
        <f t="shared" ref="N4:N10" si="0">SUM(I5:M5)</f>
        <v>3</v>
      </c>
      <c r="O5" s="11" t="s">
        <v>207</v>
      </c>
    </row>
    <row r="6" ht="20" customHeight="1" spans="1:15">
      <c r="A6" s="73">
        <v>3</v>
      </c>
      <c r="B6" s="74" t="s">
        <v>210</v>
      </c>
      <c r="C6" s="28" t="s">
        <v>203</v>
      </c>
      <c r="D6" s="14" t="s">
        <v>211</v>
      </c>
      <c r="E6" s="15" t="s">
        <v>205</v>
      </c>
      <c r="F6" s="55" t="s">
        <v>206</v>
      </c>
      <c r="G6" s="75" t="s">
        <v>65</v>
      </c>
      <c r="H6" s="11" t="s">
        <v>65</v>
      </c>
      <c r="I6" s="76">
        <v>3</v>
      </c>
      <c r="J6" s="76">
        <v>1</v>
      </c>
      <c r="K6" s="76">
        <v>0</v>
      </c>
      <c r="L6" s="76">
        <v>0</v>
      </c>
      <c r="M6" s="76">
        <v>0</v>
      </c>
      <c r="N6" s="11">
        <f t="shared" si="0"/>
        <v>4</v>
      </c>
      <c r="O6" s="11" t="s">
        <v>207</v>
      </c>
    </row>
    <row r="7" ht="20" customHeight="1" spans="1:15">
      <c r="A7" s="73">
        <v>4</v>
      </c>
      <c r="B7" s="74" t="s">
        <v>212</v>
      </c>
      <c r="C7" s="28" t="s">
        <v>203</v>
      </c>
      <c r="D7" s="14" t="s">
        <v>213</v>
      </c>
      <c r="E7" s="15" t="s">
        <v>205</v>
      </c>
      <c r="F7" s="55" t="s">
        <v>206</v>
      </c>
      <c r="G7" s="75" t="s">
        <v>65</v>
      </c>
      <c r="H7" s="11" t="s">
        <v>65</v>
      </c>
      <c r="I7" s="76">
        <v>2</v>
      </c>
      <c r="J7" s="76">
        <v>0</v>
      </c>
      <c r="K7" s="76">
        <v>1</v>
      </c>
      <c r="L7" s="76">
        <v>0</v>
      </c>
      <c r="M7" s="76">
        <v>0</v>
      </c>
      <c r="N7" s="11">
        <f t="shared" si="0"/>
        <v>3</v>
      </c>
      <c r="O7" s="11" t="s">
        <v>207</v>
      </c>
    </row>
    <row r="8" ht="20" customHeight="1" spans="1:15">
      <c r="A8" s="73"/>
      <c r="B8" s="28"/>
      <c r="C8" s="28"/>
      <c r="D8" s="14"/>
      <c r="E8" s="15"/>
      <c r="F8" s="55"/>
      <c r="G8" s="75"/>
      <c r="H8" s="11"/>
      <c r="I8" s="76"/>
      <c r="J8" s="76"/>
      <c r="K8" s="76"/>
      <c r="L8" s="76"/>
      <c r="M8" s="76"/>
      <c r="N8" s="11"/>
      <c r="O8" s="11"/>
    </row>
    <row r="9" ht="20" customHeight="1" spans="1:15">
      <c r="A9" s="73"/>
      <c r="B9" s="74"/>
      <c r="C9" s="28"/>
      <c r="D9" s="14"/>
      <c r="E9" s="15"/>
      <c r="F9" s="55"/>
      <c r="G9" s="75"/>
      <c r="H9" s="11"/>
      <c r="I9" s="76"/>
      <c r="J9" s="76"/>
      <c r="K9" s="76"/>
      <c r="L9" s="76"/>
      <c r="M9" s="76"/>
      <c r="N9" s="11"/>
      <c r="O9" s="11"/>
    </row>
    <row r="10" ht="20" customHeight="1" spans="1:15">
      <c r="A10" s="73"/>
      <c r="B10" s="74"/>
      <c r="C10" s="28"/>
      <c r="D10" s="14"/>
      <c r="E10" s="15"/>
      <c r="F10" s="55"/>
      <c r="G10" s="75"/>
      <c r="H10" s="11"/>
      <c r="I10" s="76"/>
      <c r="J10" s="76"/>
      <c r="K10" s="76"/>
      <c r="L10" s="76"/>
      <c r="M10" s="76"/>
      <c r="N10" s="11"/>
      <c r="O10" s="11"/>
    </row>
    <row r="11" ht="20" customHeight="1" spans="1:15">
      <c r="A11" s="11"/>
      <c r="B11" s="59"/>
      <c r="C11" s="59"/>
      <c r="D11" s="59"/>
      <c r="E11" s="77"/>
      <c r="F11" s="59"/>
      <c r="G11" s="11"/>
      <c r="H11" s="12"/>
      <c r="I11" s="78"/>
      <c r="J11" s="76"/>
      <c r="K11" s="76"/>
      <c r="L11" s="76"/>
      <c r="M11" s="11"/>
      <c r="N11" s="11"/>
      <c r="O11" s="12"/>
    </row>
    <row r="12" s="2" customFormat="1" ht="18.75" spans="1:15">
      <c r="A12" s="19" t="s">
        <v>214</v>
      </c>
      <c r="B12" s="20"/>
      <c r="C12" s="59"/>
      <c r="D12" s="21"/>
      <c r="E12" s="79"/>
      <c r="F12" s="59"/>
      <c r="G12" s="11"/>
      <c r="H12" s="36"/>
      <c r="I12" s="31"/>
      <c r="J12" s="19" t="s">
        <v>215</v>
      </c>
      <c r="K12" s="20"/>
      <c r="L12" s="20"/>
      <c r="M12" s="21"/>
      <c r="N12" s="20"/>
      <c r="O12" s="23"/>
    </row>
    <row r="13" ht="61" customHeight="1" spans="1:15">
      <c r="A13" s="80" t="s">
        <v>216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8" sqref="A8:J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186</v>
      </c>
      <c r="B2" s="5" t="s">
        <v>191</v>
      </c>
      <c r="C2" s="5" t="s">
        <v>187</v>
      </c>
      <c r="D2" s="5" t="s">
        <v>188</v>
      </c>
      <c r="E2" s="5" t="s">
        <v>189</v>
      </c>
      <c r="F2" s="5" t="s">
        <v>190</v>
      </c>
      <c r="G2" s="4" t="s">
        <v>218</v>
      </c>
      <c r="H2" s="4"/>
      <c r="I2" s="4" t="s">
        <v>219</v>
      </c>
      <c r="J2" s="4"/>
      <c r="K2" s="6" t="s">
        <v>220</v>
      </c>
      <c r="L2" s="52" t="s">
        <v>221</v>
      </c>
      <c r="M2" s="7" t="s">
        <v>222</v>
      </c>
    </row>
    <row r="3" s="1" customFormat="1" ht="16.5" spans="1:13">
      <c r="A3" s="4"/>
      <c r="B3" s="8"/>
      <c r="C3" s="8"/>
      <c r="D3" s="8"/>
      <c r="E3" s="8"/>
      <c r="F3" s="8"/>
      <c r="G3" s="4" t="s">
        <v>223</v>
      </c>
      <c r="H3" s="4" t="s">
        <v>224</v>
      </c>
      <c r="I3" s="4" t="s">
        <v>223</v>
      </c>
      <c r="J3" s="4" t="s">
        <v>224</v>
      </c>
      <c r="K3" s="9"/>
      <c r="L3" s="53"/>
      <c r="M3" s="10"/>
    </row>
    <row r="4" ht="22" customHeight="1" spans="1:13">
      <c r="A4" s="54">
        <v>1</v>
      </c>
      <c r="B4" s="55" t="s">
        <v>206</v>
      </c>
      <c r="C4" s="14" t="s">
        <v>202</v>
      </c>
      <c r="D4" s="28" t="s">
        <v>203</v>
      </c>
      <c r="E4" s="14" t="s">
        <v>204</v>
      </c>
      <c r="F4" s="15" t="s">
        <v>205</v>
      </c>
      <c r="G4" s="56">
        <v>-0.01</v>
      </c>
      <c r="H4" s="56">
        <v>-0.01</v>
      </c>
      <c r="I4" s="56">
        <v>-0.01</v>
      </c>
      <c r="J4" s="56">
        <v>-0.01</v>
      </c>
      <c r="K4" s="57"/>
      <c r="L4" s="11"/>
      <c r="M4" s="11"/>
    </row>
    <row r="5" ht="22" customHeight="1" spans="1:13">
      <c r="A5" s="54">
        <v>2</v>
      </c>
      <c r="B5" s="55" t="s">
        <v>206</v>
      </c>
      <c r="C5" s="14" t="s">
        <v>208</v>
      </c>
      <c r="D5" s="28" t="s">
        <v>203</v>
      </c>
      <c r="E5" s="14" t="s">
        <v>209</v>
      </c>
      <c r="F5" s="15" t="s">
        <v>205</v>
      </c>
      <c r="G5" s="56">
        <v>-0.01</v>
      </c>
      <c r="H5" s="56">
        <v>-0.01</v>
      </c>
      <c r="I5" s="56">
        <v>-0.01</v>
      </c>
      <c r="J5" s="56">
        <v>-0.01</v>
      </c>
      <c r="K5" s="57"/>
      <c r="L5" s="11"/>
      <c r="M5" s="11"/>
    </row>
    <row r="6" ht="22" customHeight="1" spans="1:13">
      <c r="A6" s="54">
        <v>3</v>
      </c>
      <c r="B6" s="55" t="s">
        <v>206</v>
      </c>
      <c r="C6" s="14" t="s">
        <v>210</v>
      </c>
      <c r="D6" s="28" t="s">
        <v>203</v>
      </c>
      <c r="E6" s="14" t="s">
        <v>211</v>
      </c>
      <c r="F6" s="15" t="s">
        <v>205</v>
      </c>
      <c r="G6" s="56">
        <v>-0.01</v>
      </c>
      <c r="H6" s="56">
        <v>-0.01</v>
      </c>
      <c r="I6" s="56">
        <v>-0.01</v>
      </c>
      <c r="J6" s="56">
        <v>-0.01</v>
      </c>
      <c r="K6" s="57"/>
      <c r="L6" s="11"/>
      <c r="M6" s="11"/>
    </row>
    <row r="7" ht="22" customHeight="1" spans="1:13">
      <c r="A7" s="54">
        <v>4</v>
      </c>
      <c r="B7" s="55" t="s">
        <v>206</v>
      </c>
      <c r="C7" s="14" t="s">
        <v>212</v>
      </c>
      <c r="D7" s="28" t="s">
        <v>203</v>
      </c>
      <c r="E7" s="14" t="s">
        <v>213</v>
      </c>
      <c r="F7" s="15" t="s">
        <v>205</v>
      </c>
      <c r="G7" s="56">
        <v>-0.01</v>
      </c>
      <c r="H7" s="56">
        <v>-0.01</v>
      </c>
      <c r="I7" s="56">
        <v>-0.01</v>
      </c>
      <c r="J7" s="56">
        <v>-0.01</v>
      </c>
      <c r="K7" s="57"/>
      <c r="L7" s="11"/>
      <c r="M7" s="11"/>
    </row>
    <row r="8" ht="22" customHeight="1" spans="1:13">
      <c r="A8" s="54"/>
      <c r="B8" s="55"/>
      <c r="C8" s="14"/>
      <c r="D8" s="28"/>
      <c r="E8" s="14"/>
      <c r="F8" s="15"/>
      <c r="G8" s="56"/>
      <c r="H8" s="56"/>
      <c r="I8" s="56"/>
      <c r="J8" s="56"/>
      <c r="K8" s="57"/>
      <c r="L8" s="12"/>
      <c r="M8" s="12"/>
    </row>
    <row r="9" ht="22" customHeight="1" spans="1:13">
      <c r="A9" s="54"/>
      <c r="B9" s="55"/>
      <c r="C9" s="14"/>
      <c r="D9" s="28"/>
      <c r="E9" s="14"/>
      <c r="F9" s="15"/>
      <c r="G9" s="56"/>
      <c r="H9" s="56"/>
      <c r="I9" s="56"/>
      <c r="J9" s="56"/>
      <c r="K9" s="57"/>
      <c r="L9" s="12"/>
      <c r="M9" s="12"/>
    </row>
    <row r="10" ht="22" customHeight="1" spans="1:13">
      <c r="A10" s="54"/>
      <c r="B10" s="55"/>
      <c r="C10" s="14"/>
      <c r="D10" s="28"/>
      <c r="E10" s="14"/>
      <c r="F10" s="15"/>
      <c r="G10" s="56"/>
      <c r="H10" s="56"/>
      <c r="I10" s="56"/>
      <c r="J10" s="56"/>
      <c r="K10" s="57"/>
      <c r="L10" s="12"/>
      <c r="M10" s="12"/>
    </row>
    <row r="11" ht="22" customHeight="1" spans="1:13">
      <c r="A11" s="54"/>
      <c r="B11" s="58"/>
      <c r="C11" s="59"/>
      <c r="D11" s="59"/>
      <c r="E11" s="59"/>
      <c r="F11" s="60"/>
      <c r="G11" s="57"/>
      <c r="H11" s="61"/>
      <c r="I11" s="61"/>
      <c r="J11" s="61"/>
      <c r="K11" s="57"/>
      <c r="L11" s="12"/>
      <c r="M11" s="12"/>
    </row>
    <row r="12" s="2" customFormat="1" ht="18.75" spans="1:13">
      <c r="A12" s="19" t="s">
        <v>214</v>
      </c>
      <c r="B12" s="20"/>
      <c r="C12" s="20"/>
      <c r="D12" s="59"/>
      <c r="E12" s="21"/>
      <c r="F12" s="60"/>
      <c r="G12" s="31"/>
      <c r="H12" s="19" t="s">
        <v>215</v>
      </c>
      <c r="I12" s="20"/>
      <c r="J12" s="20"/>
      <c r="K12" s="21"/>
      <c r="L12" s="62"/>
      <c r="M12" s="23"/>
    </row>
    <row r="13" ht="84" customHeight="1" spans="1:13">
      <c r="A13" s="63" t="s">
        <v>225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A8" sqref="A8:F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227</v>
      </c>
      <c r="B2" s="5" t="s">
        <v>191</v>
      </c>
      <c r="C2" s="5" t="s">
        <v>187</v>
      </c>
      <c r="D2" s="5" t="s">
        <v>188</v>
      </c>
      <c r="E2" s="5" t="s">
        <v>189</v>
      </c>
      <c r="F2" s="5" t="s">
        <v>190</v>
      </c>
      <c r="G2" s="37" t="s">
        <v>228</v>
      </c>
      <c r="H2" s="38"/>
      <c r="I2" s="39"/>
      <c r="J2" s="37" t="s">
        <v>229</v>
      </c>
      <c r="K2" s="38"/>
      <c r="L2" s="39"/>
      <c r="M2" s="37" t="s">
        <v>230</v>
      </c>
      <c r="N2" s="38"/>
      <c r="O2" s="39"/>
      <c r="P2" s="37" t="s">
        <v>231</v>
      </c>
      <c r="Q2" s="38"/>
      <c r="R2" s="39"/>
      <c r="S2" s="38" t="s">
        <v>232</v>
      </c>
      <c r="T2" s="38"/>
      <c r="U2" s="39"/>
      <c r="V2" s="33" t="s">
        <v>233</v>
      </c>
      <c r="W2" s="33" t="s">
        <v>200</v>
      </c>
    </row>
    <row r="3" s="1" customFormat="1" ht="16.5" spans="1:23">
      <c r="A3" s="8"/>
      <c r="B3" s="40"/>
      <c r="C3" s="40"/>
      <c r="D3" s="40"/>
      <c r="E3" s="40"/>
      <c r="F3" s="40"/>
      <c r="G3" s="4" t="s">
        <v>234</v>
      </c>
      <c r="H3" s="4" t="s">
        <v>67</v>
      </c>
      <c r="I3" s="4" t="s">
        <v>191</v>
      </c>
      <c r="J3" s="4" t="s">
        <v>234</v>
      </c>
      <c r="K3" s="4" t="s">
        <v>67</v>
      </c>
      <c r="L3" s="4" t="s">
        <v>191</v>
      </c>
      <c r="M3" s="4" t="s">
        <v>234</v>
      </c>
      <c r="N3" s="4" t="s">
        <v>67</v>
      </c>
      <c r="O3" s="4" t="s">
        <v>191</v>
      </c>
      <c r="P3" s="4" t="s">
        <v>234</v>
      </c>
      <c r="Q3" s="4" t="s">
        <v>67</v>
      </c>
      <c r="R3" s="4" t="s">
        <v>191</v>
      </c>
      <c r="S3" s="4" t="s">
        <v>234</v>
      </c>
      <c r="T3" s="4" t="s">
        <v>67</v>
      </c>
      <c r="U3" s="4" t="s">
        <v>191</v>
      </c>
      <c r="V3" s="41"/>
      <c r="W3" s="41"/>
    </row>
    <row r="4" ht="20" customHeight="1" spans="1:23">
      <c r="A4" s="26" t="s">
        <v>235</v>
      </c>
      <c r="B4" s="27" t="s">
        <v>206</v>
      </c>
      <c r="C4" s="14" t="s">
        <v>202</v>
      </c>
      <c r="D4" s="28" t="s">
        <v>203</v>
      </c>
      <c r="E4" s="14" t="s">
        <v>204</v>
      </c>
      <c r="F4" s="15" t="s">
        <v>205</v>
      </c>
      <c r="G4" s="42" t="s">
        <v>236</v>
      </c>
      <c r="H4" s="42"/>
      <c r="I4" s="42" t="s">
        <v>237</v>
      </c>
      <c r="J4" s="42"/>
      <c r="K4" s="43"/>
      <c r="L4" s="43"/>
      <c r="M4" s="11"/>
      <c r="N4" s="11"/>
      <c r="O4" s="11"/>
      <c r="P4" s="11"/>
      <c r="Q4" s="11"/>
      <c r="R4" s="11"/>
      <c r="S4" s="11"/>
      <c r="T4" s="11"/>
      <c r="U4" s="11"/>
      <c r="V4" s="11" t="s">
        <v>238</v>
      </c>
      <c r="W4" s="11"/>
    </row>
    <row r="5" ht="20" customHeight="1" spans="1:23">
      <c r="A5" s="26" t="s">
        <v>235</v>
      </c>
      <c r="B5" s="27" t="s">
        <v>206</v>
      </c>
      <c r="C5" s="14" t="s">
        <v>208</v>
      </c>
      <c r="D5" s="28" t="s">
        <v>203</v>
      </c>
      <c r="E5" s="14" t="s">
        <v>209</v>
      </c>
      <c r="F5" s="15" t="s">
        <v>205</v>
      </c>
      <c r="G5" s="44" t="s">
        <v>239</v>
      </c>
      <c r="H5" s="45"/>
      <c r="I5" s="46"/>
      <c r="J5" s="44" t="s">
        <v>240</v>
      </c>
      <c r="K5" s="45"/>
      <c r="L5" s="46"/>
      <c r="M5" s="37" t="s">
        <v>241</v>
      </c>
      <c r="N5" s="38"/>
      <c r="O5" s="39"/>
      <c r="P5" s="37" t="s">
        <v>242</v>
      </c>
      <c r="Q5" s="38"/>
      <c r="R5" s="39"/>
      <c r="S5" s="38" t="s">
        <v>243</v>
      </c>
      <c r="T5" s="38"/>
      <c r="U5" s="39"/>
      <c r="V5" s="11"/>
      <c r="W5" s="11"/>
    </row>
    <row r="6" ht="20" customHeight="1" spans="1:23">
      <c r="A6" s="26" t="s">
        <v>235</v>
      </c>
      <c r="B6" s="27" t="s">
        <v>206</v>
      </c>
      <c r="C6" s="14" t="s">
        <v>210</v>
      </c>
      <c r="D6" s="28" t="s">
        <v>203</v>
      </c>
      <c r="E6" s="14" t="s">
        <v>211</v>
      </c>
      <c r="F6" s="15" t="s">
        <v>205</v>
      </c>
      <c r="G6" s="47" t="s">
        <v>234</v>
      </c>
      <c r="H6" s="47" t="s">
        <v>67</v>
      </c>
      <c r="I6" s="47" t="s">
        <v>191</v>
      </c>
      <c r="J6" s="47" t="s">
        <v>234</v>
      </c>
      <c r="K6" s="47" t="s">
        <v>67</v>
      </c>
      <c r="L6" s="47" t="s">
        <v>191</v>
      </c>
      <c r="M6" s="4" t="s">
        <v>234</v>
      </c>
      <c r="N6" s="4" t="s">
        <v>67</v>
      </c>
      <c r="O6" s="4" t="s">
        <v>191</v>
      </c>
      <c r="P6" s="4" t="s">
        <v>234</v>
      </c>
      <c r="Q6" s="4" t="s">
        <v>67</v>
      </c>
      <c r="R6" s="4" t="s">
        <v>191</v>
      </c>
      <c r="S6" s="4" t="s">
        <v>234</v>
      </c>
      <c r="T6" s="4" t="s">
        <v>67</v>
      </c>
      <c r="U6" s="4" t="s">
        <v>191</v>
      </c>
      <c r="V6" s="11"/>
      <c r="W6" s="11"/>
    </row>
    <row r="7" spans="1:23">
      <c r="A7" s="26" t="s">
        <v>235</v>
      </c>
      <c r="B7" s="27" t="s">
        <v>206</v>
      </c>
      <c r="C7" s="14" t="s">
        <v>212</v>
      </c>
      <c r="D7" s="28" t="s">
        <v>203</v>
      </c>
      <c r="E7" s="14" t="s">
        <v>213</v>
      </c>
      <c r="F7" s="15" t="s">
        <v>205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/>
      <c r="B8" s="27"/>
      <c r="C8" s="14"/>
      <c r="D8" s="28"/>
      <c r="E8" s="14"/>
      <c r="F8" s="15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/>
      <c r="B9" s="27"/>
      <c r="C9" s="14"/>
      <c r="D9" s="28"/>
      <c r="E9" s="14"/>
      <c r="F9" s="1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6"/>
      <c r="B10" s="27"/>
      <c r="C10" s="14"/>
      <c r="D10" s="28"/>
      <c r="E10" s="14"/>
      <c r="F10" s="15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6"/>
      <c r="B11" s="27"/>
      <c r="C11" s="48"/>
      <c r="D11" s="48"/>
      <c r="E11" s="48"/>
      <c r="F11" s="49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6"/>
      <c r="B12" s="27"/>
      <c r="C12" s="48"/>
      <c r="D12" s="48"/>
      <c r="E12" s="48"/>
      <c r="F12" s="4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244</v>
      </c>
      <c r="B13" s="20"/>
      <c r="C13" s="20"/>
      <c r="D13" s="20"/>
      <c r="E13" s="21"/>
      <c r="F13" s="22"/>
      <c r="G13" s="31"/>
      <c r="H13" s="36"/>
      <c r="I13" s="36"/>
      <c r="J13" s="19" t="s">
        <v>215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50" t="s">
        <v>245</v>
      </c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247</v>
      </c>
      <c r="B2" s="33" t="s">
        <v>187</v>
      </c>
      <c r="C2" s="33" t="s">
        <v>188</v>
      </c>
      <c r="D2" s="33" t="s">
        <v>189</v>
      </c>
      <c r="E2" s="33" t="s">
        <v>190</v>
      </c>
      <c r="F2" s="33" t="s">
        <v>191</v>
      </c>
      <c r="G2" s="32" t="s">
        <v>248</v>
      </c>
      <c r="H2" s="32" t="s">
        <v>249</v>
      </c>
      <c r="I2" s="32" t="s">
        <v>250</v>
      </c>
      <c r="J2" s="32" t="s">
        <v>249</v>
      </c>
      <c r="K2" s="32" t="s">
        <v>251</v>
      </c>
      <c r="L2" s="32" t="s">
        <v>249</v>
      </c>
      <c r="M2" s="33" t="s">
        <v>233</v>
      </c>
      <c r="N2" s="33" t="s">
        <v>200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4" t="s">
        <v>247</v>
      </c>
      <c r="B4" s="35" t="s">
        <v>252</v>
      </c>
      <c r="C4" s="35" t="s">
        <v>234</v>
      </c>
      <c r="D4" s="35" t="s">
        <v>189</v>
      </c>
      <c r="E4" s="33" t="s">
        <v>190</v>
      </c>
      <c r="F4" s="33" t="s">
        <v>191</v>
      </c>
      <c r="G4" s="32" t="s">
        <v>248</v>
      </c>
      <c r="H4" s="32" t="s">
        <v>249</v>
      </c>
      <c r="I4" s="32" t="s">
        <v>250</v>
      </c>
      <c r="J4" s="32" t="s">
        <v>249</v>
      </c>
      <c r="K4" s="32" t="s">
        <v>251</v>
      </c>
      <c r="L4" s="32" t="s">
        <v>249</v>
      </c>
      <c r="M4" s="33" t="s">
        <v>233</v>
      </c>
      <c r="N4" s="33" t="s">
        <v>200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253</v>
      </c>
      <c r="B11" s="20"/>
      <c r="C11" s="20"/>
      <c r="D11" s="21"/>
      <c r="E11" s="22"/>
      <c r="F11" s="36"/>
      <c r="G11" s="31"/>
      <c r="H11" s="36"/>
      <c r="I11" s="19" t="s">
        <v>254</v>
      </c>
      <c r="J11" s="20"/>
      <c r="K11" s="20"/>
      <c r="L11" s="20"/>
      <c r="M11" s="20"/>
      <c r="N11" s="23"/>
    </row>
    <row r="12" ht="16.5" spans="1:14">
      <c r="A12" s="24" t="s">
        <v>255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21" sqref="F21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227</v>
      </c>
      <c r="B2" s="5" t="s">
        <v>191</v>
      </c>
      <c r="C2" s="5" t="s">
        <v>187</v>
      </c>
      <c r="D2" s="5" t="s">
        <v>188</v>
      </c>
      <c r="E2" s="5" t="s">
        <v>189</v>
      </c>
      <c r="F2" s="5" t="s">
        <v>190</v>
      </c>
      <c r="G2" s="4" t="s">
        <v>257</v>
      </c>
      <c r="H2" s="4" t="s">
        <v>258</v>
      </c>
      <c r="I2" s="4" t="s">
        <v>259</v>
      </c>
      <c r="J2" s="4" t="s">
        <v>260</v>
      </c>
      <c r="K2" s="5" t="s">
        <v>233</v>
      </c>
      <c r="L2" s="5" t="s">
        <v>200</v>
      </c>
    </row>
    <row r="3" spans="1:12">
      <c r="A3" s="26" t="s">
        <v>235</v>
      </c>
      <c r="B3" s="27" t="s">
        <v>206</v>
      </c>
      <c r="C3" s="14" t="s">
        <v>202</v>
      </c>
      <c r="D3" s="28" t="s">
        <v>203</v>
      </c>
      <c r="E3" s="29" t="s">
        <v>204</v>
      </c>
      <c r="F3" s="15" t="s">
        <v>205</v>
      </c>
      <c r="G3" s="11" t="s">
        <v>261</v>
      </c>
      <c r="H3" s="11" t="s">
        <v>262</v>
      </c>
      <c r="I3" s="11"/>
      <c r="J3" s="11"/>
      <c r="K3" s="30" t="s">
        <v>263</v>
      </c>
      <c r="L3" s="11" t="s">
        <v>207</v>
      </c>
    </row>
    <row r="4" spans="1:12">
      <c r="A4" s="26" t="s">
        <v>235</v>
      </c>
      <c r="B4" s="27" t="s">
        <v>206</v>
      </c>
      <c r="C4" s="14" t="s">
        <v>208</v>
      </c>
      <c r="D4" s="28" t="s">
        <v>203</v>
      </c>
      <c r="E4" s="29" t="s">
        <v>209</v>
      </c>
      <c r="F4" s="15" t="s">
        <v>205</v>
      </c>
      <c r="G4" s="11" t="s">
        <v>261</v>
      </c>
      <c r="H4" s="11" t="s">
        <v>262</v>
      </c>
      <c r="I4" s="11"/>
      <c r="J4" s="11"/>
      <c r="K4" s="30" t="s">
        <v>263</v>
      </c>
      <c r="L4" s="11" t="s">
        <v>207</v>
      </c>
    </row>
    <row r="5" spans="1:12">
      <c r="A5" s="26" t="s">
        <v>235</v>
      </c>
      <c r="B5" s="27" t="s">
        <v>206</v>
      </c>
      <c r="C5" s="14" t="s">
        <v>210</v>
      </c>
      <c r="D5" s="28" t="s">
        <v>203</v>
      </c>
      <c r="E5" s="29" t="s">
        <v>211</v>
      </c>
      <c r="F5" s="15" t="s">
        <v>205</v>
      </c>
      <c r="G5" s="11" t="s">
        <v>261</v>
      </c>
      <c r="H5" s="11" t="s">
        <v>262</v>
      </c>
      <c r="I5" s="11"/>
      <c r="J5" s="11"/>
      <c r="K5" s="30" t="s">
        <v>263</v>
      </c>
      <c r="L5" s="11" t="s">
        <v>207</v>
      </c>
    </row>
    <row r="6" spans="1:12">
      <c r="A6" s="26" t="s">
        <v>235</v>
      </c>
      <c r="B6" s="27" t="s">
        <v>206</v>
      </c>
      <c r="C6" s="14" t="s">
        <v>212</v>
      </c>
      <c r="D6" s="28" t="s">
        <v>203</v>
      </c>
      <c r="E6" s="29" t="s">
        <v>213</v>
      </c>
      <c r="F6" s="15" t="s">
        <v>205</v>
      </c>
      <c r="G6" s="11" t="s">
        <v>261</v>
      </c>
      <c r="H6" s="11" t="s">
        <v>262</v>
      </c>
      <c r="I6" s="11"/>
      <c r="J6" s="11"/>
      <c r="K6" s="30" t="s">
        <v>263</v>
      </c>
      <c r="L6" s="11" t="s">
        <v>207</v>
      </c>
    </row>
    <row r="7" spans="1:12">
      <c r="A7" s="26"/>
      <c r="B7" s="27"/>
      <c r="C7" s="14"/>
      <c r="D7" s="28"/>
      <c r="E7" s="14"/>
      <c r="F7" s="15"/>
      <c r="G7" s="11"/>
      <c r="H7" s="11"/>
      <c r="I7" s="12"/>
      <c r="J7" s="12"/>
      <c r="K7" s="30"/>
      <c r="L7" s="11" t="s">
        <v>207</v>
      </c>
    </row>
    <row r="8" spans="1:12">
      <c r="A8" s="26"/>
      <c r="B8" s="27"/>
      <c r="C8" s="14"/>
      <c r="D8" s="28"/>
      <c r="E8" s="14"/>
      <c r="F8" s="15"/>
      <c r="G8" s="11"/>
      <c r="H8" s="11"/>
      <c r="I8" s="12"/>
      <c r="J8" s="12"/>
      <c r="K8" s="30"/>
      <c r="L8" s="11" t="s">
        <v>207</v>
      </c>
    </row>
    <row r="9" spans="1:12">
      <c r="A9" s="26"/>
      <c r="B9" s="27"/>
      <c r="C9" s="14"/>
      <c r="D9" s="28"/>
      <c r="E9" s="14"/>
      <c r="F9" s="15"/>
      <c r="G9" s="11"/>
      <c r="H9" s="11"/>
      <c r="I9" s="12"/>
      <c r="J9" s="12"/>
      <c r="K9" s="30"/>
      <c r="L9" s="11" t="s">
        <v>207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9" t="s">
        <v>264</v>
      </c>
      <c r="B11" s="20"/>
      <c r="C11" s="20"/>
      <c r="D11" s="20"/>
      <c r="E11" s="21"/>
      <c r="F11" s="22"/>
      <c r="G11" s="31"/>
      <c r="H11" s="19" t="s">
        <v>265</v>
      </c>
      <c r="I11" s="20"/>
      <c r="J11" s="20"/>
      <c r="K11" s="20"/>
      <c r="L11" s="23"/>
    </row>
    <row r="12" ht="16.5" spans="1:12">
      <c r="A12" s="24" t="s">
        <v>266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首期</vt:lpstr>
      <vt:lpstr>验货尺寸表 （首期)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2025-12-25T15:21:44Z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