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2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<sst xmlns="http://schemas.openxmlformats.org/spreadsheetml/2006/main" count="836" uniqueCount="379">
  <si>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</si>
  <si>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</si>
  <si>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</si>
  <si>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</si>
  <si>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</si>
  <si>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</si>
  <si>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</si>
  <si>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</si>
  <si>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</si>
  <si>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</si>
  <si>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</si>
  <si>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</si>
  <si>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</si>
  <si>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</si>
  <si>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</si>
  <si>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</si>
  <si>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</si>
  <si>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</si>
  <si>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</si>
  <si>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</si>
  <si>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</si>
  <si>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</si>
  <si>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</si>
  <si>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</si>
  <si>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</si>
  <si>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</si>
  <si>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</si>
  <si>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</si>
  <si>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</si>
  <si>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</si>
  <si>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</si>
  <si>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</si>
  <si>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</si>
  <si>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</si>
  <si>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</si>
  <si>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</si>
  <si>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</si>
  <si>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</si>
  <si>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</si>
  <si>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</si>
  <si>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</si>
  <si>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</si>
  <si>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</si>
  <si>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</si>
  <si>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</si>
  <si>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</si>
  <si>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</si>
  <si>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</si>
  <si>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</si>
  <si>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</si>
  <si>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</si>
  <si>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</si>
  <si>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</si>
  <si>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</si>
  <si>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</si>
  <si>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</si>
  <si>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</si>
  <si>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</si>
  <si>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</si>
  <si>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</si>
  <si>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</si>
  <si>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</si>
  <si>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TACCAO82300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</si>
  <si>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</si>
  <si>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</si>
  <si>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</si>
  <si>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</si>
  <si>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</si>
  <si>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</si>
  <si>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</si>
  <si>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</si>
  <si>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</si>
  <si>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</si>
  <si>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</si>
  <si>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</si>
  <si>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</si>
  <si>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</si>
  <si>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</si>
  <si>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CGDD25111800002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</si>
  <si>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</si>
  <si>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</si>
  <si>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</si>
  <si>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</si>
  <si>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</si>
  <si>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</si>
  <si>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</si>
  <si>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</si>
  <si>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</si>
  <si>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</si>
  <si>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</si>
  <si>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</si>
  <si>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</si>
  <si>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</si>
  <si>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</si>
  <si>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</si>
  <si>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</si>
  <si>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</si>
  <si>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</si>
  <si>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</si>
  <si>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</si>
  <si>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</si>
  <si>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</si>
  <si>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</si>
  <si>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</si>
  <si>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</si>
  <si>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</si>
  <si>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</si>
  <si>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</si>
  <si>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</si>
  <si>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</si>
  <si>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</si>
  <si>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</si>
  <si>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</si>
  <si>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</si>
  <si>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</si>
  <si>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</si>
  <si>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</si>
  <si>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橙红色4件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</si>
  <si>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</si>
  <si>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</si>
  <si>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</si>
  <si>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</si>
  <si>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</si>
  <si>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1、前中拉链起拱，歪斜。</t>
  </si>
  <si>
    <t>2、冚脚起扭，不顺直</t>
  </si>
  <si>
    <t>3、大烫气痕，压烫痕迹明显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</si>
  <si>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</si>
  <si>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</si>
  <si>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</si>
  <si>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</si>
  <si>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</si>
  <si>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</si>
  <si>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</si>
  <si>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</si>
  <si>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</si>
  <si>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</si>
  <si>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</si>
  <si>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</si>
  <si>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</si>
  <si>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</si>
  <si>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</si>
  <si>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</si>
  <si>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</si>
  <si>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</si>
  <si>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</si>
  <si>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</si>
  <si>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</si>
  <si>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橙红</t>
  </si>
  <si>
    <t>155/80B</t>
  </si>
  <si>
    <t>155/84B</t>
  </si>
  <si>
    <t>160/88B</t>
  </si>
  <si>
    <t>160/92B</t>
  </si>
  <si>
    <t>165/96B</t>
  </si>
  <si>
    <t>170/100B</t>
  </si>
  <si>
    <t>175/104B</t>
  </si>
  <si>
    <t>洗前</t>
  </si>
  <si>
    <t>洗后</t>
  </si>
  <si>
    <t>后中长</t>
  </si>
  <si>
    <t>±1</t>
  </si>
  <si>
    <t>+0</t>
  </si>
  <si>
    <t>-1</t>
  </si>
  <si>
    <t>前半开拉链</t>
  </si>
  <si>
    <t>胸围</t>
  </si>
  <si>
    <t>+0.5</t>
  </si>
  <si>
    <t>+1</t>
  </si>
  <si>
    <t>腰围</t>
  </si>
  <si>
    <t>90</t>
  </si>
  <si>
    <t>±0.5</t>
  </si>
  <si>
    <t>下摆 平量</t>
  </si>
  <si>
    <t>100</t>
  </si>
  <si>
    <t>肩宽</t>
  </si>
  <si>
    <t>38</t>
  </si>
  <si>
    <t>±0.3</t>
  </si>
  <si>
    <t>肩点袖长</t>
  </si>
  <si>
    <t>58.5</t>
  </si>
  <si>
    <t>-0.5</t>
  </si>
  <si>
    <t>袖肥</t>
  </si>
  <si>
    <t>16.5</t>
  </si>
  <si>
    <t>-0.3</t>
  </si>
  <si>
    <t>袖肘</t>
  </si>
  <si>
    <t>袖口松量</t>
  </si>
  <si>
    <t>+0.3</t>
  </si>
  <si>
    <t>上领围</t>
  </si>
  <si>
    <t>下领围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</si>
  <si>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</si>
  <si>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</si>
  <si>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</si>
  <si>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</si>
  <si>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</si>
  <si>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</si>
  <si>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</si>
  <si>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</si>
  <si>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</si>
  <si>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</si>
  <si>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</si>
  <si>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</si>
  <si>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</si>
  <si>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</si>
  <si>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</si>
  <si>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</si>
  <si>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</si>
  <si>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</si>
  <si>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</si>
  <si>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</si>
  <si>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</si>
  <si>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</si>
  <si>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</si>
  <si>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</si>
  <si>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</si>
  <si>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</si>
  <si>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</si>
  <si>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</si>
  <si>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</si>
  <si>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</si>
  <si>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</si>
  <si>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</si>
  <si>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</si>
  <si>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</si>
  <si>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</si>
  <si>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</si>
  <si>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</si>
  <si>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</si>
  <si>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</si>
  <si>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</si>
  <si>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</si>
  <si>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</si>
  <si>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</si>
  <si>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</si>
  <si>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</si>
  <si>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</si>
  <si>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</si>
  <si>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</si>
  <si>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</si>
  <si>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</si>
  <si>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</si>
  <si>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</si>
  <si>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</si>
  <si>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</si>
  <si>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</si>
  <si>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1.前中拉链起拱，歪斜，</t>
  </si>
  <si>
    <t>2.袖弯骨位没倒好</t>
  </si>
  <si>
    <t>3.冚脚不顺直，大烫不良，后中起镜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</si>
  <si>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</si>
  <si>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</si>
  <si>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</si>
  <si>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</si>
  <si>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</si>
  <si>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</si>
  <si>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</si>
  <si>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走货1419件，抽查125件，发现4件不良品，已按照以上提出的问题点改正，可以出货</t>
  </si>
  <si>
    <t>服装QC部门</t>
  </si>
  <si>
    <t>检验人</t>
  </si>
  <si>
    <t>-0.5 -0.5 -0.4</t>
  </si>
  <si>
    <t>-0.5 +0.3 +0.3</t>
  </si>
  <si>
    <t>-0.5 -0.5 -0.5</t>
  </si>
  <si>
    <t>+0 -0.3 +0.5</t>
  </si>
  <si>
    <t>+0 +0.3 +0.2</t>
  </si>
  <si>
    <t>+0.6 +1 +1</t>
  </si>
  <si>
    <t>+0.6 +0 +1</t>
  </si>
  <si>
    <t>+0.8 +1 +1</t>
  </si>
  <si>
    <t>+0.5 +1 +0.5</t>
  </si>
  <si>
    <t>+0 +0.8 +0.5</t>
  </si>
  <si>
    <t>+0.5 +0 +1</t>
  </si>
  <si>
    <t>+0.5 +0 +0.5</t>
  </si>
  <si>
    <t>+1 +0.5 +0</t>
  </si>
  <si>
    <t>+0.5 +0 +0.8</t>
  </si>
  <si>
    <t>+0.4 +0.8 +1</t>
  </si>
  <si>
    <t>+0.8 +0 +0.8</t>
  </si>
  <si>
    <t>+0.4 +0.6 +0</t>
  </si>
  <si>
    <t>+0.3 +0.5 +0</t>
  </si>
  <si>
    <t>+1 +0.5 +1</t>
  </si>
  <si>
    <t>+0.2 +0.5 +1</t>
  </si>
  <si>
    <t>+0 +0 +0</t>
  </si>
  <si>
    <t>+0.5 +0.4 +0</t>
  </si>
  <si>
    <t>+0.3 +0 +0.5</t>
  </si>
  <si>
    <t>+0.3 +0.4 +0</t>
  </si>
  <si>
    <t>-0.3 -0.4 +0.5</t>
  </si>
  <si>
    <t>-0.3 +0.3 -0.5</t>
  </si>
  <si>
    <t>+0 -0.5 -0.5</t>
  </si>
  <si>
    <t>+0 -0.2 -0.5</t>
  </si>
  <si>
    <t>-0.2 +0 -0.5</t>
  </si>
  <si>
    <t>+0.3 +0.4 +0.4</t>
  </si>
  <si>
    <t>+0 +0 +0.3</t>
  </si>
  <si>
    <t>-0.2 +0 +0.5</t>
  </si>
  <si>
    <t>+0 +0.2 +0.5</t>
  </si>
  <si>
    <t>+0.3 +0 +0</t>
  </si>
  <si>
    <t>-0.5 +0 +0</t>
  </si>
  <si>
    <t>+0 +0.3 +0.5</t>
  </si>
  <si>
    <t>+0.5 +0 +0</t>
  </si>
  <si>
    <t>+0.5 +0.5 +0.5</t>
  </si>
  <si>
    <t>+0.6 +0.5 +0</t>
  </si>
  <si>
    <t>+0.2 +0.4 +0</t>
  </si>
  <si>
    <t>+0.4 +0.3 +0.5</t>
  </si>
  <si>
    <t>+0.5 +0.6 +0.8</t>
  </si>
  <si>
    <t>+0 -0.4 +0</t>
  </si>
  <si>
    <t>+0.2 +0.5 +0</t>
  </si>
  <si>
    <t>-0.5 +0 -0.2</t>
  </si>
  <si>
    <t>+0 +0 -0.5</t>
  </si>
  <si>
    <t>+0.3 +0.2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</si>
  <si>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</si>
  <si>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</si>
  <si>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</si>
  <si>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</si>
  <si>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</si>
  <si>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</si>
  <si>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</si>
  <si>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</si>
  <si>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</si>
  <si>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</si>
  <si>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</si>
  <si>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</si>
  <si>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</si>
  <si>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</si>
  <si>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</si>
  <si>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</si>
  <si>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抓绒弹力棉毛布</t>
  </si>
  <si>
    <t>TACCAO81229/82300</t>
  </si>
  <si>
    <t>海天</t>
  </si>
  <si>
    <t>YES</t>
  </si>
  <si>
    <t>制表时间：2025/11/1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</si>
  <si>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</si>
  <si>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</si>
  <si>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</si>
  <si>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</si>
  <si>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</si>
  <si>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</si>
  <si>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</si>
  <si>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</si>
  <si>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</si>
  <si>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</si>
  <si>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</si>
  <si>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</si>
  <si>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</si>
  <si>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</si>
  <si>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</si>
  <si>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</si>
  <si>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</si>
  <si>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</si>
  <si>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</si>
  <si>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</si>
  <si>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</si>
  <si>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</si>
  <si>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3#尼龙闭尾反装</t>
  </si>
  <si>
    <t>KER</t>
  </si>
  <si>
    <t>无互染</t>
  </si>
  <si>
    <t>物料6</t>
  </si>
  <si>
    <t>物料7</t>
  </si>
  <si>
    <t>物料8</t>
  </si>
  <si>
    <t>物料9</t>
  </si>
  <si>
    <t>物料10</t>
  </si>
  <si>
    <t>制表时间：2025/11/5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</si>
  <si>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</si>
  <si>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</si>
  <si>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</si>
  <si>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</si>
  <si>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</si>
  <si>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</si>
  <si>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</si>
  <si>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</si>
  <si>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</si>
  <si>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</si>
  <si>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</si>
  <si>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</si>
  <si>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</si>
  <si>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</si>
  <si>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</si>
  <si>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</si>
  <si>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</si>
  <si>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</si>
  <si>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无脱落开裂</t>
  </si>
  <si>
    <t>制表时间：2025/11/7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</si>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</sst>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1"/>
      <name val="Arial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9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center" vertical="center"/>
    </xf>
    <xf numFmtId="178" fontId="30" fillId="0" borderId="18" xfId="0" applyNumberFormat="1" applyFont="1" applyFill="1" applyBorder="1" applyAlignment="1">
      <alignment horizontal="center" vertical="center"/>
    </xf>
    <xf numFmtId="178" fontId="30" fillId="0" borderId="19" xfId="0" applyNumberFormat="1" applyFont="1" applyFill="1" applyBorder="1" applyAlignment="1">
      <alignment horizontal="center" vertical="center"/>
    </xf>
    <xf numFmtId="0" fontId="31" fillId="0" borderId="4" xfId="55" applyFont="1" applyFill="1" applyBorder="1" applyAlignment="1">
      <alignment horizontal="left"/>
    </xf>
    <xf numFmtId="179" fontId="32" fillId="0" borderId="2" xfId="55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1" fillId="0" borderId="2" xfId="55" applyFont="1" applyFill="1" applyBorder="1" applyAlignment="1">
      <alignment horizontal="left"/>
    </xf>
    <xf numFmtId="49" fontId="33" fillId="0" borderId="4" xfId="6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shrinkToFit="1"/>
    </xf>
    <xf numFmtId="0" fontId="30" fillId="0" borderId="21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49" fontId="33" fillId="3" borderId="2" xfId="6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shrinkToFit="1"/>
    </xf>
    <xf numFmtId="0" fontId="36" fillId="0" borderId="2" xfId="0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14" fontId="37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22" fillId="0" borderId="43" xfId="52" applyFont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16" fillId="0" borderId="43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40" fillId="0" borderId="47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1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8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vertical="center"/>
    </xf>
    <xf numFmtId="58" fontId="19" fillId="0" borderId="52" xfId="52" applyNumberFormat="1" applyFont="1" applyBorder="1" applyAlignment="1">
      <alignment vertical="center"/>
    </xf>
    <xf numFmtId="0" fontId="11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5" xfId="52" applyFont="1" applyFill="1" applyBorder="1" applyAlignment="1">
      <alignment horizontal="left" vertical="center"/>
    </xf>
    <xf numFmtId="0" fontId="11" fillId="0" borderId="56" xfId="52" applyFont="1" applyFill="1" applyBorder="1" applyAlignment="1">
      <alignment horizontal="center" vertical="center"/>
    </xf>
    <xf numFmtId="0" fontId="11" fillId="0" borderId="57" xfId="52" applyFont="1" applyFill="1" applyBorder="1" applyAlignment="1">
      <alignment horizontal="center" vertical="center"/>
    </xf>
    <xf numFmtId="0" fontId="11" fillId="0" borderId="58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4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8" fontId="30" fillId="0" borderId="3" xfId="0" applyNumberFormat="1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8" fillId="4" borderId="64" xfId="0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9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16" fillId="0" borderId="65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66" xfId="52" applyFont="1" applyBorder="1" applyAlignment="1">
      <alignment horizontal="left" vertical="center"/>
    </xf>
    <xf numFmtId="0" fontId="11" fillId="0" borderId="54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11" fillId="0" borderId="55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19" fillId="0" borderId="57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19" fillId="0" borderId="57" xfId="52" applyFont="1" applyBorder="1" applyAlignment="1">
      <alignment vertical="center"/>
    </xf>
    <xf numFmtId="0" fontId="16" fillId="0" borderId="57" xfId="52" applyFont="1" applyBorder="1" applyAlignment="1">
      <alignment vertical="center"/>
    </xf>
    <xf numFmtId="0" fontId="22" fillId="0" borderId="58" xfId="52" applyFont="1" applyBorder="1" applyAlignment="1">
      <alignment horizontal="left" vertical="center"/>
    </xf>
    <xf numFmtId="0" fontId="16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5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6" xfId="52" applyFont="1" applyBorder="1" applyAlignment="1">
      <alignment horizontal="left" vertical="center"/>
    </xf>
    <xf numFmtId="0" fontId="16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horizontal="left" vertical="center"/>
    </xf>
    <xf numFmtId="0" fontId="42" fillId="0" borderId="67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1" fillId="0" borderId="54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6" xfId="52" applyFont="1" applyFill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47" xfId="52" applyFont="1" applyFill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11" fillId="0" borderId="42" xfId="52" applyFont="1" applyBorder="1" applyAlignment="1">
      <alignment vertical="center"/>
    </xf>
    <xf numFmtId="0" fontId="44" fillId="0" borderId="52" xfId="52" applyFont="1" applyBorder="1" applyAlignment="1">
      <alignment horizontal="center" vertical="center"/>
    </xf>
    <xf numFmtId="0" fontId="11" fillId="0" borderId="43" xfId="52" applyFont="1" applyBorder="1" applyAlignment="1">
      <alignment vertical="center"/>
    </xf>
    <xf numFmtId="0" fontId="22" fillId="0" borderId="71" xfId="52" applyFont="1" applyBorder="1" applyAlignment="1">
      <alignment vertical="center"/>
    </xf>
    <xf numFmtId="0" fontId="11" fillId="0" borderId="71" xfId="52" applyFont="1" applyBorder="1" applyAlignment="1">
      <alignment vertical="center"/>
    </xf>
    <xf numFmtId="58" fontId="19" fillId="0" borderId="43" xfId="52" applyNumberFormat="1" applyFont="1" applyBorder="1" applyAlignment="1">
      <alignment vertical="center"/>
    </xf>
    <xf numFmtId="0" fontId="11" fillId="0" borderId="38" xfId="52" applyFont="1" applyBorder="1" applyAlignment="1">
      <alignment horizontal="center" vertical="center"/>
    </xf>
    <xf numFmtId="0" fontId="11" fillId="0" borderId="72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94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24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8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24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94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907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8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8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33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05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05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24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05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2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62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62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71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42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42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42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241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6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32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32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6" customWidth="1"/>
    <col min="3" max="3" width="10.125" customWidth="1"/>
  </cols>
  <sheetData>
    <row r="1" ht="21" customHeight="1" spans="1:2">
      <c r="A1" s="447"/>
      <c r="B1" s="448" t="s">
        <v>0</v>
      </c>
    </row>
    <row r="2" spans="1:2">
      <c r="A2" s="12">
        <v>1</v>
      </c>
      <c r="B2" s="449" t="s">
        <v>1</v>
      </c>
    </row>
    <row r="3" spans="1:2">
      <c r="A3" s="12">
        <v>2</v>
      </c>
      <c r="B3" s="449" t="s">
        <v>2</v>
      </c>
    </row>
    <row r="4" spans="1:2">
      <c r="A4" s="12">
        <v>3</v>
      </c>
      <c r="B4" s="449" t="s">
        <v>3</v>
      </c>
    </row>
    <row r="5" spans="1:2">
      <c r="A5" s="12">
        <v>4</v>
      </c>
      <c r="B5" s="449" t="s">
        <v>4</v>
      </c>
    </row>
    <row r="6" spans="1:2">
      <c r="A6" s="12">
        <v>5</v>
      </c>
      <c r="B6" s="449" t="s">
        <v>5</v>
      </c>
    </row>
    <row r="7" spans="1:2">
      <c r="A7" s="12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8.95" customHeight="1" spans="1:2">
      <c r="A9" s="447"/>
      <c r="B9" s="452" t="s">
        <v>8</v>
      </c>
    </row>
    <row r="10" ht="15.95" customHeight="1" spans="1:2">
      <c r="A10" s="12">
        <v>1</v>
      </c>
      <c r="B10" s="453" t="s">
        <v>9</v>
      </c>
    </row>
    <row r="11" spans="1:2">
      <c r="A11" s="12">
        <v>2</v>
      </c>
      <c r="B11" s="449" t="s">
        <v>10</v>
      </c>
    </row>
    <row r="12" spans="1:2">
      <c r="A12" s="12">
        <v>3</v>
      </c>
      <c r="B12" s="451" t="s">
        <v>11</v>
      </c>
    </row>
    <row r="13" spans="1:2">
      <c r="A13" s="12">
        <v>4</v>
      </c>
      <c r="B13" s="449" t="s">
        <v>12</v>
      </c>
    </row>
    <row r="14" spans="1:2">
      <c r="A14" s="12">
        <v>5</v>
      </c>
      <c r="B14" s="449" t="s">
        <v>13</v>
      </c>
    </row>
    <row r="15" spans="1:2">
      <c r="A15" s="12">
        <v>6</v>
      </c>
      <c r="B15" s="449" t="s">
        <v>14</v>
      </c>
    </row>
    <row r="16" spans="1:2">
      <c r="A16" s="12">
        <v>7</v>
      </c>
      <c r="B16" s="449" t="s">
        <v>15</v>
      </c>
    </row>
    <row r="17" spans="1:2">
      <c r="A17" s="12">
        <v>8</v>
      </c>
      <c r="B17" s="449" t="s">
        <v>16</v>
      </c>
    </row>
    <row r="18" spans="1:2">
      <c r="A18" s="12">
        <v>9</v>
      </c>
      <c r="B18" s="449" t="s">
        <v>17</v>
      </c>
    </row>
    <row r="19" spans="1:2">
      <c r="A19" s="12"/>
      <c r="B19" s="449"/>
    </row>
    <row r="20" ht="20.25" spans="1:2">
      <c r="A20" s="447"/>
      <c r="B20" s="448" t="s">
        <v>18</v>
      </c>
    </row>
    <row r="21" spans="1:2">
      <c r="A21" s="12">
        <v>1</v>
      </c>
      <c r="B21" s="454" t="s">
        <v>19</v>
      </c>
    </row>
    <row r="22" spans="1:2">
      <c r="A22" s="12">
        <v>2</v>
      </c>
      <c r="B22" s="449" t="s">
        <v>20</v>
      </c>
    </row>
    <row r="23" spans="1:2">
      <c r="A23" s="12">
        <v>3</v>
      </c>
      <c r="B23" s="449" t="s">
        <v>21</v>
      </c>
    </row>
    <row r="24" spans="1:2">
      <c r="A24" s="12">
        <v>4</v>
      </c>
      <c r="B24" s="449" t="s">
        <v>22</v>
      </c>
    </row>
    <row r="25" spans="1:2">
      <c r="A25" s="12">
        <v>5</v>
      </c>
      <c r="B25" s="449" t="s">
        <v>23</v>
      </c>
    </row>
    <row r="26" spans="1:2">
      <c r="A26" s="12">
        <v>6</v>
      </c>
      <c r="B26" s="449" t="s">
        <v>24</v>
      </c>
    </row>
    <row r="27" spans="1:2">
      <c r="A27" s="12">
        <v>7</v>
      </c>
      <c r="B27" s="449" t="s">
        <v>25</v>
      </c>
    </row>
    <row r="28" spans="1:2">
      <c r="A28" s="12"/>
      <c r="B28" s="449"/>
    </row>
    <row r="29" ht="20.25" spans="1:2">
      <c r="A29" s="447"/>
      <c r="B29" s="448" t="s">
        <v>26</v>
      </c>
    </row>
    <row r="30" spans="1:2">
      <c r="A30" s="12">
        <v>1</v>
      </c>
      <c r="B30" s="454" t="s">
        <v>27</v>
      </c>
    </row>
    <row r="31" spans="1:2">
      <c r="A31" s="12">
        <v>2</v>
      </c>
      <c r="B31" s="449" t="s">
        <v>28</v>
      </c>
    </row>
    <row r="32" spans="1:2">
      <c r="A32" s="12">
        <v>3</v>
      </c>
      <c r="B32" s="449" t="s">
        <v>29</v>
      </c>
    </row>
    <row r="33" ht="28.5" spans="1:2">
      <c r="A33" s="12">
        <v>4</v>
      </c>
      <c r="B33" s="449" t="s">
        <v>30</v>
      </c>
    </row>
    <row r="34" spans="1:2">
      <c r="A34" s="12">
        <v>5</v>
      </c>
      <c r="B34" s="449" t="s">
        <v>31</v>
      </c>
    </row>
    <row r="35" spans="1:2">
      <c r="A35" s="12">
        <v>6</v>
      </c>
      <c r="B35" s="449" t="s">
        <v>32</v>
      </c>
    </row>
    <row r="36" spans="1:2">
      <c r="A36" s="12">
        <v>7</v>
      </c>
      <c r="B36" s="449" t="s">
        <v>33</v>
      </c>
    </row>
    <row r="37" spans="1:2">
      <c r="A37" s="12"/>
      <c r="B37" s="449"/>
    </row>
    <row r="39" spans="1:2">
      <c r="A39" s="455" t="s">
        <v>34</v>
      </c>
      <c r="B39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300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323</v>
      </c>
      <c r="H2" s="4"/>
      <c r="I2" s="4" t="s">
        <v>324</v>
      </c>
      <c r="J2" s="4"/>
      <c r="K2" s="6" t="s">
        <v>325</v>
      </c>
      <c r="L2" s="55" t="s">
        <v>326</v>
      </c>
      <c r="M2" s="7" t="s">
        <v>327</v>
      </c>
    </row>
    <row r="3" s="1" customFormat="1" ht="16.5" spans="1:13">
      <c r="A3" s="4"/>
      <c r="B3" s="8"/>
      <c r="C3" s="8"/>
      <c r="D3" s="8"/>
      <c r="E3" s="8"/>
      <c r="F3" s="8"/>
      <c r="G3" s="4" t="s">
        <v>328</v>
      </c>
      <c r="H3" s="4" t="s">
        <v>329</v>
      </c>
      <c r="I3" s="4" t="s">
        <v>328</v>
      </c>
      <c r="J3" s="4" t="s">
        <v>329</v>
      </c>
      <c r="K3" s="9"/>
      <c r="L3" s="56"/>
      <c r="M3" s="10"/>
    </row>
    <row r="4" ht="22" customHeight="1" spans="1:13">
      <c r="A4" s="57">
        <v>1</v>
      </c>
      <c r="B4" s="27" t="s">
        <v>317</v>
      </c>
      <c r="C4" s="28">
        <v>251017039</v>
      </c>
      <c r="D4" s="28" t="s">
        <v>315</v>
      </c>
      <c r="E4" s="29" t="s">
        <v>147</v>
      </c>
      <c r="F4" s="30" t="s">
        <v>316</v>
      </c>
      <c r="G4" s="58">
        <v>-0.02</v>
      </c>
      <c r="H4" s="59">
        <v>-0.01</v>
      </c>
      <c r="I4" s="58">
        <v>-0.02</v>
      </c>
      <c r="J4" s="59">
        <v>-0.01</v>
      </c>
      <c r="K4" s="60"/>
      <c r="L4" s="11"/>
      <c r="M4" s="11"/>
    </row>
    <row r="5" ht="22" customHeight="1" spans="1:13">
      <c r="A5" s="57"/>
      <c r="B5" s="27"/>
      <c r="C5" s="14"/>
      <c r="D5" s="28"/>
      <c r="E5" s="14"/>
      <c r="F5" s="15"/>
      <c r="G5" s="59"/>
      <c r="H5" s="59"/>
      <c r="I5" s="59"/>
      <c r="J5" s="59"/>
      <c r="K5" s="60"/>
      <c r="L5" s="11"/>
      <c r="M5" s="11"/>
    </row>
    <row r="6" ht="22" customHeight="1" spans="1:13">
      <c r="A6" s="57"/>
      <c r="B6" s="27"/>
      <c r="C6" s="14"/>
      <c r="D6" s="28"/>
      <c r="E6" s="14"/>
      <c r="F6" s="15"/>
      <c r="G6" s="59"/>
      <c r="H6" s="59"/>
      <c r="I6" s="59"/>
      <c r="J6" s="59"/>
      <c r="K6" s="60"/>
      <c r="L6" s="11"/>
      <c r="M6" s="11"/>
    </row>
    <row r="7" ht="22" customHeight="1" spans="1:13">
      <c r="A7" s="57"/>
      <c r="B7" s="27"/>
      <c r="C7" s="14"/>
      <c r="D7" s="28"/>
      <c r="E7" s="14"/>
      <c r="F7" s="15"/>
      <c r="G7" s="59"/>
      <c r="H7" s="59"/>
      <c r="I7" s="59"/>
      <c r="J7" s="59"/>
      <c r="K7" s="60"/>
      <c r="L7" s="11"/>
      <c r="M7" s="11"/>
    </row>
    <row r="8" ht="22" customHeight="1" spans="1:13">
      <c r="A8" s="57"/>
      <c r="B8" s="27"/>
      <c r="C8" s="14"/>
      <c r="D8" s="28"/>
      <c r="E8" s="14"/>
      <c r="F8" s="15"/>
      <c r="G8" s="59"/>
      <c r="H8" s="59"/>
      <c r="I8" s="59"/>
      <c r="J8" s="59"/>
      <c r="K8" s="60"/>
      <c r="L8" s="12"/>
      <c r="M8" s="12"/>
    </row>
    <row r="9" ht="22" customHeight="1" spans="1:13">
      <c r="A9" s="57"/>
      <c r="B9" s="61"/>
      <c r="C9" s="62"/>
      <c r="D9" s="62"/>
      <c r="E9" s="62"/>
      <c r="F9" s="63"/>
      <c r="G9" s="60"/>
      <c r="H9" s="64"/>
      <c r="I9" s="64"/>
      <c r="J9" s="64"/>
      <c r="K9" s="60"/>
      <c r="L9" s="12"/>
      <c r="M9" s="12"/>
    </row>
    <row r="10" s="2" customFormat="1" ht="18.75" spans="1:13">
      <c r="A10" s="19" t="s">
        <v>330</v>
      </c>
      <c r="B10" s="20"/>
      <c r="C10" s="20"/>
      <c r="D10" s="62"/>
      <c r="E10" s="21"/>
      <c r="F10" s="63"/>
      <c r="G10" s="34"/>
      <c r="H10" s="19" t="s">
        <v>320</v>
      </c>
      <c r="I10" s="20"/>
      <c r="J10" s="20"/>
      <c r="K10" s="21"/>
      <c r="L10" s="65"/>
      <c r="M10" s="23"/>
    </row>
    <row r="11" ht="84" customHeight="1" spans="1:13">
      <c r="A11" s="66" t="s">
        <v>331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333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0" t="s">
        <v>334</v>
      </c>
      <c r="H2" s="41"/>
      <c r="I2" s="42"/>
      <c r="J2" s="40" t="s">
        <v>335</v>
      </c>
      <c r="K2" s="41"/>
      <c r="L2" s="42"/>
      <c r="M2" s="40" t="s">
        <v>336</v>
      </c>
      <c r="N2" s="41"/>
      <c r="O2" s="42"/>
      <c r="P2" s="40" t="s">
        <v>337</v>
      </c>
      <c r="Q2" s="41"/>
      <c r="R2" s="42"/>
      <c r="S2" s="41" t="s">
        <v>338</v>
      </c>
      <c r="T2" s="41"/>
      <c r="U2" s="42"/>
      <c r="V2" s="36" t="s">
        <v>339</v>
      </c>
      <c r="W2" s="36" t="s">
        <v>314</v>
      </c>
    </row>
    <row r="3" s="1" customFormat="1" ht="16.5" spans="1:23">
      <c r="A3" s="8"/>
      <c r="B3" s="43"/>
      <c r="C3" s="43"/>
      <c r="D3" s="43"/>
      <c r="E3" s="43"/>
      <c r="F3" s="43"/>
      <c r="G3" s="4" t="s">
        <v>340</v>
      </c>
      <c r="H3" s="4" t="s">
        <v>67</v>
      </c>
      <c r="I3" s="4" t="s">
        <v>305</v>
      </c>
      <c r="J3" s="4" t="s">
        <v>340</v>
      </c>
      <c r="K3" s="4" t="s">
        <v>67</v>
      </c>
      <c r="L3" s="4" t="s">
        <v>305</v>
      </c>
      <c r="M3" s="4" t="s">
        <v>340</v>
      </c>
      <c r="N3" s="4" t="s">
        <v>67</v>
      </c>
      <c r="O3" s="4" t="s">
        <v>305</v>
      </c>
      <c r="P3" s="4" t="s">
        <v>340</v>
      </c>
      <c r="Q3" s="4" t="s">
        <v>67</v>
      </c>
      <c r="R3" s="4" t="s">
        <v>305</v>
      </c>
      <c r="S3" s="4" t="s">
        <v>340</v>
      </c>
      <c r="T3" s="4" t="s">
        <v>67</v>
      </c>
      <c r="U3" s="4" t="s">
        <v>305</v>
      </c>
      <c r="V3" s="44"/>
      <c r="W3" s="44"/>
    </row>
    <row r="4" ht="20" customHeight="1" spans="1:23">
      <c r="A4" s="26" t="s">
        <v>341</v>
      </c>
      <c r="B4" s="27" t="s">
        <v>317</v>
      </c>
      <c r="C4" s="28">
        <v>251017039</v>
      </c>
      <c r="D4" s="28" t="s">
        <v>315</v>
      </c>
      <c r="E4" s="29" t="s">
        <v>147</v>
      </c>
      <c r="F4" s="30" t="s">
        <v>316</v>
      </c>
      <c r="G4" s="45" t="s">
        <v>342</v>
      </c>
      <c r="H4" s="45"/>
      <c r="I4" s="45" t="s">
        <v>343</v>
      </c>
      <c r="J4" s="45"/>
      <c r="K4" s="46"/>
      <c r="L4" s="46"/>
      <c r="M4" s="11"/>
      <c r="N4" s="11"/>
      <c r="O4" s="11"/>
      <c r="P4" s="11"/>
      <c r="Q4" s="11"/>
      <c r="R4" s="11"/>
      <c r="S4" s="11"/>
      <c r="T4" s="11"/>
      <c r="U4" s="11"/>
      <c r="V4" s="11" t="s">
        <v>344</v>
      </c>
      <c r="W4" s="11"/>
    </row>
    <row r="5" ht="20" customHeight="1" spans="1:23">
      <c r="A5" s="26"/>
      <c r="B5" s="32"/>
      <c r="C5" s="14"/>
      <c r="D5" s="28"/>
      <c r="E5" s="14"/>
      <c r="F5" s="15"/>
      <c r="G5" s="47" t="s">
        <v>345</v>
      </c>
      <c r="H5" s="48"/>
      <c r="I5" s="49"/>
      <c r="J5" s="47" t="s">
        <v>346</v>
      </c>
      <c r="K5" s="48"/>
      <c r="L5" s="49"/>
      <c r="M5" s="40" t="s">
        <v>347</v>
      </c>
      <c r="N5" s="41"/>
      <c r="O5" s="42"/>
      <c r="P5" s="40" t="s">
        <v>348</v>
      </c>
      <c r="Q5" s="41"/>
      <c r="R5" s="42"/>
      <c r="S5" s="41" t="s">
        <v>349</v>
      </c>
      <c r="T5" s="41"/>
      <c r="U5" s="42"/>
      <c r="V5" s="11"/>
      <c r="W5" s="11"/>
    </row>
    <row r="6" ht="20" customHeight="1" spans="1:23">
      <c r="A6" s="26"/>
      <c r="B6" s="32"/>
      <c r="C6" s="14"/>
      <c r="D6" s="28"/>
      <c r="E6" s="14"/>
      <c r="F6" s="15"/>
      <c r="G6" s="50" t="s">
        <v>340</v>
      </c>
      <c r="H6" s="50" t="s">
        <v>67</v>
      </c>
      <c r="I6" s="50" t="s">
        <v>305</v>
      </c>
      <c r="J6" s="50" t="s">
        <v>340</v>
      </c>
      <c r="K6" s="50" t="s">
        <v>67</v>
      </c>
      <c r="L6" s="50" t="s">
        <v>305</v>
      </c>
      <c r="M6" s="4" t="s">
        <v>340</v>
      </c>
      <c r="N6" s="4" t="s">
        <v>67</v>
      </c>
      <c r="O6" s="4" t="s">
        <v>305</v>
      </c>
      <c r="P6" s="4" t="s">
        <v>340</v>
      </c>
      <c r="Q6" s="4" t="s">
        <v>67</v>
      </c>
      <c r="R6" s="4" t="s">
        <v>305</v>
      </c>
      <c r="S6" s="4" t="s">
        <v>340</v>
      </c>
      <c r="T6" s="4" t="s">
        <v>67</v>
      </c>
      <c r="U6" s="4" t="s">
        <v>305</v>
      </c>
      <c r="V6" s="11"/>
      <c r="W6" s="11"/>
    </row>
    <row r="7" spans="1:23">
      <c r="A7" s="26"/>
      <c r="B7" s="32"/>
      <c r="C7" s="14"/>
      <c r="D7" s="28"/>
      <c r="E7" s="14"/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32"/>
      <c r="C8" s="51"/>
      <c r="D8" s="51"/>
      <c r="E8" s="51"/>
      <c r="F8" s="5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6"/>
      <c r="B9" s="32"/>
      <c r="C9" s="51"/>
      <c r="D9" s="51"/>
      <c r="E9" s="51"/>
      <c r="F9" s="5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19" t="s">
        <v>350</v>
      </c>
      <c r="B10" s="20"/>
      <c r="C10" s="20"/>
      <c r="D10" s="20"/>
      <c r="E10" s="21"/>
      <c r="F10" s="22"/>
      <c r="G10" s="34"/>
      <c r="H10" s="39"/>
      <c r="I10" s="39"/>
      <c r="J10" s="19" t="s">
        <v>320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3"/>
    </row>
    <row r="11" ht="80" customHeight="1" spans="1:23">
      <c r="A11" s="53" t="s">
        <v>351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353</v>
      </c>
      <c r="B2" s="36" t="s">
        <v>301</v>
      </c>
      <c r="C2" s="36" t="s">
        <v>302</v>
      </c>
      <c r="D2" s="36" t="s">
        <v>303</v>
      </c>
      <c r="E2" s="36" t="s">
        <v>304</v>
      </c>
      <c r="F2" s="36" t="s">
        <v>305</v>
      </c>
      <c r="G2" s="35" t="s">
        <v>354</v>
      </c>
      <c r="H2" s="35" t="s">
        <v>355</v>
      </c>
      <c r="I2" s="35" t="s">
        <v>356</v>
      </c>
      <c r="J2" s="35" t="s">
        <v>355</v>
      </c>
      <c r="K2" s="35" t="s">
        <v>357</v>
      </c>
      <c r="L2" s="35" t="s">
        <v>355</v>
      </c>
      <c r="M2" s="36" t="s">
        <v>339</v>
      </c>
      <c r="N2" s="36" t="s">
        <v>314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353</v>
      </c>
      <c r="B4" s="38" t="s">
        <v>358</v>
      </c>
      <c r="C4" s="38" t="s">
        <v>340</v>
      </c>
      <c r="D4" s="38" t="s">
        <v>303</v>
      </c>
      <c r="E4" s="36" t="s">
        <v>304</v>
      </c>
      <c r="F4" s="36" t="s">
        <v>305</v>
      </c>
      <c r="G4" s="35" t="s">
        <v>354</v>
      </c>
      <c r="H4" s="35" t="s">
        <v>355</v>
      </c>
      <c r="I4" s="35" t="s">
        <v>356</v>
      </c>
      <c r="J4" s="35" t="s">
        <v>355</v>
      </c>
      <c r="K4" s="35" t="s">
        <v>357</v>
      </c>
      <c r="L4" s="35" t="s">
        <v>355</v>
      </c>
      <c r="M4" s="36" t="s">
        <v>339</v>
      </c>
      <c r="N4" s="36" t="s">
        <v>314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359</v>
      </c>
      <c r="B11" s="20"/>
      <c r="C11" s="20"/>
      <c r="D11" s="21"/>
      <c r="E11" s="22"/>
      <c r="F11" s="39"/>
      <c r="G11" s="34"/>
      <c r="H11" s="39"/>
      <c r="I11" s="19" t="s">
        <v>360</v>
      </c>
      <c r="J11" s="20"/>
      <c r="K11" s="20"/>
      <c r="L11" s="20"/>
      <c r="M11" s="20"/>
      <c r="N11" s="23"/>
    </row>
    <row r="12" ht="16.5" spans="1:14">
      <c r="A12" s="24" t="s">
        <v>361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333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339</v>
      </c>
      <c r="L2" s="5" t="s">
        <v>314</v>
      </c>
    </row>
    <row r="3" ht="18.75" spans="1:12">
      <c r="A3" s="26" t="s">
        <v>341</v>
      </c>
      <c r="B3" s="27" t="s">
        <v>317</v>
      </c>
      <c r="C3" s="28">
        <v>251017039</v>
      </c>
      <c r="D3" s="28" t="s">
        <v>315</v>
      </c>
      <c r="E3" s="29" t="s">
        <v>147</v>
      </c>
      <c r="F3" s="30" t="s">
        <v>316</v>
      </c>
      <c r="G3" s="11" t="s">
        <v>367</v>
      </c>
      <c r="H3" s="11" t="s">
        <v>368</v>
      </c>
      <c r="I3" s="11"/>
      <c r="J3" s="11"/>
      <c r="K3" s="31" t="s">
        <v>369</v>
      </c>
      <c r="L3" s="11" t="s">
        <v>318</v>
      </c>
    </row>
    <row r="4" spans="1:12">
      <c r="A4" s="26"/>
      <c r="B4" s="32"/>
      <c r="C4" s="14"/>
      <c r="D4" s="28"/>
      <c r="E4" s="14"/>
      <c r="F4" s="33"/>
      <c r="G4" s="11"/>
      <c r="H4" s="11"/>
      <c r="I4" s="11"/>
      <c r="J4" s="11"/>
      <c r="K4" s="31" t="s">
        <v>369</v>
      </c>
      <c r="L4" s="11" t="s">
        <v>318</v>
      </c>
    </row>
    <row r="5" spans="1:12">
      <c r="A5" s="26"/>
      <c r="B5" s="32"/>
      <c r="C5" s="14"/>
      <c r="D5" s="28"/>
      <c r="E5" s="14"/>
      <c r="F5" s="33"/>
      <c r="G5" s="11"/>
      <c r="H5" s="11"/>
      <c r="I5" s="11"/>
      <c r="J5" s="11"/>
      <c r="K5" s="31" t="s">
        <v>369</v>
      </c>
      <c r="L5" s="11" t="s">
        <v>318</v>
      </c>
    </row>
    <row r="6" spans="1:12">
      <c r="A6" s="26"/>
      <c r="B6" s="32"/>
      <c r="C6" s="14"/>
      <c r="D6" s="28"/>
      <c r="E6" s="14"/>
      <c r="F6" s="33"/>
      <c r="G6" s="11"/>
      <c r="H6" s="11"/>
      <c r="I6" s="11"/>
      <c r="J6" s="11"/>
      <c r="K6" s="31" t="s">
        <v>369</v>
      </c>
      <c r="L6" s="11" t="s">
        <v>318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19" t="s">
        <v>370</v>
      </c>
      <c r="B8" s="20"/>
      <c r="C8" s="20"/>
      <c r="D8" s="20"/>
      <c r="E8" s="21"/>
      <c r="F8" s="22"/>
      <c r="G8" s="34"/>
      <c r="H8" s="19" t="s">
        <v>371</v>
      </c>
      <c r="I8" s="20"/>
      <c r="J8" s="20"/>
      <c r="K8" s="20"/>
      <c r="L8" s="23"/>
    </row>
    <row r="9" ht="16.5" spans="1:12">
      <c r="A9" s="24" t="s">
        <v>372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300</v>
      </c>
      <c r="B2" s="5" t="s">
        <v>305</v>
      </c>
      <c r="C2" s="5" t="s">
        <v>340</v>
      </c>
      <c r="D2" s="5" t="s">
        <v>303</v>
      </c>
      <c r="E2" s="5" t="s">
        <v>304</v>
      </c>
      <c r="F2" s="4" t="s">
        <v>374</v>
      </c>
      <c r="G2" s="4" t="s">
        <v>324</v>
      </c>
      <c r="H2" s="6" t="s">
        <v>325</v>
      </c>
      <c r="I2" s="7" t="s">
        <v>327</v>
      </c>
    </row>
    <row r="3" s="1" customFormat="1" ht="16.5" spans="1:9">
      <c r="A3" s="4"/>
      <c r="B3" s="8"/>
      <c r="C3" s="8"/>
      <c r="D3" s="8"/>
      <c r="E3" s="8"/>
      <c r="F3" s="4" t="s">
        <v>375</v>
      </c>
      <c r="G3" s="4" t="s">
        <v>328</v>
      </c>
      <c r="H3" s="9"/>
      <c r="I3" s="10"/>
    </row>
    <row r="4" spans="1:9">
      <c r="A4" s="11"/>
      <c r="B4" s="12"/>
      <c r="C4" s="13"/>
      <c r="D4" s="14"/>
      <c r="E4" s="15"/>
      <c r="F4" s="16"/>
      <c r="G4" s="16"/>
      <c r="H4" s="11"/>
      <c r="I4" s="11"/>
    </row>
    <row r="5" spans="1:9">
      <c r="A5" s="11"/>
      <c r="B5" s="12"/>
      <c r="C5" s="13"/>
      <c r="D5" s="14"/>
      <c r="E5" s="15"/>
      <c r="F5" s="17"/>
      <c r="G5" s="16"/>
      <c r="H5" s="11"/>
      <c r="I5" s="11"/>
    </row>
    <row r="6" spans="1:9">
      <c r="A6" s="11"/>
      <c r="B6" s="12"/>
      <c r="C6" s="13"/>
      <c r="D6" s="14"/>
      <c r="E6" s="15"/>
      <c r="F6" s="16"/>
      <c r="G6" s="16"/>
      <c r="H6" s="11"/>
      <c r="I6" s="11"/>
    </row>
    <row r="7" spans="1:9">
      <c r="A7" s="11"/>
      <c r="B7" s="12"/>
      <c r="C7" s="13"/>
      <c r="D7" s="14"/>
      <c r="E7" s="15"/>
      <c r="F7" s="18"/>
      <c r="G7" s="16"/>
      <c r="H7" s="11"/>
      <c r="I7" s="11"/>
    </row>
    <row r="8" spans="1:9">
      <c r="A8" s="11"/>
      <c r="B8" s="12"/>
      <c r="C8" s="13"/>
      <c r="D8" s="14"/>
      <c r="E8" s="15"/>
      <c r="F8" s="16"/>
      <c r="G8" s="16"/>
      <c r="H8" s="11"/>
      <c r="I8" s="11"/>
    </row>
    <row r="9" spans="1:9">
      <c r="A9" s="11"/>
      <c r="B9" s="12"/>
      <c r="C9" s="13"/>
      <c r="D9" s="14"/>
      <c r="E9" s="15"/>
      <c r="F9" s="16"/>
      <c r="G9" s="16"/>
      <c r="H9" s="12"/>
      <c r="I9" s="11"/>
    </row>
    <row r="10" spans="1:9">
      <c r="A10" s="11"/>
      <c r="B10" s="12"/>
      <c r="C10" s="13"/>
      <c r="D10" s="14"/>
      <c r="E10" s="15"/>
      <c r="F10" s="18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376</v>
      </c>
      <c r="B12" s="20"/>
      <c r="C12" s="20"/>
      <c r="D12" s="21"/>
      <c r="E12" s="22"/>
      <c r="F12" s="19" t="s">
        <v>377</v>
      </c>
      <c r="G12" s="20"/>
      <c r="H12" s="21"/>
      <c r="I12" s="23"/>
    </row>
    <row r="13" ht="16.5" spans="1:9">
      <c r="A13" s="24" t="s">
        <v>378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35</v>
      </c>
      <c r="C2" s="426"/>
      <c r="D2" s="426"/>
      <c r="E2" s="426"/>
      <c r="F2" s="426"/>
      <c r="G2" s="426"/>
      <c r="H2" s="426"/>
      <c r="I2" s="427"/>
    </row>
    <row r="3" ht="27.95" customHeight="1" spans="2:9">
      <c r="B3" s="428"/>
      <c r="C3" s="429"/>
      <c r="D3" s="430" t="s">
        <v>36</v>
      </c>
      <c r="E3" s="431"/>
      <c r="F3" s="432" t="s">
        <v>37</v>
      </c>
      <c r="G3" s="433"/>
      <c r="H3" s="430" t="s">
        <v>38</v>
      </c>
      <c r="I3" s="434"/>
    </row>
    <row r="4" ht="27.95" customHeight="1" spans="2:9">
      <c r="B4" s="428" t="s">
        <v>39</v>
      </c>
      <c r="C4" s="429" t="s">
        <v>40</v>
      </c>
      <c r="D4" s="429" t="s">
        <v>41</v>
      </c>
      <c r="E4" s="429" t="s">
        <v>42</v>
      </c>
      <c r="F4" s="435" t="s">
        <v>41</v>
      </c>
      <c r="G4" s="435" t="s">
        <v>42</v>
      </c>
      <c r="H4" s="429" t="s">
        <v>41</v>
      </c>
      <c r="I4" s="436" t="s">
        <v>42</v>
      </c>
    </row>
    <row r="5" ht="27.95" customHeight="1" spans="2:9">
      <c r="B5" s="437" t="s">
        <v>43</v>
      </c>
      <c r="C5" s="12">
        <v>13</v>
      </c>
      <c r="D5" s="12">
        <v>0</v>
      </c>
      <c r="E5" s="12">
        <v>1</v>
      </c>
      <c r="F5" s="438">
        <v>0</v>
      </c>
      <c r="G5" s="438">
        <v>1</v>
      </c>
      <c r="H5" s="12">
        <v>1</v>
      </c>
      <c r="I5" s="439">
        <v>2</v>
      </c>
    </row>
    <row r="6" ht="27.95" customHeight="1" spans="2:9">
      <c r="B6" s="437" t="s">
        <v>44</v>
      </c>
      <c r="C6" s="12">
        <v>20</v>
      </c>
      <c r="D6" s="12">
        <v>0</v>
      </c>
      <c r="E6" s="12">
        <v>1</v>
      </c>
      <c r="F6" s="438">
        <v>1</v>
      </c>
      <c r="G6" s="438">
        <v>2</v>
      </c>
      <c r="H6" s="12">
        <v>2</v>
      </c>
      <c r="I6" s="439">
        <v>3</v>
      </c>
    </row>
    <row r="7" ht="27.95" customHeight="1" spans="2:9">
      <c r="B7" s="437" t="s">
        <v>45</v>
      </c>
      <c r="C7" s="12">
        <v>32</v>
      </c>
      <c r="D7" s="12">
        <v>0</v>
      </c>
      <c r="E7" s="12">
        <v>1</v>
      </c>
      <c r="F7" s="438">
        <v>2</v>
      </c>
      <c r="G7" s="438">
        <v>3</v>
      </c>
      <c r="H7" s="12">
        <v>3</v>
      </c>
      <c r="I7" s="439">
        <v>4</v>
      </c>
    </row>
    <row r="8" ht="27.95" customHeight="1" spans="2:9">
      <c r="B8" s="437" t="s">
        <v>46</v>
      </c>
      <c r="C8" s="12">
        <v>50</v>
      </c>
      <c r="D8" s="12">
        <v>1</v>
      </c>
      <c r="E8" s="12">
        <v>2</v>
      </c>
      <c r="F8" s="438">
        <v>3</v>
      </c>
      <c r="G8" s="438">
        <v>4</v>
      </c>
      <c r="H8" s="12">
        <v>5</v>
      </c>
      <c r="I8" s="439">
        <v>6</v>
      </c>
    </row>
    <row r="9" ht="27.95" customHeight="1" spans="2:9">
      <c r="B9" s="437" t="s">
        <v>47</v>
      </c>
      <c r="C9" s="12">
        <v>80</v>
      </c>
      <c r="D9" s="12">
        <v>2</v>
      </c>
      <c r="E9" s="12">
        <v>3</v>
      </c>
      <c r="F9" s="438">
        <v>5</v>
      </c>
      <c r="G9" s="438">
        <v>6</v>
      </c>
      <c r="H9" s="12">
        <v>7</v>
      </c>
      <c r="I9" s="439">
        <v>8</v>
      </c>
    </row>
    <row r="10" ht="27.95" customHeight="1" spans="2:9">
      <c r="B10" s="437" t="s">
        <v>48</v>
      </c>
      <c r="C10" s="12">
        <v>125</v>
      </c>
      <c r="D10" s="12">
        <v>3</v>
      </c>
      <c r="E10" s="12">
        <v>4</v>
      </c>
      <c r="F10" s="438">
        <v>7</v>
      </c>
      <c r="G10" s="438">
        <v>8</v>
      </c>
      <c r="H10" s="12">
        <v>10</v>
      </c>
      <c r="I10" s="439">
        <v>11</v>
      </c>
    </row>
    <row r="11" ht="27.95" customHeight="1" spans="2:9">
      <c r="B11" s="437" t="s">
        <v>49</v>
      </c>
      <c r="C11" s="12">
        <v>200</v>
      </c>
      <c r="D11" s="12">
        <v>5</v>
      </c>
      <c r="E11" s="12">
        <v>6</v>
      </c>
      <c r="F11" s="438">
        <v>10</v>
      </c>
      <c r="G11" s="438">
        <v>11</v>
      </c>
      <c r="H11" s="12">
        <v>14</v>
      </c>
      <c r="I11" s="439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3">
        <v>22</v>
      </c>
    </row>
    <row r="14" spans="2:9">
      <c r="B14" s="444" t="s">
        <v>51</v>
      </c>
      <c r="C14" s="444"/>
      <c r="D14" s="4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359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ht="14.25" spans="1:11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ht="18" customHeight="1" spans="1:11">
      <c r="A4" s="261" t="s">
        <v>61</v>
      </c>
      <c r="B4" s="262" t="s">
        <v>62</v>
      </c>
      <c r="C4" s="263"/>
      <c r="D4" s="261" t="s">
        <v>63</v>
      </c>
      <c r="E4" s="264"/>
      <c r="F4" s="265">
        <v>45991</v>
      </c>
      <c r="G4" s="266"/>
      <c r="H4" s="261" t="s">
        <v>64</v>
      </c>
      <c r="I4" s="264"/>
      <c r="J4" s="157" t="s">
        <v>65</v>
      </c>
      <c r="K4" s="158" t="s">
        <v>66</v>
      </c>
    </row>
    <row r="5" ht="14.25" spans="1:11">
      <c r="A5" s="267" t="s">
        <v>67</v>
      </c>
      <c r="B5" s="157" t="s">
        <v>68</v>
      </c>
      <c r="C5" s="158"/>
      <c r="D5" s="261" t="s">
        <v>69</v>
      </c>
      <c r="E5" s="264"/>
      <c r="F5" s="265">
        <v>45972</v>
      </c>
      <c r="G5" s="266"/>
      <c r="H5" s="261" t="s">
        <v>70</v>
      </c>
      <c r="I5" s="264"/>
      <c r="J5" s="157" t="s">
        <v>65</v>
      </c>
      <c r="K5" s="158" t="s">
        <v>66</v>
      </c>
    </row>
    <row r="6" ht="14.25" spans="1:11">
      <c r="A6" s="261" t="s">
        <v>71</v>
      </c>
      <c r="B6" s="268">
        <v>1</v>
      </c>
      <c r="C6" s="269">
        <v>6</v>
      </c>
      <c r="D6" s="267" t="s">
        <v>72</v>
      </c>
      <c r="E6" s="270"/>
      <c r="F6" s="265">
        <v>45981</v>
      </c>
      <c r="G6" s="266"/>
      <c r="H6" s="261" t="s">
        <v>73</v>
      </c>
      <c r="I6" s="264"/>
      <c r="J6" s="157" t="s">
        <v>65</v>
      </c>
      <c r="K6" s="158" t="s">
        <v>66</v>
      </c>
    </row>
    <row r="7" ht="14.25" spans="1:11">
      <c r="A7" s="261" t="s">
        <v>74</v>
      </c>
      <c r="B7" s="271">
        <v>1419</v>
      </c>
      <c r="C7" s="272"/>
      <c r="D7" s="267" t="s">
        <v>75</v>
      </c>
      <c r="E7" s="273"/>
      <c r="F7" s="265">
        <v>45983</v>
      </c>
      <c r="G7" s="266"/>
      <c r="H7" s="261" t="s">
        <v>76</v>
      </c>
      <c r="I7" s="264"/>
      <c r="J7" s="157" t="s">
        <v>65</v>
      </c>
      <c r="K7" s="158" t="s">
        <v>66</v>
      </c>
    </row>
    <row r="8" spans="1:11">
      <c r="A8" s="274" t="s">
        <v>77</v>
      </c>
      <c r="B8" s="275" t="s">
        <v>78</v>
      </c>
      <c r="C8" s="276"/>
      <c r="D8" s="277" t="s">
        <v>79</v>
      </c>
      <c r="E8" s="278"/>
      <c r="F8" s="279">
        <v>45986</v>
      </c>
      <c r="G8" s="280"/>
      <c r="H8" s="277" t="s">
        <v>80</v>
      </c>
      <c r="I8" s="278"/>
      <c r="J8" s="281" t="s">
        <v>65</v>
      </c>
      <c r="K8" s="282" t="s">
        <v>66</v>
      </c>
    </row>
    <row r="9" ht="15" spans="1:11">
      <c r="A9" s="360" t="s">
        <v>81</v>
      </c>
      <c r="B9" s="361"/>
      <c r="C9" s="361"/>
      <c r="D9" s="362"/>
      <c r="E9" s="362"/>
      <c r="F9" s="362"/>
      <c r="G9" s="362"/>
      <c r="H9" s="362"/>
      <c r="I9" s="362"/>
      <c r="J9" s="362"/>
      <c r="K9" s="363"/>
    </row>
    <row r="10" ht="15" spans="1:11">
      <c r="A10" s="364" t="s">
        <v>82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</row>
    <row r="11" ht="14.25" spans="1:11">
      <c r="A11" s="367" t="s">
        <v>83</v>
      </c>
      <c r="B11" s="368" t="s">
        <v>84</v>
      </c>
      <c r="C11" s="369" t="s">
        <v>85</v>
      </c>
      <c r="D11" s="370"/>
      <c r="E11" s="371" t="s">
        <v>86</v>
      </c>
      <c r="F11" s="368" t="s">
        <v>84</v>
      </c>
      <c r="G11" s="369" t="s">
        <v>85</v>
      </c>
      <c r="H11" s="369" t="s">
        <v>87</v>
      </c>
      <c r="I11" s="371" t="s">
        <v>88</v>
      </c>
      <c r="J11" s="368" t="s">
        <v>84</v>
      </c>
      <c r="K11" s="372" t="s">
        <v>85</v>
      </c>
    </row>
    <row r="12" ht="14.25" spans="1:11">
      <c r="A12" s="267" t="s">
        <v>89</v>
      </c>
      <c r="B12" s="290" t="s">
        <v>84</v>
      </c>
      <c r="C12" s="157" t="s">
        <v>85</v>
      </c>
      <c r="D12" s="273"/>
      <c r="E12" s="270" t="s">
        <v>90</v>
      </c>
      <c r="F12" s="290" t="s">
        <v>84</v>
      </c>
      <c r="G12" s="157" t="s">
        <v>85</v>
      </c>
      <c r="H12" s="157" t="s">
        <v>87</v>
      </c>
      <c r="I12" s="270" t="s">
        <v>91</v>
      </c>
      <c r="J12" s="290" t="s">
        <v>84</v>
      </c>
      <c r="K12" s="158" t="s">
        <v>85</v>
      </c>
    </row>
    <row r="13" ht="14.25" spans="1:11">
      <c r="A13" s="267" t="s">
        <v>92</v>
      </c>
      <c r="B13" s="290" t="s">
        <v>84</v>
      </c>
      <c r="C13" s="157" t="s">
        <v>85</v>
      </c>
      <c r="D13" s="273"/>
      <c r="E13" s="270" t="s">
        <v>93</v>
      </c>
      <c r="F13" s="157" t="s">
        <v>94</v>
      </c>
      <c r="G13" s="157" t="s">
        <v>95</v>
      </c>
      <c r="H13" s="157" t="s">
        <v>87</v>
      </c>
      <c r="I13" s="270" t="s">
        <v>96</v>
      </c>
      <c r="J13" s="290" t="s">
        <v>84</v>
      </c>
      <c r="K13" s="158" t="s">
        <v>85</v>
      </c>
    </row>
    <row r="14" ht="15" spans="1:11">
      <c r="A14" s="277" t="s">
        <v>97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91"/>
    </row>
    <row r="15" ht="15" spans="1:11">
      <c r="A15" s="364" t="s">
        <v>98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6"/>
    </row>
    <row r="16" ht="14.25" spans="1:11">
      <c r="A16" s="373" t="s">
        <v>99</v>
      </c>
      <c r="B16" s="369" t="s">
        <v>94</v>
      </c>
      <c r="C16" s="369" t="s">
        <v>95</v>
      </c>
      <c r="D16" s="374"/>
      <c r="E16" s="375" t="s">
        <v>100</v>
      </c>
      <c r="F16" s="369" t="s">
        <v>94</v>
      </c>
      <c r="G16" s="369" t="s">
        <v>95</v>
      </c>
      <c r="H16" s="376"/>
      <c r="I16" s="375" t="s">
        <v>101</v>
      </c>
      <c r="J16" s="369" t="s">
        <v>94</v>
      </c>
      <c r="K16" s="372" t="s">
        <v>95</v>
      </c>
    </row>
    <row r="17" customHeight="1" spans="1:22">
      <c r="A17" s="314" t="s">
        <v>102</v>
      </c>
      <c r="B17" s="157" t="s">
        <v>94</v>
      </c>
      <c r="C17" s="157" t="s">
        <v>95</v>
      </c>
      <c r="D17" s="377"/>
      <c r="E17" s="315" t="s">
        <v>103</v>
      </c>
      <c r="F17" s="157" t="s">
        <v>94</v>
      </c>
      <c r="G17" s="157" t="s">
        <v>95</v>
      </c>
      <c r="H17" s="378"/>
      <c r="I17" s="315" t="s">
        <v>104</v>
      </c>
      <c r="J17" s="157" t="s">
        <v>94</v>
      </c>
      <c r="K17" s="158" t="s">
        <v>95</v>
      </c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ht="18" customHeight="1" spans="1:22">
      <c r="A18" s="380" t="s">
        <v>105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2"/>
    </row>
    <row r="19" s="358" customFormat="1" ht="18" customHeight="1" spans="1:22">
      <c r="A19" s="364" t="s">
        <v>106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customHeight="1" spans="1:22">
      <c r="A20" s="383" t="s">
        <v>107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ht="21.75" customHeight="1" spans="1:22">
      <c r="A21" s="386" t="s">
        <v>108</v>
      </c>
      <c r="B21" s="387"/>
      <c r="C21" s="387" t="s">
        <v>109</v>
      </c>
      <c r="D21" s="387" t="s">
        <v>110</v>
      </c>
      <c r="E21" s="387" t="s">
        <v>111</v>
      </c>
      <c r="F21" s="387" t="s">
        <v>112</v>
      </c>
      <c r="G21" s="387" t="s">
        <v>113</v>
      </c>
      <c r="H21" s="387"/>
      <c r="I21" s="387"/>
      <c r="J21" s="315"/>
      <c r="K21" s="317" t="s">
        <v>114</v>
      </c>
    </row>
    <row r="22" ht="23" customHeight="1" spans="1:22">
      <c r="A22" s="388" t="s">
        <v>115</v>
      </c>
      <c r="B22" s="389"/>
      <c r="C22" s="389">
        <v>1</v>
      </c>
      <c r="D22" s="389">
        <v>1</v>
      </c>
      <c r="E22" s="389">
        <v>1</v>
      </c>
      <c r="F22" s="389">
        <v>1</v>
      </c>
      <c r="G22" s="389">
        <v>1</v>
      </c>
      <c r="H22" s="389"/>
      <c r="I22" s="389"/>
      <c r="J22" s="389"/>
      <c r="K22" s="390"/>
    </row>
    <row r="23" ht="23" customHeight="1" spans="1:22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91"/>
    </row>
    <row r="24" ht="23" customHeight="1" spans="1:22">
      <c r="A24" s="388"/>
      <c r="B24" s="389"/>
      <c r="C24" s="389"/>
      <c r="D24" s="389"/>
      <c r="E24" s="389"/>
      <c r="F24" s="389"/>
      <c r="G24" s="389"/>
      <c r="H24" s="389"/>
      <c r="I24" s="389"/>
      <c r="J24" s="389"/>
      <c r="K24" s="391"/>
    </row>
    <row r="25" ht="23" customHeight="1" spans="1:22">
      <c r="A25" s="388"/>
      <c r="B25" s="389"/>
      <c r="C25" s="389"/>
      <c r="D25" s="389"/>
      <c r="E25" s="389"/>
      <c r="F25" s="389"/>
      <c r="G25" s="389"/>
      <c r="H25" s="389"/>
      <c r="I25" s="389"/>
      <c r="J25" s="389"/>
      <c r="K25" s="391"/>
    </row>
    <row r="26" ht="23" customHeight="1" spans="1:22">
      <c r="A26" s="392"/>
      <c r="B26" s="389"/>
      <c r="C26" s="389"/>
      <c r="D26" s="389"/>
      <c r="E26" s="389"/>
      <c r="F26" s="389"/>
      <c r="G26" s="389"/>
      <c r="H26" s="389"/>
      <c r="I26" s="389"/>
      <c r="J26" s="389"/>
      <c r="K26" s="391"/>
    </row>
    <row r="27" ht="18" customHeight="1" spans="1:22">
      <c r="A27" s="393" t="s">
        <v>116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ht="18.75" customHeight="1" spans="1:22">
      <c r="A28" s="396" t="s">
        <v>117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ht="18.75" customHeight="1" spans="1:22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1"/>
    </row>
    <row r="30" ht="18" customHeight="1" spans="1:22">
      <c r="A30" s="393" t="s">
        <v>118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5"/>
    </row>
    <row r="31" ht="14.25" spans="1:22">
      <c r="A31" s="402" t="s">
        <v>119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4"/>
    </row>
    <row r="32" ht="15" spans="1:22">
      <c r="A32" s="169" t="s">
        <v>120</v>
      </c>
      <c r="B32" s="170"/>
      <c r="C32" s="157" t="s">
        <v>65</v>
      </c>
      <c r="D32" s="157" t="s">
        <v>66</v>
      </c>
      <c r="E32" s="405" t="s">
        <v>121</v>
      </c>
      <c r="F32" s="406"/>
      <c r="G32" s="406"/>
      <c r="H32" s="406"/>
      <c r="I32" s="406"/>
      <c r="J32" s="406"/>
      <c r="K32" s="407"/>
    </row>
    <row r="33" ht="15" spans="1:11">
      <c r="A33" s="408" t="s">
        <v>122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4" ht="21" customHeight="1" spans="1:11">
      <c r="A34" s="409" t="s">
        <v>123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1"/>
    </row>
    <row r="35" ht="21" customHeight="1" spans="1:11">
      <c r="A35" s="325" t="s">
        <v>124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 t="s">
        <v>125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15" spans="1:11">
      <c r="A41" s="318" t="s">
        <v>126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ht="15" spans="1:11">
      <c r="A42" s="364" t="s">
        <v>127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6"/>
    </row>
    <row r="43" ht="14.25" spans="1:11">
      <c r="A43" s="373" t="s">
        <v>128</v>
      </c>
      <c r="B43" s="369" t="s">
        <v>94</v>
      </c>
      <c r="C43" s="369" t="s">
        <v>95</v>
      </c>
      <c r="D43" s="369" t="s">
        <v>87</v>
      </c>
      <c r="E43" s="375" t="s">
        <v>129</v>
      </c>
      <c r="F43" s="369" t="s">
        <v>94</v>
      </c>
      <c r="G43" s="369" t="s">
        <v>95</v>
      </c>
      <c r="H43" s="369" t="s">
        <v>87</v>
      </c>
      <c r="I43" s="375" t="s">
        <v>130</v>
      </c>
      <c r="J43" s="369" t="s">
        <v>94</v>
      </c>
      <c r="K43" s="372" t="s">
        <v>95</v>
      </c>
    </row>
    <row r="44" ht="14.25" spans="1:11">
      <c r="A44" s="314" t="s">
        <v>86</v>
      </c>
      <c r="B44" s="157" t="s">
        <v>94</v>
      </c>
      <c r="C44" s="157" t="s">
        <v>95</v>
      </c>
      <c r="D44" s="157" t="s">
        <v>87</v>
      </c>
      <c r="E44" s="315" t="s">
        <v>93</v>
      </c>
      <c r="F44" s="157" t="s">
        <v>94</v>
      </c>
      <c r="G44" s="157" t="s">
        <v>95</v>
      </c>
      <c r="H44" s="157" t="s">
        <v>87</v>
      </c>
      <c r="I44" s="315" t="s">
        <v>104</v>
      </c>
      <c r="J44" s="157" t="s">
        <v>94</v>
      </c>
      <c r="K44" s="158" t="s">
        <v>95</v>
      </c>
    </row>
    <row r="45" ht="15" spans="1:11">
      <c r="A45" s="277" t="s">
        <v>97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91"/>
    </row>
    <row r="46" ht="15" spans="1:11">
      <c r="A46" s="408" t="s">
        <v>131</v>
      </c>
      <c r="B46" s="408"/>
      <c r="C46" s="408"/>
      <c r="D46" s="408"/>
      <c r="E46" s="408"/>
      <c r="F46" s="408"/>
      <c r="G46" s="408"/>
      <c r="H46" s="408"/>
      <c r="I46" s="408"/>
      <c r="J46" s="408"/>
      <c r="K46" s="408"/>
    </row>
    <row r="47" ht="15" spans="1:11">
      <c r="A47" s="409"/>
      <c r="B47" s="410"/>
      <c r="C47" s="410"/>
      <c r="D47" s="410"/>
      <c r="E47" s="410"/>
      <c r="F47" s="410"/>
      <c r="G47" s="410"/>
      <c r="H47" s="410"/>
      <c r="I47" s="410"/>
      <c r="J47" s="410"/>
      <c r="K47" s="411"/>
    </row>
    <row r="48" ht="15" spans="1:11">
      <c r="A48" s="412" t="s">
        <v>132</v>
      </c>
      <c r="B48" s="413" t="s">
        <v>133</v>
      </c>
      <c r="C48" s="413"/>
      <c r="D48" s="414" t="s">
        <v>134</v>
      </c>
      <c r="E48" s="415" t="s">
        <v>135</v>
      </c>
      <c r="F48" s="416" t="s">
        <v>136</v>
      </c>
      <c r="G48" s="417">
        <v>45973</v>
      </c>
      <c r="H48" s="418" t="s">
        <v>137</v>
      </c>
      <c r="I48" s="419"/>
      <c r="J48" s="420" t="s">
        <v>138</v>
      </c>
      <c r="K48" s="421"/>
    </row>
    <row r="49" ht="15" spans="1:11">
      <c r="A49" s="408" t="s">
        <v>139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8"/>
    </row>
    <row r="50" ht="15" spans="1:11">
      <c r="A50" s="422" t="s">
        <v>140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4"/>
    </row>
    <row r="51" ht="15" spans="1:11">
      <c r="A51" s="412" t="s">
        <v>132</v>
      </c>
      <c r="B51" s="413" t="s">
        <v>133</v>
      </c>
      <c r="C51" s="413"/>
      <c r="D51" s="414" t="s">
        <v>134</v>
      </c>
      <c r="E51" s="415" t="s">
        <v>135</v>
      </c>
      <c r="F51" s="416" t="s">
        <v>136</v>
      </c>
      <c r="G51" s="417">
        <v>45973</v>
      </c>
      <c r="H51" s="418" t="s">
        <v>137</v>
      </c>
      <c r="I51" s="419"/>
      <c r="J51" s="420" t="s">
        <v>138</v>
      </c>
      <c r="K51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S21" sqref="S21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47" customWidth="1"/>
    <col min="18" max="255" width="9" style="85"/>
    <col min="256" max="16384" width="9" style="88"/>
  </cols>
  <sheetData>
    <row r="1" s="85" customFormat="1" ht="29" customHeight="1" spans="1:258">
      <c r="A1" s="230" t="s">
        <v>141</v>
      </c>
      <c r="B1" s="230"/>
      <c r="C1" s="232"/>
      <c r="D1" s="232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346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TACCAO82300</v>
      </c>
      <c r="C2" s="96"/>
      <c r="D2" s="97"/>
      <c r="E2" s="98" t="s">
        <v>67</v>
      </c>
      <c r="F2" s="99" t="str">
        <f>首期!B5</f>
        <v>女式超轻套头抓绒服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347"/>
      <c r="Q2" s="34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142</v>
      </c>
      <c r="B3" s="105" t="s">
        <v>143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349"/>
      <c r="Q3" s="350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144</v>
      </c>
      <c r="C4" s="110" t="s">
        <v>109</v>
      </c>
      <c r="D4" s="111" t="s">
        <v>110</v>
      </c>
      <c r="E4" s="110" t="s">
        <v>111</v>
      </c>
      <c r="F4" s="110" t="s">
        <v>112</v>
      </c>
      <c r="G4" s="110" t="s">
        <v>113</v>
      </c>
      <c r="H4" s="110" t="s">
        <v>145</v>
      </c>
      <c r="I4" s="112" t="s">
        <v>146</v>
      </c>
      <c r="J4" s="107"/>
      <c r="K4" s="351"/>
      <c r="L4" s="352" t="s">
        <v>147</v>
      </c>
      <c r="M4" s="352" t="s">
        <v>110</v>
      </c>
      <c r="N4" s="352" t="s">
        <v>110</v>
      </c>
      <c r="O4" s="352"/>
      <c r="P4" s="352"/>
      <c r="Q4" s="353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7" t="s">
        <v>148</v>
      </c>
      <c r="C5" s="117" t="s">
        <v>149</v>
      </c>
      <c r="D5" s="111" t="s">
        <v>150</v>
      </c>
      <c r="E5" s="117" t="s">
        <v>151</v>
      </c>
      <c r="F5" s="117" t="s">
        <v>152</v>
      </c>
      <c r="G5" s="117" t="s">
        <v>153</v>
      </c>
      <c r="H5" s="117" t="s">
        <v>154</v>
      </c>
      <c r="I5" s="112"/>
      <c r="J5" s="118"/>
      <c r="K5" s="119"/>
      <c r="L5" s="120"/>
      <c r="M5" s="121" t="s">
        <v>155</v>
      </c>
      <c r="N5" s="121" t="s">
        <v>156</v>
      </c>
      <c r="O5" s="121"/>
      <c r="P5" s="121"/>
      <c r="Q5" s="354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123" t="s">
        <v>157</v>
      </c>
      <c r="B6" s="124">
        <f>C6-1</f>
        <v>56</v>
      </c>
      <c r="C6" s="124">
        <f>D6-2</f>
        <v>57</v>
      </c>
      <c r="D6" s="125">
        <v>59</v>
      </c>
      <c r="E6" s="124">
        <f>D6+2</f>
        <v>61</v>
      </c>
      <c r="F6" s="124">
        <f>E6+2</f>
        <v>63</v>
      </c>
      <c r="G6" s="124">
        <f>F6+1</f>
        <v>64</v>
      </c>
      <c r="H6" s="124">
        <f>G6+1</f>
        <v>65</v>
      </c>
      <c r="I6" s="126" t="s">
        <v>158</v>
      </c>
      <c r="J6" s="118"/>
      <c r="K6" s="119"/>
      <c r="L6" s="119"/>
      <c r="M6" s="119" t="s">
        <v>159</v>
      </c>
      <c r="N6" s="119" t="s">
        <v>160</v>
      </c>
      <c r="O6" s="119"/>
      <c r="P6" s="119"/>
      <c r="Q6" s="127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123" t="s">
        <v>161</v>
      </c>
      <c r="B7" s="124">
        <f>C7</f>
        <v>15.5</v>
      </c>
      <c r="C7" s="124">
        <f>D7-1.5</f>
        <v>15.5</v>
      </c>
      <c r="D7" s="125">
        <v>17</v>
      </c>
      <c r="E7" s="124">
        <f>D7</f>
        <v>17</v>
      </c>
      <c r="F7" s="124">
        <f>E7+2</f>
        <v>19</v>
      </c>
      <c r="G7" s="124">
        <f>F7</f>
        <v>19</v>
      </c>
      <c r="H7" s="124">
        <f>G7+1</f>
        <v>20</v>
      </c>
      <c r="I7" s="126" t="s">
        <v>158</v>
      </c>
      <c r="J7" s="118"/>
      <c r="K7" s="119"/>
      <c r="L7" s="119"/>
      <c r="M7" s="119" t="s">
        <v>159</v>
      </c>
      <c r="N7" s="119" t="s">
        <v>159</v>
      </c>
      <c r="O7" s="119"/>
      <c r="P7" s="119"/>
      <c r="Q7" s="127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128" t="s">
        <v>162</v>
      </c>
      <c r="B8" s="124">
        <f t="shared" ref="B8:B10" si="0">C8-4</f>
        <v>86</v>
      </c>
      <c r="C8" s="124">
        <f t="shared" ref="C8:C10" si="1">D8-4</f>
        <v>90</v>
      </c>
      <c r="D8" s="125">
        <v>94</v>
      </c>
      <c r="E8" s="124">
        <f t="shared" ref="E8:E10" si="2">D8+4</f>
        <v>98</v>
      </c>
      <c r="F8" s="124">
        <f>E8+4</f>
        <v>102</v>
      </c>
      <c r="G8" s="124">
        <f t="shared" ref="G8:G10" si="3">F8+6</f>
        <v>108</v>
      </c>
      <c r="H8" s="124">
        <f>G8+6</f>
        <v>114</v>
      </c>
      <c r="I8" s="126" t="s">
        <v>158</v>
      </c>
      <c r="J8" s="118"/>
      <c r="K8" s="119"/>
      <c r="L8" s="119"/>
      <c r="M8" s="119" t="s">
        <v>163</v>
      </c>
      <c r="N8" s="119" t="s">
        <v>164</v>
      </c>
      <c r="O8" s="119"/>
      <c r="P8" s="119"/>
      <c r="Q8" s="12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128" t="s">
        <v>165</v>
      </c>
      <c r="B9" s="124">
        <f t="shared" si="0"/>
        <v>82</v>
      </c>
      <c r="C9" s="124">
        <f t="shared" si="1"/>
        <v>86</v>
      </c>
      <c r="D9" s="129" t="s">
        <v>166</v>
      </c>
      <c r="E9" s="124">
        <f t="shared" si="2"/>
        <v>94</v>
      </c>
      <c r="F9" s="124">
        <f>E9+5</f>
        <v>99</v>
      </c>
      <c r="G9" s="124">
        <f t="shared" si="3"/>
        <v>105</v>
      </c>
      <c r="H9" s="124">
        <f>G9+7</f>
        <v>112</v>
      </c>
      <c r="I9" s="126" t="s">
        <v>167</v>
      </c>
      <c r="J9" s="118"/>
      <c r="K9" s="119"/>
      <c r="L9" s="119"/>
      <c r="M9" s="119" t="s">
        <v>159</v>
      </c>
      <c r="N9" s="119" t="s">
        <v>164</v>
      </c>
      <c r="O9" s="119"/>
      <c r="P9" s="119"/>
      <c r="Q9" s="127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128" t="s">
        <v>168</v>
      </c>
      <c r="B10" s="124">
        <f t="shared" si="0"/>
        <v>92</v>
      </c>
      <c r="C10" s="124">
        <f t="shared" si="1"/>
        <v>96</v>
      </c>
      <c r="D10" s="129" t="s">
        <v>169</v>
      </c>
      <c r="E10" s="124">
        <f t="shared" si="2"/>
        <v>104</v>
      </c>
      <c r="F10" s="124">
        <f>E10+5</f>
        <v>109</v>
      </c>
      <c r="G10" s="124">
        <f t="shared" si="3"/>
        <v>115</v>
      </c>
      <c r="H10" s="124">
        <f>G10+7</f>
        <v>122</v>
      </c>
      <c r="I10" s="126" t="s">
        <v>167</v>
      </c>
      <c r="J10" s="118"/>
      <c r="K10" s="119"/>
      <c r="L10" s="119"/>
      <c r="M10" s="119" t="s">
        <v>164</v>
      </c>
      <c r="N10" s="119" t="s">
        <v>159</v>
      </c>
      <c r="O10" s="119"/>
      <c r="P10" s="119"/>
      <c r="Q10" s="12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128" t="s">
        <v>170</v>
      </c>
      <c r="B11" s="124">
        <f>C11-1</f>
        <v>36</v>
      </c>
      <c r="C11" s="124">
        <f t="shared" ref="C11:C17" si="4">D11-1</f>
        <v>37</v>
      </c>
      <c r="D11" s="129" t="s">
        <v>171</v>
      </c>
      <c r="E11" s="124">
        <f t="shared" ref="E11:E17" si="5">D11+1</f>
        <v>39</v>
      </c>
      <c r="F11" s="124">
        <f t="shared" ref="F11:F17" si="6">E11+1</f>
        <v>40</v>
      </c>
      <c r="G11" s="124">
        <f>F11+1.2</f>
        <v>41.2</v>
      </c>
      <c r="H11" s="124">
        <f>G11+1.2</f>
        <v>42.4</v>
      </c>
      <c r="I11" s="126" t="s">
        <v>172</v>
      </c>
      <c r="J11" s="118"/>
      <c r="K11" s="119"/>
      <c r="L11" s="119"/>
      <c r="M11" s="119" t="s">
        <v>163</v>
      </c>
      <c r="N11" s="119" t="s">
        <v>159</v>
      </c>
      <c r="O11" s="119"/>
      <c r="P11" s="119"/>
      <c r="Q11" s="127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128" t="s">
        <v>173</v>
      </c>
      <c r="B12" s="124">
        <f>C12-0.5</f>
        <v>57</v>
      </c>
      <c r="C12" s="124">
        <f t="shared" si="4"/>
        <v>57.5</v>
      </c>
      <c r="D12" s="129" t="s">
        <v>174</v>
      </c>
      <c r="E12" s="124">
        <f t="shared" si="5"/>
        <v>59.5</v>
      </c>
      <c r="F12" s="124">
        <f t="shared" si="6"/>
        <v>60.5</v>
      </c>
      <c r="G12" s="124">
        <f>F12+0.5</f>
        <v>61</v>
      </c>
      <c r="H12" s="124">
        <f>G12+0.5</f>
        <v>61.5</v>
      </c>
      <c r="I12" s="126" t="s">
        <v>167</v>
      </c>
      <c r="J12" s="118"/>
      <c r="K12" s="119"/>
      <c r="L12" s="119"/>
      <c r="M12" s="119" t="s">
        <v>175</v>
      </c>
      <c r="N12" s="119" t="s">
        <v>160</v>
      </c>
      <c r="O12" s="119"/>
      <c r="P12" s="119"/>
      <c r="Q12" s="127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128" t="s">
        <v>176</v>
      </c>
      <c r="B13" s="124">
        <f>C13-0.8</f>
        <v>14.9</v>
      </c>
      <c r="C13" s="124">
        <f>D13-0.8</f>
        <v>15.7</v>
      </c>
      <c r="D13" s="129" t="s">
        <v>177</v>
      </c>
      <c r="E13" s="124">
        <f>D13+0.8</f>
        <v>17.3</v>
      </c>
      <c r="F13" s="124">
        <f>E13+0.8</f>
        <v>18.1</v>
      </c>
      <c r="G13" s="124">
        <f>F13+1.1</f>
        <v>19.2</v>
      </c>
      <c r="H13" s="124">
        <f>G13+1.1</f>
        <v>20.3</v>
      </c>
      <c r="I13" s="126">
        <v>0</v>
      </c>
      <c r="J13" s="118"/>
      <c r="K13" s="119"/>
      <c r="L13" s="119"/>
      <c r="M13" s="119" t="s">
        <v>178</v>
      </c>
      <c r="N13" s="119" t="s">
        <v>159</v>
      </c>
      <c r="O13" s="119"/>
      <c r="P13" s="119"/>
      <c r="Q13" s="127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130" t="s">
        <v>179</v>
      </c>
      <c r="B14" s="131">
        <f>C14-0.6</f>
        <v>12.3</v>
      </c>
      <c r="C14" s="131">
        <f>D14-0.6</f>
        <v>12.9</v>
      </c>
      <c r="D14" s="132">
        <v>13.5</v>
      </c>
      <c r="E14" s="131">
        <f>D14+0.6</f>
        <v>14.1</v>
      </c>
      <c r="F14" s="131">
        <f>E14+0.6</f>
        <v>14.7</v>
      </c>
      <c r="G14" s="131">
        <f>F14+1</f>
        <v>15.7</v>
      </c>
      <c r="H14" s="131">
        <f>G14+1.3</f>
        <v>17</v>
      </c>
      <c r="I14" s="133"/>
      <c r="J14" s="118"/>
      <c r="K14" s="119"/>
      <c r="L14" s="119"/>
      <c r="M14" s="119" t="s">
        <v>159</v>
      </c>
      <c r="N14" s="119" t="s">
        <v>159</v>
      </c>
      <c r="O14" s="119"/>
      <c r="P14" s="119"/>
      <c r="Q14" s="127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128" t="s">
        <v>180</v>
      </c>
      <c r="B15" s="131">
        <f>C15-0.4</f>
        <v>10.2</v>
      </c>
      <c r="C15" s="131">
        <f>D15-0.4</f>
        <v>10.6</v>
      </c>
      <c r="D15" s="132">
        <v>11</v>
      </c>
      <c r="E15" s="131">
        <f>D15+0.4</f>
        <v>11.4</v>
      </c>
      <c r="F15" s="131">
        <f>E15+0.4</f>
        <v>11.8</v>
      </c>
      <c r="G15" s="131">
        <f>F15+0.6</f>
        <v>12.4</v>
      </c>
      <c r="H15" s="131">
        <f>G15+0.95</f>
        <v>13.35</v>
      </c>
      <c r="I15" s="133"/>
      <c r="J15" s="118"/>
      <c r="K15" s="119"/>
      <c r="L15" s="119"/>
      <c r="M15" s="119" t="s">
        <v>181</v>
      </c>
      <c r="N15" s="119" t="s">
        <v>181</v>
      </c>
      <c r="O15" s="119"/>
      <c r="P15" s="119"/>
      <c r="Q15" s="127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128" t="s">
        <v>182</v>
      </c>
      <c r="B16" s="124">
        <f>C16-1</f>
        <v>39</v>
      </c>
      <c r="C16" s="124">
        <f t="shared" si="4"/>
        <v>40</v>
      </c>
      <c r="D16" s="125">
        <v>41</v>
      </c>
      <c r="E16" s="124">
        <f t="shared" si="5"/>
        <v>42</v>
      </c>
      <c r="F16" s="124">
        <f t="shared" si="6"/>
        <v>43</v>
      </c>
      <c r="G16" s="124">
        <f>F16+1.5</f>
        <v>44.5</v>
      </c>
      <c r="H16" s="124">
        <f>G16+1.5</f>
        <v>46</v>
      </c>
      <c r="I16" s="133"/>
      <c r="J16" s="118"/>
      <c r="K16" s="119"/>
      <c r="L16" s="119"/>
      <c r="M16" s="119" t="s">
        <v>160</v>
      </c>
      <c r="N16" s="119" t="s">
        <v>160</v>
      </c>
      <c r="O16" s="119"/>
      <c r="P16" s="119"/>
      <c r="Q16" s="127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128" t="s">
        <v>183</v>
      </c>
      <c r="B17" s="124">
        <f>C17-1</f>
        <v>42</v>
      </c>
      <c r="C17" s="124">
        <f t="shared" si="4"/>
        <v>43</v>
      </c>
      <c r="D17" s="125">
        <v>44</v>
      </c>
      <c r="E17" s="124">
        <f t="shared" si="5"/>
        <v>45</v>
      </c>
      <c r="F17" s="124">
        <f t="shared" si="6"/>
        <v>46</v>
      </c>
      <c r="G17" s="124">
        <f>F17+1.5</f>
        <v>47.5</v>
      </c>
      <c r="H17" s="124">
        <f>G17+1.5</f>
        <v>49</v>
      </c>
      <c r="I17" s="134"/>
      <c r="J17" s="118"/>
      <c r="K17" s="119"/>
      <c r="L17" s="119"/>
      <c r="M17" s="119" t="s">
        <v>159</v>
      </c>
      <c r="N17" s="119" t="s">
        <v>159</v>
      </c>
      <c r="O17" s="119"/>
      <c r="P17" s="119"/>
      <c r="Q17" s="127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128" t="s">
        <v>184</v>
      </c>
      <c r="B18" s="124">
        <f>D18</f>
        <v>3.7</v>
      </c>
      <c r="C18" s="124">
        <f>D18</f>
        <v>3.7</v>
      </c>
      <c r="D18" s="125">
        <v>3.7</v>
      </c>
      <c r="E18" s="124">
        <f>D18</f>
        <v>3.7</v>
      </c>
      <c r="F18" s="124">
        <f>D18</f>
        <v>3.7</v>
      </c>
      <c r="G18" s="124">
        <f>D18</f>
        <v>3.7</v>
      </c>
      <c r="H18" s="124">
        <f>D18</f>
        <v>3.7</v>
      </c>
      <c r="I18" s="135"/>
      <c r="J18" s="118"/>
      <c r="K18" s="119"/>
      <c r="L18" s="119"/>
      <c r="M18" s="119" t="s">
        <v>159</v>
      </c>
      <c r="N18" s="119" t="s">
        <v>159</v>
      </c>
      <c r="O18" s="119"/>
      <c r="P18" s="119"/>
      <c r="Q18" s="127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1"/>
      <c r="Q19" s="142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355"/>
      <c r="B20" s="355"/>
      <c r="C20" s="356"/>
      <c r="D20" s="356"/>
      <c r="E20" s="357"/>
      <c r="F20" s="356"/>
      <c r="G20" s="356"/>
      <c r="H20" s="356"/>
      <c r="I20" s="356"/>
      <c r="Q20" s="346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43" t="s">
        <v>185</v>
      </c>
      <c r="B21" s="143"/>
      <c r="C21" s="144"/>
      <c r="D21" s="144"/>
      <c r="Q21" s="346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45" t="s">
        <v>186</v>
      </c>
      <c r="L22" s="146">
        <v>45973</v>
      </c>
      <c r="M22" s="145" t="s">
        <v>187</v>
      </c>
      <c r="N22" s="145" t="s">
        <v>135</v>
      </c>
      <c r="O22" s="145" t="s">
        <v>188</v>
      </c>
      <c r="P22" s="85" t="s">
        <v>138</v>
      </c>
      <c r="Q22" s="346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A32" sqref="A32:K34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6">
      <c r="A1" s="151" t="s">
        <v>189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6">
      <c r="A2" s="249" t="s">
        <v>53</v>
      </c>
      <c r="B2" s="250"/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customHeight="1" spans="1:16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customHeight="1" spans="1:16">
      <c r="A4" s="261" t="s">
        <v>61</v>
      </c>
      <c r="B4" s="262"/>
      <c r="C4" s="263"/>
      <c r="D4" s="261" t="s">
        <v>63</v>
      </c>
      <c r="E4" s="264"/>
      <c r="F4" s="265"/>
      <c r="G4" s="266"/>
      <c r="H4" s="261" t="s">
        <v>64</v>
      </c>
      <c r="I4" s="264"/>
      <c r="J4" s="157" t="s">
        <v>65</v>
      </c>
      <c r="K4" s="158" t="s">
        <v>66</v>
      </c>
    </row>
    <row r="5" customHeight="1" spans="1:16">
      <c r="A5" s="267" t="s">
        <v>67</v>
      </c>
      <c r="B5" s="157"/>
      <c r="C5" s="158"/>
      <c r="D5" s="261" t="s">
        <v>69</v>
      </c>
      <c r="E5" s="264"/>
      <c r="F5" s="265"/>
      <c r="G5" s="266"/>
      <c r="H5" s="261" t="s">
        <v>70</v>
      </c>
      <c r="I5" s="264"/>
      <c r="J5" s="157" t="s">
        <v>65</v>
      </c>
      <c r="K5" s="158" t="s">
        <v>66</v>
      </c>
    </row>
    <row r="6" customHeight="1" spans="1:16">
      <c r="A6" s="261" t="s">
        <v>71</v>
      </c>
      <c r="B6" s="268"/>
      <c r="C6" s="269"/>
      <c r="D6" s="267" t="s">
        <v>72</v>
      </c>
      <c r="E6" s="270"/>
      <c r="F6" s="265"/>
      <c r="G6" s="266"/>
      <c r="H6" s="261" t="s">
        <v>73</v>
      </c>
      <c r="I6" s="264"/>
      <c r="J6" s="157" t="s">
        <v>65</v>
      </c>
      <c r="K6" s="158" t="s">
        <v>66</v>
      </c>
    </row>
    <row r="7" customHeight="1" spans="1:16">
      <c r="A7" s="261" t="s">
        <v>74</v>
      </c>
      <c r="B7" s="271"/>
      <c r="C7" s="272"/>
      <c r="D7" s="267" t="s">
        <v>75</v>
      </c>
      <c r="E7" s="273"/>
      <c r="F7" s="265"/>
      <c r="G7" s="266"/>
      <c r="H7" s="261" t="s">
        <v>76</v>
      </c>
      <c r="I7" s="264"/>
      <c r="J7" s="157" t="s">
        <v>65</v>
      </c>
      <c r="K7" s="158" t="s">
        <v>66</v>
      </c>
    </row>
    <row r="8" customHeight="1" spans="1:16">
      <c r="A8" s="274" t="s">
        <v>77</v>
      </c>
      <c r="B8" s="275"/>
      <c r="C8" s="276"/>
      <c r="D8" s="277" t="s">
        <v>79</v>
      </c>
      <c r="E8" s="278"/>
      <c r="F8" s="279"/>
      <c r="G8" s="280"/>
      <c r="H8" s="277" t="s">
        <v>80</v>
      </c>
      <c r="I8" s="278"/>
      <c r="J8" s="281" t="s">
        <v>65</v>
      </c>
      <c r="K8" s="282" t="s">
        <v>66</v>
      </c>
      <c r="P8" s="179" t="s">
        <v>190</v>
      </c>
    </row>
    <row r="9" customHeight="1" spans="1:16">
      <c r="A9" s="283" t="s">
        <v>191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6">
      <c r="A10" s="284" t="s">
        <v>83</v>
      </c>
      <c r="B10" s="285" t="s">
        <v>84</v>
      </c>
      <c r="C10" s="286" t="s">
        <v>85</v>
      </c>
      <c r="D10" s="287"/>
      <c r="E10" s="288" t="s">
        <v>88</v>
      </c>
      <c r="F10" s="285" t="s">
        <v>84</v>
      </c>
      <c r="G10" s="286" t="s">
        <v>85</v>
      </c>
      <c r="H10" s="285"/>
      <c r="I10" s="288" t="s">
        <v>86</v>
      </c>
      <c r="J10" s="285" t="s">
        <v>84</v>
      </c>
      <c r="K10" s="289" t="s">
        <v>85</v>
      </c>
    </row>
    <row r="11" customHeight="1" spans="1:16">
      <c r="A11" s="267" t="s">
        <v>89</v>
      </c>
      <c r="B11" s="290" t="s">
        <v>84</v>
      </c>
      <c r="C11" s="157" t="s">
        <v>85</v>
      </c>
      <c r="D11" s="273"/>
      <c r="E11" s="270" t="s">
        <v>91</v>
      </c>
      <c r="F11" s="290" t="s">
        <v>84</v>
      </c>
      <c r="G11" s="157" t="s">
        <v>85</v>
      </c>
      <c r="H11" s="290"/>
      <c r="I11" s="270" t="s">
        <v>96</v>
      </c>
      <c r="J11" s="290" t="s">
        <v>84</v>
      </c>
      <c r="K11" s="158" t="s">
        <v>85</v>
      </c>
    </row>
    <row r="12" customHeight="1" spans="1:16">
      <c r="A12" s="277" t="s">
        <v>121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91"/>
    </row>
    <row r="13" customHeight="1" spans="1:16">
      <c r="A13" s="292" t="s">
        <v>192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6">
      <c r="A14" s="293" t="s">
        <v>193</v>
      </c>
      <c r="B14" s="294"/>
      <c r="C14" s="294"/>
      <c r="D14" s="294"/>
      <c r="E14" s="294"/>
      <c r="F14" s="294"/>
      <c r="G14" s="294"/>
      <c r="H14" s="295"/>
      <c r="I14" s="296"/>
      <c r="J14" s="296"/>
      <c r="K14" s="297"/>
    </row>
    <row r="15" customHeight="1" spans="1:16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customHeight="1" spans="1:16">
      <c r="A16" s="305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customHeight="1" spans="1:11">
      <c r="A17" s="292" t="s">
        <v>194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customHeight="1" spans="1:11">
      <c r="A18" s="306" t="s">
        <v>195</v>
      </c>
      <c r="B18" s="307"/>
      <c r="C18" s="307"/>
      <c r="D18" s="307"/>
      <c r="E18" s="307"/>
      <c r="F18" s="307"/>
      <c r="G18" s="307"/>
      <c r="H18" s="307"/>
      <c r="I18" s="296"/>
      <c r="J18" s="296"/>
      <c r="K18" s="297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customHeight="1" spans="1:11">
      <c r="A20" s="305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customHeight="1" spans="1:11">
      <c r="A21" s="308" t="s">
        <v>118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52" t="s">
        <v>119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96"/>
    </row>
    <row r="23" customHeight="1" spans="1:11">
      <c r="A23" s="169" t="s">
        <v>120</v>
      </c>
      <c r="B23" s="170"/>
      <c r="C23" s="157" t="s">
        <v>65</v>
      </c>
      <c r="D23" s="157" t="s">
        <v>66</v>
      </c>
      <c r="E23" s="167"/>
      <c r="F23" s="167"/>
      <c r="G23" s="167"/>
      <c r="H23" s="167"/>
      <c r="I23" s="167"/>
      <c r="J23" s="167"/>
      <c r="K23" s="168"/>
    </row>
    <row r="24" customHeight="1" spans="1:11">
      <c r="A24" s="309" t="s">
        <v>196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10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customHeight="1" spans="1:11">
      <c r="A26" s="283" t="s">
        <v>127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5" t="s">
        <v>128</v>
      </c>
      <c r="B27" s="286" t="s">
        <v>94</v>
      </c>
      <c r="C27" s="286" t="s">
        <v>95</v>
      </c>
      <c r="D27" s="286" t="s">
        <v>87</v>
      </c>
      <c r="E27" s="256" t="s">
        <v>129</v>
      </c>
      <c r="F27" s="286" t="s">
        <v>94</v>
      </c>
      <c r="G27" s="286" t="s">
        <v>95</v>
      </c>
      <c r="H27" s="286" t="s">
        <v>87</v>
      </c>
      <c r="I27" s="256" t="s">
        <v>130</v>
      </c>
      <c r="J27" s="286" t="s">
        <v>94</v>
      </c>
      <c r="K27" s="289" t="s">
        <v>95</v>
      </c>
    </row>
    <row r="28" customHeight="1" spans="1:11">
      <c r="A28" s="314" t="s">
        <v>86</v>
      </c>
      <c r="B28" s="157" t="s">
        <v>94</v>
      </c>
      <c r="C28" s="157" t="s">
        <v>95</v>
      </c>
      <c r="D28" s="157" t="s">
        <v>87</v>
      </c>
      <c r="E28" s="315" t="s">
        <v>93</v>
      </c>
      <c r="F28" s="157" t="s">
        <v>94</v>
      </c>
      <c r="G28" s="157" t="s">
        <v>95</v>
      </c>
      <c r="H28" s="157" t="s">
        <v>87</v>
      </c>
      <c r="I28" s="315" t="s">
        <v>104</v>
      </c>
      <c r="J28" s="157" t="s">
        <v>94</v>
      </c>
      <c r="K28" s="158" t="s">
        <v>95</v>
      </c>
    </row>
    <row r="29" customHeight="1" spans="1:11">
      <c r="A29" s="261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customHeight="1" spans="1:11">
      <c r="A31" s="321" t="s">
        <v>197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21" customHeight="1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ht="21" customHeight="1" spans="1:1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ht="21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ht="21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21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21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18" t="s">
        <v>126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customHeight="1" spans="1:11">
      <c r="A44" s="321" t="s">
        <v>198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ht="18" customHeight="1" spans="1:11">
      <c r="A45" s="328" t="s">
        <v>121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ht="18" customHeight="1" spans="1:11">
      <c r="A46" s="328" t="s">
        <v>199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ht="21" customHeight="1" spans="1:11">
      <c r="A48" s="331" t="s">
        <v>132</v>
      </c>
      <c r="B48" s="332" t="s">
        <v>133</v>
      </c>
      <c r="C48" s="332"/>
      <c r="D48" s="333" t="s">
        <v>134</v>
      </c>
      <c r="E48" s="333"/>
      <c r="F48" s="333" t="s">
        <v>136</v>
      </c>
      <c r="G48" s="334"/>
      <c r="H48" s="335" t="s">
        <v>137</v>
      </c>
      <c r="I48" s="335"/>
      <c r="J48" s="332" t="s">
        <v>138</v>
      </c>
      <c r="K48" s="336"/>
    </row>
    <row r="49" customHeight="1" spans="1:11">
      <c r="A49" s="337" t="s">
        <v>139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ht="21" customHeight="1" spans="1:11">
      <c r="A52" s="331" t="s">
        <v>132</v>
      </c>
      <c r="B52" s="332" t="s">
        <v>133</v>
      </c>
      <c r="C52" s="332"/>
      <c r="D52" s="333" t="s">
        <v>134</v>
      </c>
      <c r="E52" s="333"/>
      <c r="F52" s="333" t="s">
        <v>136</v>
      </c>
      <c r="G52" s="334"/>
      <c r="H52" s="335" t="s">
        <v>137</v>
      </c>
      <c r="I52" s="335"/>
      <c r="J52" s="332" t="s">
        <v>138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F23" sqref="F23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8" width="8.5" style="85" customWidth="1"/>
    <col min="9" max="9" width="6.875" style="85" customWidth="1"/>
    <col min="10" max="10" width="9.125" style="85" customWidth="1"/>
    <col min="11" max="13" width="12.625" style="85" customWidth="1"/>
    <col min="14" max="16" width="12.625" style="229" customWidth="1"/>
    <col min="17" max="247" width="9" style="85"/>
    <col min="248" max="16384" width="9" style="88"/>
  </cols>
  <sheetData>
    <row r="1" s="85" customFormat="1" ht="29" customHeight="1" spans="1:250">
      <c r="A1" s="230" t="s">
        <v>141</v>
      </c>
      <c r="B1" s="231"/>
      <c r="C1" s="232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3"/>
      <c r="O1" s="233"/>
      <c r="P1" s="23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</row>
    <row r="2" s="85" customFormat="1" ht="20" customHeight="1" spans="1:250">
      <c r="A2" s="94"/>
      <c r="B2" s="95"/>
      <c r="C2" s="96"/>
      <c r="D2" s="97"/>
      <c r="E2" s="98"/>
      <c r="F2" s="99"/>
      <c r="G2" s="99"/>
      <c r="H2" s="99"/>
      <c r="I2" s="99"/>
      <c r="J2" s="107"/>
      <c r="K2" s="234" t="s">
        <v>57</v>
      </c>
      <c r="L2" s="235" t="s">
        <v>56</v>
      </c>
      <c r="M2" s="235"/>
      <c r="N2" s="235"/>
      <c r="O2" s="235"/>
      <c r="P2" s="235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</row>
    <row r="3" s="85" customFormat="1" ht="16.5" spans="1:250">
      <c r="A3" s="104"/>
      <c r="B3" s="105"/>
      <c r="C3" s="106"/>
      <c r="D3" s="105"/>
      <c r="E3" s="105"/>
      <c r="F3" s="105"/>
      <c r="G3" s="105"/>
      <c r="H3" s="105"/>
      <c r="I3" s="105"/>
      <c r="J3" s="107"/>
      <c r="K3" s="114" t="s">
        <v>109</v>
      </c>
      <c r="L3" s="114" t="s">
        <v>110</v>
      </c>
      <c r="M3" s="114" t="s">
        <v>111</v>
      </c>
      <c r="N3" s="114" t="s">
        <v>112</v>
      </c>
      <c r="O3" s="114" t="s">
        <v>113</v>
      </c>
      <c r="P3" s="114" t="s">
        <v>145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</row>
    <row r="4" s="85" customFormat="1" ht="16.5" spans="1:250">
      <c r="A4" s="104"/>
      <c r="B4" s="113"/>
      <c r="C4" s="114"/>
      <c r="D4" s="115"/>
      <c r="E4" s="114"/>
      <c r="F4" s="114"/>
      <c r="G4" s="114"/>
      <c r="H4" s="114"/>
      <c r="I4" s="112"/>
      <c r="J4" s="107"/>
      <c r="K4" s="236"/>
      <c r="L4" s="237"/>
      <c r="M4" s="238"/>
      <c r="N4" s="238"/>
      <c r="O4" s="238"/>
      <c r="P4" s="237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="85" customFormat="1" ht="20" customHeight="1" spans="1:250">
      <c r="A5" s="104"/>
      <c r="B5" s="113"/>
      <c r="C5" s="114"/>
      <c r="D5" s="115"/>
      <c r="E5" s="114"/>
      <c r="F5" s="114"/>
      <c r="G5" s="114"/>
      <c r="H5" s="114"/>
      <c r="I5" s="112"/>
      <c r="J5" s="107"/>
      <c r="K5" s="236" t="s">
        <v>200</v>
      </c>
      <c r="L5" s="236" t="s">
        <v>200</v>
      </c>
      <c r="M5" s="236" t="s">
        <v>200</v>
      </c>
      <c r="N5" s="236" t="s">
        <v>200</v>
      </c>
      <c r="O5" s="236" t="s">
        <v>200</v>
      </c>
      <c r="P5" s="236" t="s">
        <v>200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="85" customFormat="1" ht="20" customHeight="1" spans="1:250">
      <c r="A6" s="123"/>
      <c r="B6" s="124"/>
      <c r="C6" s="124"/>
      <c r="D6" s="239"/>
      <c r="E6" s="124"/>
      <c r="F6" s="124"/>
      <c r="G6" s="124"/>
      <c r="H6" s="124"/>
      <c r="I6" s="126"/>
      <c r="J6" s="107"/>
      <c r="K6" s="236"/>
      <c r="L6" s="236"/>
      <c r="M6" s="236"/>
      <c r="N6" s="236"/>
      <c r="O6" s="236"/>
      <c r="P6" s="236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="85" customFormat="1" ht="20" customHeight="1" spans="1:250">
      <c r="A7" s="128"/>
      <c r="B7" s="124"/>
      <c r="C7" s="124"/>
      <c r="D7" s="239"/>
      <c r="E7" s="124"/>
      <c r="F7" s="124"/>
      <c r="G7" s="124"/>
      <c r="H7" s="124"/>
      <c r="I7" s="126"/>
      <c r="J7" s="107"/>
      <c r="K7" s="236"/>
      <c r="L7" s="236"/>
      <c r="M7" s="236"/>
      <c r="N7" s="236"/>
      <c r="O7" s="236"/>
      <c r="P7" s="236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</row>
    <row r="8" s="85" customFormat="1" ht="20" customHeight="1" spans="1:250">
      <c r="A8" s="128"/>
      <c r="B8" s="124"/>
      <c r="C8" s="124"/>
      <c r="D8" s="240"/>
      <c r="E8" s="124"/>
      <c r="F8" s="124"/>
      <c r="G8" s="124"/>
      <c r="H8" s="124"/>
      <c r="I8" s="126"/>
      <c r="J8" s="107"/>
      <c r="K8" s="236"/>
      <c r="L8" s="236"/>
      <c r="M8" s="236"/>
      <c r="N8" s="236"/>
      <c r="O8" s="236"/>
      <c r="P8" s="236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="85" customFormat="1" ht="20" customHeight="1" spans="1:250">
      <c r="A9" s="128"/>
      <c r="B9" s="124"/>
      <c r="C9" s="124"/>
      <c r="D9" s="240"/>
      <c r="E9" s="124"/>
      <c r="F9" s="124"/>
      <c r="G9" s="124"/>
      <c r="H9" s="124"/>
      <c r="I9" s="126"/>
      <c r="J9" s="107"/>
      <c r="K9" s="236"/>
      <c r="L9" s="236"/>
      <c r="M9" s="236"/>
      <c r="N9" s="236"/>
      <c r="O9" s="236"/>
      <c r="P9" s="236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="85" customFormat="1" ht="20" customHeight="1" spans="1:250">
      <c r="A10" s="128"/>
      <c r="B10" s="124"/>
      <c r="C10" s="124"/>
      <c r="D10" s="240"/>
      <c r="E10" s="124"/>
      <c r="F10" s="124"/>
      <c r="G10" s="124"/>
      <c r="H10" s="124"/>
      <c r="I10" s="126"/>
      <c r="J10" s="107"/>
      <c r="K10" s="236"/>
      <c r="L10" s="236"/>
      <c r="M10" s="236"/>
      <c r="N10" s="236"/>
      <c r="O10" s="236"/>
      <c r="P10" s="236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="85" customFormat="1" ht="20" customHeight="1" spans="1:250">
      <c r="A11" s="130"/>
      <c r="B11" s="131"/>
      <c r="C11" s="131"/>
      <c r="D11" s="241"/>
      <c r="E11" s="131"/>
      <c r="F11" s="131"/>
      <c r="G11" s="131"/>
      <c r="H11" s="131"/>
      <c r="I11" s="126"/>
      <c r="J11" s="107"/>
      <c r="K11" s="236"/>
      <c r="L11" s="236"/>
      <c r="M11" s="236"/>
      <c r="N11" s="236"/>
      <c r="O11" s="236"/>
      <c r="P11" s="236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="85" customFormat="1" ht="20" customHeight="1" spans="1:250">
      <c r="A12" s="130"/>
      <c r="B12" s="131"/>
      <c r="C12" s="131"/>
      <c r="D12" s="241"/>
      <c r="E12" s="131"/>
      <c r="F12" s="131"/>
      <c r="G12" s="131"/>
      <c r="H12" s="131"/>
      <c r="I12" s="126"/>
      <c r="J12" s="107"/>
      <c r="K12" s="236"/>
      <c r="L12" s="236"/>
      <c r="M12" s="236"/>
      <c r="N12" s="236"/>
      <c r="O12" s="236"/>
      <c r="P12" s="236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="85" customFormat="1" ht="20" customHeight="1" spans="1:250">
      <c r="A13" s="128"/>
      <c r="B13" s="124"/>
      <c r="C13" s="124"/>
      <c r="D13" s="239"/>
      <c r="E13" s="124"/>
      <c r="F13" s="124"/>
      <c r="G13" s="124"/>
      <c r="H13" s="124"/>
      <c r="I13" s="126"/>
      <c r="J13" s="107"/>
      <c r="K13" s="236"/>
      <c r="L13" s="236"/>
      <c r="M13" s="236"/>
      <c r="N13" s="236"/>
      <c r="O13" s="236"/>
      <c r="P13" s="236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="85" customFormat="1" ht="20" customHeight="1" spans="1:250">
      <c r="A14" s="128"/>
      <c r="B14" s="124"/>
      <c r="C14" s="124"/>
      <c r="D14" s="239"/>
      <c r="E14" s="124"/>
      <c r="F14" s="124"/>
      <c r="G14" s="124"/>
      <c r="H14" s="124"/>
      <c r="I14" s="133"/>
      <c r="J14" s="107"/>
      <c r="K14" s="236"/>
      <c r="L14" s="236"/>
      <c r="M14" s="236"/>
      <c r="N14" s="236"/>
      <c r="O14" s="236"/>
      <c r="P14" s="236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="85" customFormat="1" ht="20" customHeight="1" spans="1:250">
      <c r="A15" s="128"/>
      <c r="B15" s="124"/>
      <c r="C15" s="124"/>
      <c r="D15" s="239"/>
      <c r="E15" s="124"/>
      <c r="F15" s="124"/>
      <c r="G15" s="124"/>
      <c r="H15" s="124"/>
      <c r="I15" s="133"/>
      <c r="J15" s="107"/>
      <c r="K15" s="236"/>
      <c r="L15" s="236"/>
      <c r="M15" s="236"/>
      <c r="N15" s="236"/>
      <c r="O15" s="236"/>
      <c r="P15" s="236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="85" customFormat="1" ht="20" customHeight="1" spans="1:250">
      <c r="A16" s="128"/>
      <c r="B16" s="124"/>
      <c r="C16" s="124"/>
      <c r="D16" s="242"/>
      <c r="E16" s="124"/>
      <c r="F16" s="124"/>
      <c r="G16" s="124"/>
      <c r="H16" s="124"/>
      <c r="I16" s="133"/>
      <c r="J16" s="107"/>
      <c r="K16" s="236"/>
      <c r="L16" s="236"/>
      <c r="M16" s="236"/>
      <c r="N16" s="236"/>
      <c r="O16" s="236"/>
      <c r="P16" s="236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</row>
    <row r="17" s="85" customFormat="1" ht="20" customHeight="1" spans="1:250">
      <c r="A17" s="128"/>
      <c r="B17" s="124"/>
      <c r="C17" s="124"/>
      <c r="D17" s="242"/>
      <c r="E17" s="124"/>
      <c r="F17" s="124"/>
      <c r="G17" s="124"/>
      <c r="H17" s="124"/>
      <c r="I17" s="134"/>
      <c r="J17" s="107"/>
      <c r="K17" s="236"/>
      <c r="L17" s="236"/>
      <c r="M17" s="236"/>
      <c r="N17" s="236"/>
      <c r="O17" s="236"/>
      <c r="P17" s="236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</row>
    <row r="18" s="85" customFormat="1" ht="18" spans="1:250">
      <c r="A18" s="128"/>
      <c r="B18" s="124"/>
      <c r="C18" s="124"/>
      <c r="D18" s="242"/>
      <c r="E18" s="124"/>
      <c r="F18" s="124"/>
      <c r="G18" s="124"/>
      <c r="H18" s="124"/>
      <c r="I18" s="135"/>
      <c r="J18" s="107"/>
      <c r="K18" s="236"/>
      <c r="L18" s="236"/>
      <c r="M18" s="236"/>
      <c r="N18" s="236"/>
      <c r="O18" s="236"/>
      <c r="P18" s="236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</row>
    <row r="19" s="85" customFormat="1" ht="16.5" spans="1:250">
      <c r="A19" s="243"/>
      <c r="B19" s="237"/>
      <c r="C19" s="237"/>
      <c r="D19" s="237"/>
      <c r="E19" s="244"/>
      <c r="F19" s="237"/>
      <c r="G19" s="237"/>
      <c r="H19" s="237"/>
      <c r="I19" s="237"/>
      <c r="J19" s="107"/>
      <c r="K19" s="245"/>
      <c r="L19" s="245"/>
      <c r="M19" s="236"/>
      <c r="N19" s="245"/>
      <c r="O19" s="245"/>
      <c r="P19" s="236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</row>
    <row r="20" s="85" customFormat="1" spans="1:250">
      <c r="C20" s="86"/>
      <c r="J20" s="145" t="s">
        <v>186</v>
      </c>
      <c r="K20" s="246"/>
      <c r="L20" s="145" t="s">
        <v>187</v>
      </c>
      <c r="M20" s="145"/>
      <c r="O20" s="145" t="s">
        <v>188</v>
      </c>
      <c r="P20" s="247" t="s">
        <v>138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21" sqref="P21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201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39" customHeight="1" spans="1:13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TACCAO82300</v>
      </c>
      <c r="F2" s="156" t="s">
        <v>202</v>
      </c>
      <c r="G2" s="157" t="str">
        <f>首期!B5</f>
        <v>女式超轻套头抓绒服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74</v>
      </c>
      <c r="B3" s="163">
        <f>首期!B7</f>
        <v>1419</v>
      </c>
      <c r="C3" s="163"/>
      <c r="D3" s="164" t="s">
        <v>203</v>
      </c>
      <c r="E3" s="165">
        <v>45991</v>
      </c>
      <c r="F3" s="166"/>
      <c r="G3" s="166"/>
      <c r="H3" s="167" t="s">
        <v>204</v>
      </c>
      <c r="I3" s="167"/>
      <c r="J3" s="167"/>
      <c r="K3" s="168"/>
    </row>
    <row r="4" ht="18" customHeight="1" spans="1:13">
      <c r="A4" s="169" t="s">
        <v>71</v>
      </c>
      <c r="B4" s="163">
        <v>1</v>
      </c>
      <c r="C4" s="163">
        <v>6</v>
      </c>
      <c r="D4" s="170" t="s">
        <v>205</v>
      </c>
      <c r="E4" s="166" t="s">
        <v>206</v>
      </c>
      <c r="F4" s="166"/>
      <c r="G4" s="166"/>
      <c r="H4" s="170" t="s">
        <v>207</v>
      </c>
      <c r="I4" s="170"/>
      <c r="J4" s="171" t="s">
        <v>65</v>
      </c>
      <c r="K4" s="172" t="s">
        <v>66</v>
      </c>
    </row>
    <row r="5" ht="18" customHeight="1" spans="1:13">
      <c r="A5" s="169" t="s">
        <v>208</v>
      </c>
      <c r="B5" s="163">
        <v>1</v>
      </c>
      <c r="C5" s="163"/>
      <c r="D5" s="164" t="s">
        <v>209</v>
      </c>
      <c r="E5" s="164"/>
      <c r="G5" s="164"/>
      <c r="H5" s="170" t="s">
        <v>210</v>
      </c>
      <c r="I5" s="170"/>
      <c r="J5" s="171" t="s">
        <v>65</v>
      </c>
      <c r="K5" s="172" t="s">
        <v>66</v>
      </c>
    </row>
    <row r="6" ht="18" customHeight="1" spans="1:13">
      <c r="A6" s="173" t="s">
        <v>211</v>
      </c>
      <c r="B6" s="174">
        <v>125</v>
      </c>
      <c r="C6" s="174"/>
      <c r="D6" s="175" t="s">
        <v>212</v>
      </c>
      <c r="E6" s="176">
        <v>1419</v>
      </c>
      <c r="F6" s="176"/>
      <c r="G6" s="175"/>
      <c r="H6" s="177" t="s">
        <v>213</v>
      </c>
      <c r="I6" s="177"/>
      <c r="J6" s="176" t="s">
        <v>65</v>
      </c>
      <c r="K6" s="178" t="s">
        <v>66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214</v>
      </c>
      <c r="B8" s="156" t="s">
        <v>215</v>
      </c>
      <c r="C8" s="156" t="s">
        <v>216</v>
      </c>
      <c r="D8" s="156" t="s">
        <v>217</v>
      </c>
      <c r="E8" s="156" t="s">
        <v>218</v>
      </c>
      <c r="F8" s="156" t="s">
        <v>219</v>
      </c>
      <c r="G8" s="184" t="s">
        <v>220</v>
      </c>
      <c r="H8" s="185"/>
      <c r="I8" s="185"/>
      <c r="J8" s="185"/>
      <c r="K8" s="186"/>
    </row>
    <row r="9" ht="18" customHeight="1" spans="1:13">
      <c r="A9" s="169" t="s">
        <v>221</v>
      </c>
      <c r="B9" s="170"/>
      <c r="C9" s="171" t="s">
        <v>65</v>
      </c>
      <c r="D9" s="171" t="s">
        <v>66</v>
      </c>
      <c r="E9" s="164" t="s">
        <v>222</v>
      </c>
      <c r="F9" s="187" t="s">
        <v>223</v>
      </c>
      <c r="G9" s="188"/>
      <c r="H9" s="189"/>
      <c r="I9" s="189"/>
      <c r="J9" s="189"/>
      <c r="K9" s="190"/>
    </row>
    <row r="10" ht="18" customHeight="1" spans="1:13">
      <c r="A10" s="169" t="s">
        <v>224</v>
      </c>
      <c r="B10" s="170"/>
      <c r="C10" s="171" t="s">
        <v>65</v>
      </c>
      <c r="D10" s="171" t="s">
        <v>66</v>
      </c>
      <c r="E10" s="164" t="s">
        <v>225</v>
      </c>
      <c r="F10" s="187" t="s">
        <v>226</v>
      </c>
      <c r="G10" s="188" t="s">
        <v>227</v>
      </c>
      <c r="H10" s="189"/>
      <c r="I10" s="189"/>
      <c r="J10" s="189"/>
      <c r="K10" s="190"/>
    </row>
    <row r="11" ht="18" customHeight="1" spans="1:13">
      <c r="A11" s="191" t="s">
        <v>191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88</v>
      </c>
      <c r="B12" s="171" t="s">
        <v>84</v>
      </c>
      <c r="C12" s="171" t="s">
        <v>85</v>
      </c>
      <c r="D12" s="187"/>
      <c r="E12" s="164" t="s">
        <v>86</v>
      </c>
      <c r="F12" s="171" t="s">
        <v>84</v>
      </c>
      <c r="G12" s="171" t="s">
        <v>85</v>
      </c>
      <c r="H12" s="171"/>
      <c r="I12" s="164" t="s">
        <v>228</v>
      </c>
      <c r="J12" s="171" t="s">
        <v>84</v>
      </c>
      <c r="K12" s="172" t="s">
        <v>85</v>
      </c>
    </row>
    <row r="13" ht="18" customHeight="1" spans="1:13">
      <c r="A13" s="162" t="s">
        <v>91</v>
      </c>
      <c r="B13" s="171" t="s">
        <v>84</v>
      </c>
      <c r="C13" s="171" t="s">
        <v>85</v>
      </c>
      <c r="D13" s="187"/>
      <c r="E13" s="164" t="s">
        <v>96</v>
      </c>
      <c r="F13" s="171" t="s">
        <v>84</v>
      </c>
      <c r="G13" s="171" t="s">
        <v>85</v>
      </c>
      <c r="H13" s="171"/>
      <c r="I13" s="164" t="s">
        <v>229</v>
      </c>
      <c r="J13" s="171" t="s">
        <v>84</v>
      </c>
      <c r="K13" s="172" t="s">
        <v>85</v>
      </c>
    </row>
    <row r="14" ht="18" customHeight="1" spans="1:13">
      <c r="A14" s="173" t="s">
        <v>230</v>
      </c>
      <c r="B14" s="176" t="s">
        <v>84</v>
      </c>
      <c r="C14" s="176" t="s">
        <v>85</v>
      </c>
      <c r="D14" s="194"/>
      <c r="E14" s="175" t="s">
        <v>231</v>
      </c>
      <c r="F14" s="176" t="s">
        <v>84</v>
      </c>
      <c r="G14" s="176" t="s">
        <v>85</v>
      </c>
      <c r="H14" s="176"/>
      <c r="I14" s="175" t="s">
        <v>232</v>
      </c>
      <c r="J14" s="176" t="s">
        <v>84</v>
      </c>
      <c r="K14" s="178" t="s">
        <v>85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233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6"/>
    </row>
    <row r="17" ht="18" customHeight="1" spans="1:11">
      <c r="A17" s="169" t="s">
        <v>234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7"/>
    </row>
    <row r="18" ht="18" customHeight="1" spans="1:11">
      <c r="A18" s="169" t="s">
        <v>235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7"/>
    </row>
    <row r="19" ht="22" customHeight="1" spans="1:11">
      <c r="A19" s="198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ht="22" customHeigh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1"/>
    </row>
    <row r="22" ht="22" customHeigh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1"/>
    </row>
    <row r="23" ht="22" customHeigh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4"/>
    </row>
    <row r="24" ht="18" customHeight="1" spans="1:11">
      <c r="A24" s="169" t="s">
        <v>120</v>
      </c>
      <c r="B24" s="170"/>
      <c r="C24" s="171" t="s">
        <v>65</v>
      </c>
      <c r="D24" s="171" t="s">
        <v>66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5" t="s">
        <v>236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7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ht="20" customHeight="1" spans="1:11">
      <c r="A27" s="209" t="s">
        <v>237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0" t="s">
        <v>238</v>
      </c>
    </row>
    <row r="28" ht="23" customHeight="1" spans="1:11">
      <c r="A28" s="199" t="s">
        <v>239</v>
      </c>
      <c r="B28" s="200"/>
      <c r="C28" s="200"/>
      <c r="D28" s="200"/>
      <c r="E28" s="200"/>
      <c r="F28" s="200"/>
      <c r="G28" s="200"/>
      <c r="H28" s="200"/>
      <c r="I28" s="200"/>
      <c r="J28" s="211"/>
      <c r="K28" s="212">
        <v>2</v>
      </c>
    </row>
    <row r="29" ht="23" customHeight="1" spans="1:11">
      <c r="A29" s="199" t="s">
        <v>240</v>
      </c>
      <c r="B29" s="200"/>
      <c r="C29" s="200"/>
      <c r="D29" s="200"/>
      <c r="E29" s="200"/>
      <c r="F29" s="200"/>
      <c r="G29" s="200"/>
      <c r="H29" s="200"/>
      <c r="I29" s="200"/>
      <c r="J29" s="211"/>
      <c r="K29" s="190">
        <v>1</v>
      </c>
    </row>
    <row r="30" ht="23" customHeight="1" spans="1:11">
      <c r="A30" s="199" t="s">
        <v>241</v>
      </c>
      <c r="B30" s="200"/>
      <c r="C30" s="200"/>
      <c r="D30" s="200"/>
      <c r="E30" s="200"/>
      <c r="F30" s="200"/>
      <c r="G30" s="200"/>
      <c r="H30" s="200"/>
      <c r="I30" s="200"/>
      <c r="J30" s="211"/>
      <c r="K30" s="190">
        <v>1</v>
      </c>
    </row>
    <row r="31" ht="23" customHeight="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11"/>
      <c r="K31" s="190"/>
    </row>
    <row r="32" ht="23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11"/>
      <c r="K32" s="213"/>
    </row>
    <row r="33" ht="23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11"/>
      <c r="K33" s="214"/>
    </row>
    <row r="34" ht="23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11"/>
      <c r="K34" s="190"/>
    </row>
    <row r="35" ht="23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11"/>
      <c r="K35" s="215"/>
    </row>
    <row r="36" ht="23" customHeight="1" spans="1:11">
      <c r="A36" s="216" t="s">
        <v>242</v>
      </c>
      <c r="B36" s="217"/>
      <c r="C36" s="217"/>
      <c r="D36" s="217"/>
      <c r="E36" s="217"/>
      <c r="F36" s="217"/>
      <c r="G36" s="217"/>
      <c r="H36" s="217"/>
      <c r="I36" s="217"/>
      <c r="J36" s="218"/>
      <c r="K36" s="219">
        <f>SUM(K28:K35)</f>
        <v>4</v>
      </c>
    </row>
    <row r="37" ht="18.75" customHeight="1" spans="1:11">
      <c r="A37" s="220" t="s">
        <v>243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="149" customFormat="1" ht="18.75" customHeight="1" spans="1:11">
      <c r="A38" s="169" t="s">
        <v>244</v>
      </c>
      <c r="B38" s="170"/>
      <c r="C38" s="170"/>
      <c r="D38" s="167" t="s">
        <v>245</v>
      </c>
      <c r="E38" s="167"/>
      <c r="F38" s="223" t="s">
        <v>246</v>
      </c>
      <c r="G38" s="224"/>
      <c r="H38" s="170" t="s">
        <v>247</v>
      </c>
      <c r="I38" s="170"/>
      <c r="J38" s="170" t="s">
        <v>248</v>
      </c>
      <c r="K38" s="197"/>
    </row>
    <row r="39" ht="18.75" customHeight="1" spans="1:11">
      <c r="A39" s="169" t="s">
        <v>121</v>
      </c>
      <c r="B39" s="170" t="s">
        <v>249</v>
      </c>
      <c r="C39" s="170"/>
      <c r="D39" s="170"/>
      <c r="E39" s="170"/>
      <c r="F39" s="170"/>
      <c r="G39" s="170"/>
      <c r="H39" s="170"/>
      <c r="I39" s="170"/>
      <c r="J39" s="170"/>
      <c r="K39" s="197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7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7"/>
    </row>
    <row r="42" ht="32.1" customHeight="1" spans="1:11">
      <c r="A42" s="173" t="s">
        <v>132</v>
      </c>
      <c r="B42" s="225" t="s">
        <v>250</v>
      </c>
      <c r="C42" s="225"/>
      <c r="D42" s="175" t="s">
        <v>251</v>
      </c>
      <c r="E42" s="194" t="s">
        <v>135</v>
      </c>
      <c r="F42" s="175" t="s">
        <v>136</v>
      </c>
      <c r="G42" s="226">
        <v>45986</v>
      </c>
      <c r="H42" s="227" t="s">
        <v>137</v>
      </c>
      <c r="I42" s="227"/>
      <c r="J42" s="225" t="s">
        <v>138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P18" sqref="P18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5.375" style="85" customWidth="1"/>
    <col min="10" max="10" width="2.75" style="85" customWidth="1"/>
    <col min="11" max="13" width="15.625" style="85" customWidth="1"/>
    <col min="14" max="16" width="15.625" style="87" customWidth="1"/>
    <col min="17" max="254" width="9" style="85"/>
    <col min="255" max="16384" width="9" style="88"/>
  </cols>
  <sheetData>
    <row r="1" s="85" customFormat="1" ht="29" customHeight="1" spans="1:257">
      <c r="A1" s="89" t="s">
        <v>141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93"/>
      <c r="O1" s="93"/>
      <c r="P1" s="9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4" t="s">
        <v>61</v>
      </c>
      <c r="B2" s="95" t="str">
        <f>首期!B4</f>
        <v>TACCAO82300</v>
      </c>
      <c r="C2" s="96"/>
      <c r="D2" s="97"/>
      <c r="E2" s="98" t="s">
        <v>67</v>
      </c>
      <c r="F2" s="99" t="str">
        <f>首期!B5</f>
        <v>女式超轻套头抓绒服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10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spans="1:257">
      <c r="A3" s="104" t="s">
        <v>142</v>
      </c>
      <c r="B3" s="105" t="s">
        <v>143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109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104"/>
      <c r="B4" s="110" t="s">
        <v>144</v>
      </c>
      <c r="C4" s="110" t="s">
        <v>109</v>
      </c>
      <c r="D4" s="111" t="s">
        <v>110</v>
      </c>
      <c r="E4" s="110" t="s">
        <v>111</v>
      </c>
      <c r="F4" s="110" t="s">
        <v>112</v>
      </c>
      <c r="G4" s="110" t="s">
        <v>113</v>
      </c>
      <c r="H4" s="110" t="s">
        <v>145</v>
      </c>
      <c r="I4" s="112" t="s">
        <v>146</v>
      </c>
      <c r="J4" s="107"/>
      <c r="K4" s="113" t="s">
        <v>109</v>
      </c>
      <c r="L4" s="114" t="s">
        <v>110</v>
      </c>
      <c r="M4" s="115" t="s">
        <v>111</v>
      </c>
      <c r="N4" s="114" t="s">
        <v>112</v>
      </c>
      <c r="O4" s="114" t="s">
        <v>113</v>
      </c>
      <c r="P4" s="116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104"/>
      <c r="B5" s="117" t="s">
        <v>148</v>
      </c>
      <c r="C5" s="117" t="s">
        <v>149</v>
      </c>
      <c r="D5" s="111" t="s">
        <v>150</v>
      </c>
      <c r="E5" s="117" t="s">
        <v>151</v>
      </c>
      <c r="F5" s="117" t="s">
        <v>152</v>
      </c>
      <c r="G5" s="117" t="s">
        <v>153</v>
      </c>
      <c r="H5" s="117" t="s">
        <v>154</v>
      </c>
      <c r="I5" s="112"/>
      <c r="J5" s="118"/>
      <c r="K5" s="119" t="s">
        <v>115</v>
      </c>
      <c r="L5" s="120" t="s">
        <v>115</v>
      </c>
      <c r="M5" s="121" t="s">
        <v>115</v>
      </c>
      <c r="N5" s="121" t="s">
        <v>115</v>
      </c>
      <c r="O5" s="121" t="s">
        <v>115</v>
      </c>
      <c r="P5" s="122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1" customHeight="1" spans="1:257">
      <c r="A6" s="123" t="s">
        <v>157</v>
      </c>
      <c r="B6" s="124">
        <f>C6-1</f>
        <v>56</v>
      </c>
      <c r="C6" s="124">
        <f>D6-2</f>
        <v>57</v>
      </c>
      <c r="D6" s="125">
        <v>59</v>
      </c>
      <c r="E6" s="124">
        <f>D6+2</f>
        <v>61</v>
      </c>
      <c r="F6" s="124">
        <f>E6+2</f>
        <v>63</v>
      </c>
      <c r="G6" s="124">
        <f>F6+1</f>
        <v>64</v>
      </c>
      <c r="H6" s="124">
        <f>G6+1</f>
        <v>65</v>
      </c>
      <c r="I6" s="126" t="s">
        <v>158</v>
      </c>
      <c r="J6" s="118"/>
      <c r="K6" s="119" t="s">
        <v>252</v>
      </c>
      <c r="L6" s="119" t="s">
        <v>253</v>
      </c>
      <c r="M6" s="119" t="s">
        <v>254</v>
      </c>
      <c r="N6" s="119" t="s">
        <v>255</v>
      </c>
      <c r="O6" s="119" t="s">
        <v>256</v>
      </c>
      <c r="P6" s="127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1" hidden="1" customHeight="1" spans="1:257">
      <c r="A7" s="123" t="s">
        <v>161</v>
      </c>
      <c r="B7" s="124">
        <f>C7</f>
        <v>15.5</v>
      </c>
      <c r="C7" s="124">
        <f>D7-1.5</f>
        <v>15.5</v>
      </c>
      <c r="D7" s="125">
        <v>17</v>
      </c>
      <c r="E7" s="124">
        <f>D7</f>
        <v>17</v>
      </c>
      <c r="F7" s="124">
        <f>E7+2</f>
        <v>19</v>
      </c>
      <c r="G7" s="124">
        <f>F7</f>
        <v>19</v>
      </c>
      <c r="H7" s="124">
        <f>G7+1</f>
        <v>20</v>
      </c>
      <c r="I7" s="126" t="s">
        <v>158</v>
      </c>
      <c r="J7" s="118"/>
      <c r="K7" s="119"/>
      <c r="L7" s="119"/>
      <c r="M7" s="119"/>
      <c r="N7" s="119"/>
      <c r="O7" s="119"/>
      <c r="P7" s="127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1" customHeight="1" spans="1:257">
      <c r="A8" s="128" t="s">
        <v>162</v>
      </c>
      <c r="B8" s="124">
        <f t="shared" ref="B8:B10" si="0">C8-4</f>
        <v>86</v>
      </c>
      <c r="C8" s="124">
        <f t="shared" ref="C8:C10" si="1">D8-4</f>
        <v>90</v>
      </c>
      <c r="D8" s="125">
        <v>94</v>
      </c>
      <c r="E8" s="124">
        <f t="shared" ref="E8:E10" si="2">D8+4</f>
        <v>98</v>
      </c>
      <c r="F8" s="124">
        <f>E8+4</f>
        <v>102</v>
      </c>
      <c r="G8" s="124">
        <f t="shared" ref="G8:G10" si="3">F8+6</f>
        <v>108</v>
      </c>
      <c r="H8" s="124">
        <f>G8+6</f>
        <v>114</v>
      </c>
      <c r="I8" s="126" t="s">
        <v>158</v>
      </c>
      <c r="J8" s="118"/>
      <c r="K8" s="119" t="s">
        <v>257</v>
      </c>
      <c r="L8" s="119" t="s">
        <v>258</v>
      </c>
      <c r="M8" s="119" t="s">
        <v>259</v>
      </c>
      <c r="N8" s="119" t="s">
        <v>260</v>
      </c>
      <c r="O8" s="119" t="s">
        <v>261</v>
      </c>
      <c r="P8" s="127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1" customHeight="1" spans="1:257">
      <c r="A9" s="128" t="s">
        <v>165</v>
      </c>
      <c r="B9" s="124">
        <f t="shared" si="0"/>
        <v>82</v>
      </c>
      <c r="C9" s="124">
        <f t="shared" si="1"/>
        <v>86</v>
      </c>
      <c r="D9" s="129" t="s">
        <v>166</v>
      </c>
      <c r="E9" s="124">
        <f t="shared" si="2"/>
        <v>94</v>
      </c>
      <c r="F9" s="124">
        <f>E9+5</f>
        <v>99</v>
      </c>
      <c r="G9" s="124">
        <f t="shared" si="3"/>
        <v>105</v>
      </c>
      <c r="H9" s="124">
        <f>G9+7</f>
        <v>112</v>
      </c>
      <c r="I9" s="126" t="s">
        <v>167</v>
      </c>
      <c r="J9" s="118"/>
      <c r="K9" s="119" t="s">
        <v>262</v>
      </c>
      <c r="L9" s="119" t="s">
        <v>263</v>
      </c>
      <c r="M9" s="119" t="s">
        <v>257</v>
      </c>
      <c r="N9" s="119" t="s">
        <v>264</v>
      </c>
      <c r="O9" s="119" t="s">
        <v>265</v>
      </c>
      <c r="P9" s="127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1" customHeight="1" spans="1:257">
      <c r="A10" s="128" t="s">
        <v>168</v>
      </c>
      <c r="B10" s="124">
        <f t="shared" si="0"/>
        <v>92</v>
      </c>
      <c r="C10" s="124">
        <f t="shared" si="1"/>
        <v>96</v>
      </c>
      <c r="D10" s="129" t="s">
        <v>169</v>
      </c>
      <c r="E10" s="124">
        <f t="shared" si="2"/>
        <v>104</v>
      </c>
      <c r="F10" s="124">
        <f>E10+5</f>
        <v>109</v>
      </c>
      <c r="G10" s="124">
        <f t="shared" si="3"/>
        <v>115</v>
      </c>
      <c r="H10" s="124">
        <f>G10+7</f>
        <v>122</v>
      </c>
      <c r="I10" s="126" t="s">
        <v>167</v>
      </c>
      <c r="J10" s="118"/>
      <c r="K10" s="119" t="s">
        <v>266</v>
      </c>
      <c r="L10" s="119" t="s">
        <v>267</v>
      </c>
      <c r="M10" s="119" t="s">
        <v>268</v>
      </c>
      <c r="N10" s="119" t="s">
        <v>269</v>
      </c>
      <c r="O10" s="119" t="s">
        <v>270</v>
      </c>
      <c r="P10" s="127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1" customHeight="1" spans="1:257">
      <c r="A11" s="128" t="s">
        <v>170</v>
      </c>
      <c r="B11" s="124">
        <f>C11-1</f>
        <v>36</v>
      </c>
      <c r="C11" s="124">
        <f t="shared" ref="C11:C17" si="4">D11-1</f>
        <v>37</v>
      </c>
      <c r="D11" s="129" t="s">
        <v>171</v>
      </c>
      <c r="E11" s="124">
        <f t="shared" ref="E11:E17" si="5">D11+1</f>
        <v>39</v>
      </c>
      <c r="F11" s="124">
        <f t="shared" ref="F11:F17" si="6">E11+1</f>
        <v>40</v>
      </c>
      <c r="G11" s="124">
        <f>F11+1.2</f>
        <v>41.2</v>
      </c>
      <c r="H11" s="124">
        <f>G11+1.2</f>
        <v>42.4</v>
      </c>
      <c r="I11" s="126" t="s">
        <v>172</v>
      </c>
      <c r="J11" s="118"/>
      <c r="K11" s="119" t="s">
        <v>271</v>
      </c>
      <c r="L11" s="119" t="s">
        <v>272</v>
      </c>
      <c r="M11" s="119" t="s">
        <v>273</v>
      </c>
      <c r="N11" s="119" t="s">
        <v>274</v>
      </c>
      <c r="O11" s="119" t="s">
        <v>275</v>
      </c>
      <c r="P11" s="127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1" customHeight="1" spans="1:257">
      <c r="A12" s="128" t="s">
        <v>173</v>
      </c>
      <c r="B12" s="124">
        <f>C12-0.5</f>
        <v>57</v>
      </c>
      <c r="C12" s="124">
        <f t="shared" si="4"/>
        <v>57.5</v>
      </c>
      <c r="D12" s="129" t="s">
        <v>174</v>
      </c>
      <c r="E12" s="124">
        <f t="shared" si="5"/>
        <v>59.5</v>
      </c>
      <c r="F12" s="124">
        <f t="shared" si="6"/>
        <v>60.5</v>
      </c>
      <c r="G12" s="124">
        <f>F12+0.5</f>
        <v>61</v>
      </c>
      <c r="H12" s="124">
        <f>G12+0.5</f>
        <v>61.5</v>
      </c>
      <c r="I12" s="126" t="s">
        <v>167</v>
      </c>
      <c r="J12" s="118"/>
      <c r="K12" s="119" t="s">
        <v>276</v>
      </c>
      <c r="L12" s="119" t="s">
        <v>277</v>
      </c>
      <c r="M12" s="119" t="s">
        <v>278</v>
      </c>
      <c r="N12" s="119" t="s">
        <v>279</v>
      </c>
      <c r="O12" s="119" t="s">
        <v>280</v>
      </c>
      <c r="P12" s="127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1" customHeight="1" spans="1:257">
      <c r="A13" s="128" t="s">
        <v>176</v>
      </c>
      <c r="B13" s="124">
        <f>C13-0.8</f>
        <v>14.9</v>
      </c>
      <c r="C13" s="124">
        <f>D13-0.8</f>
        <v>15.7</v>
      </c>
      <c r="D13" s="129" t="s">
        <v>177</v>
      </c>
      <c r="E13" s="124">
        <f>D13+0.8</f>
        <v>17.3</v>
      </c>
      <c r="F13" s="124">
        <f>E13+0.8</f>
        <v>18.1</v>
      </c>
      <c r="G13" s="124">
        <f>F13+1.1</f>
        <v>19.2</v>
      </c>
      <c r="H13" s="124">
        <f>G13+1.1</f>
        <v>20.3</v>
      </c>
      <c r="I13" s="126">
        <v>0</v>
      </c>
      <c r="J13" s="118"/>
      <c r="K13" s="119" t="s">
        <v>272</v>
      </c>
      <c r="L13" s="119" t="s">
        <v>272</v>
      </c>
      <c r="M13" s="119" t="s">
        <v>281</v>
      </c>
      <c r="N13" s="119" t="s">
        <v>282</v>
      </c>
      <c r="O13" s="119" t="s">
        <v>283</v>
      </c>
      <c r="P13" s="127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1" customHeight="1" spans="1:257">
      <c r="A14" s="130" t="s">
        <v>179</v>
      </c>
      <c r="B14" s="131">
        <f>C14-0.6</f>
        <v>12.3</v>
      </c>
      <c r="C14" s="131">
        <f>D14-0.6</f>
        <v>12.9</v>
      </c>
      <c r="D14" s="132">
        <v>13.5</v>
      </c>
      <c r="E14" s="131">
        <f>D14+0.6</f>
        <v>14.1</v>
      </c>
      <c r="F14" s="131">
        <f>E14+0.6</f>
        <v>14.7</v>
      </c>
      <c r="G14" s="131">
        <f>F14+1</f>
        <v>15.7</v>
      </c>
      <c r="H14" s="131">
        <f>G14+1.3</f>
        <v>17</v>
      </c>
      <c r="I14" s="133"/>
      <c r="J14" s="118"/>
      <c r="K14" s="119" t="s">
        <v>284</v>
      </c>
      <c r="L14" s="119" t="s">
        <v>285</v>
      </c>
      <c r="M14" s="119" t="s">
        <v>286</v>
      </c>
      <c r="N14" s="119" t="s">
        <v>287</v>
      </c>
      <c r="O14" s="119" t="s">
        <v>288</v>
      </c>
      <c r="P14" s="12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1" customHeight="1" spans="1:257">
      <c r="A15" s="128" t="s">
        <v>180</v>
      </c>
      <c r="B15" s="131">
        <f>C15-0.4</f>
        <v>10.2</v>
      </c>
      <c r="C15" s="131">
        <f>D15-0.4</f>
        <v>10.6</v>
      </c>
      <c r="D15" s="132">
        <v>11</v>
      </c>
      <c r="E15" s="131">
        <f>D15+0.4</f>
        <v>11.4</v>
      </c>
      <c r="F15" s="131">
        <f>E15+0.4</f>
        <v>11.8</v>
      </c>
      <c r="G15" s="131">
        <f>F15+0.6</f>
        <v>12.4</v>
      </c>
      <c r="H15" s="131">
        <f>G15+0.95</f>
        <v>13.35</v>
      </c>
      <c r="I15" s="133"/>
      <c r="J15" s="118"/>
      <c r="K15" s="119" t="s">
        <v>289</v>
      </c>
      <c r="L15" s="119" t="s">
        <v>290</v>
      </c>
      <c r="M15" s="119" t="s">
        <v>291</v>
      </c>
      <c r="N15" s="119" t="s">
        <v>292</v>
      </c>
      <c r="O15" s="119" t="s">
        <v>293</v>
      </c>
      <c r="P15" s="12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1" customHeight="1" spans="1:257">
      <c r="A16" s="128" t="s">
        <v>182</v>
      </c>
      <c r="B16" s="124">
        <f>C16-1</f>
        <v>39</v>
      </c>
      <c r="C16" s="124">
        <f t="shared" si="4"/>
        <v>40</v>
      </c>
      <c r="D16" s="125">
        <v>41</v>
      </c>
      <c r="E16" s="124">
        <f t="shared" si="5"/>
        <v>42</v>
      </c>
      <c r="F16" s="124">
        <f t="shared" si="6"/>
        <v>43</v>
      </c>
      <c r="G16" s="124">
        <f>F16+1.5</f>
        <v>44.5</v>
      </c>
      <c r="H16" s="124">
        <f>G16+1.5</f>
        <v>46</v>
      </c>
      <c r="I16" s="133"/>
      <c r="J16" s="118"/>
      <c r="K16" s="119" t="s">
        <v>294</v>
      </c>
      <c r="L16" s="119" t="s">
        <v>272</v>
      </c>
      <c r="M16" s="119" t="s">
        <v>295</v>
      </c>
      <c r="N16" s="119" t="s">
        <v>272</v>
      </c>
      <c r="O16" s="119" t="s">
        <v>296</v>
      </c>
      <c r="P16" s="12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1" customHeight="1" spans="1:257">
      <c r="A17" s="128" t="s">
        <v>183</v>
      </c>
      <c r="B17" s="124">
        <f>C17-1</f>
        <v>42</v>
      </c>
      <c r="C17" s="124">
        <f t="shared" si="4"/>
        <v>43</v>
      </c>
      <c r="D17" s="125">
        <v>44</v>
      </c>
      <c r="E17" s="124">
        <f t="shared" si="5"/>
        <v>45</v>
      </c>
      <c r="F17" s="124">
        <f t="shared" si="6"/>
        <v>46</v>
      </c>
      <c r="G17" s="124">
        <f>F17+1.5</f>
        <v>47.5</v>
      </c>
      <c r="H17" s="124">
        <f>G17+1.5</f>
        <v>49</v>
      </c>
      <c r="I17" s="134"/>
      <c r="J17" s="118"/>
      <c r="K17" s="119" t="s">
        <v>297</v>
      </c>
      <c r="L17" s="119" t="s">
        <v>272</v>
      </c>
      <c r="M17" s="119" t="s">
        <v>285</v>
      </c>
      <c r="N17" s="119" t="s">
        <v>279</v>
      </c>
      <c r="O17" s="119" t="s">
        <v>298</v>
      </c>
      <c r="P17" s="127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1" customHeight="1" spans="1:257">
      <c r="A18" s="128" t="s">
        <v>184</v>
      </c>
      <c r="B18" s="124">
        <f>D18</f>
        <v>3.7</v>
      </c>
      <c r="C18" s="124">
        <f>D18</f>
        <v>3.7</v>
      </c>
      <c r="D18" s="125">
        <v>3.7</v>
      </c>
      <c r="E18" s="124">
        <f>D18</f>
        <v>3.7</v>
      </c>
      <c r="F18" s="124">
        <f>D18</f>
        <v>3.7</v>
      </c>
      <c r="G18" s="124">
        <f>D18</f>
        <v>3.7</v>
      </c>
      <c r="H18" s="124">
        <f>D18</f>
        <v>3.7</v>
      </c>
      <c r="I18" s="135"/>
      <c r="J18" s="118"/>
      <c r="K18" s="119" t="s">
        <v>272</v>
      </c>
      <c r="L18" s="119" t="s">
        <v>272</v>
      </c>
      <c r="M18" s="119" t="s">
        <v>272</v>
      </c>
      <c r="N18" s="119" t="s">
        <v>272</v>
      </c>
      <c r="O18" s="119" t="s">
        <v>272</v>
      </c>
      <c r="P18" s="127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17.25" spans="1:257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2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spans="1:257">
      <c r="A20" s="143" t="s">
        <v>185</v>
      </c>
      <c r="B20" s="143"/>
      <c r="C20" s="143"/>
      <c r="D20" s="144"/>
      <c r="N20" s="87"/>
      <c r="O20" s="87"/>
      <c r="P20" s="87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1:257">
      <c r="D21" s="86"/>
      <c r="K21" s="145" t="s">
        <v>186</v>
      </c>
      <c r="L21" s="146">
        <v>45986</v>
      </c>
      <c r="M21" s="145" t="s">
        <v>187</v>
      </c>
      <c r="N21" s="147" t="s">
        <v>135</v>
      </c>
      <c r="O21" s="147" t="s">
        <v>188</v>
      </c>
      <c r="P21" s="87" t="s">
        <v>138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34.7" style="7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299</v>
      </c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300</v>
      </c>
      <c r="B2" s="5" t="s">
        <v>301</v>
      </c>
      <c r="C2" s="5" t="s">
        <v>302</v>
      </c>
      <c r="D2" s="5" t="s">
        <v>303</v>
      </c>
      <c r="E2" s="72" t="s">
        <v>304</v>
      </c>
      <c r="F2" s="5" t="s">
        <v>305</v>
      </c>
      <c r="G2" s="5" t="s">
        <v>306</v>
      </c>
      <c r="H2" s="73" t="s">
        <v>307</v>
      </c>
      <c r="I2" s="4" t="s">
        <v>308</v>
      </c>
      <c r="J2" s="4" t="s">
        <v>309</v>
      </c>
      <c r="K2" s="4" t="s">
        <v>310</v>
      </c>
      <c r="L2" s="4" t="s">
        <v>311</v>
      </c>
      <c r="M2" s="4" t="s">
        <v>312</v>
      </c>
      <c r="N2" s="5" t="s">
        <v>313</v>
      </c>
      <c r="O2" s="5" t="s">
        <v>314</v>
      </c>
    </row>
    <row r="3" s="1" customFormat="1" ht="16.5" spans="1:15">
      <c r="A3" s="4"/>
      <c r="B3" s="8"/>
      <c r="C3" s="8"/>
      <c r="D3" s="8"/>
      <c r="E3" s="74"/>
      <c r="F3" s="8"/>
      <c r="G3" s="8"/>
      <c r="H3" s="75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8"/>
      <c r="O3" s="8"/>
    </row>
    <row r="4" ht="20" customHeight="1" spans="1:15">
      <c r="A4" s="76">
        <v>1</v>
      </c>
      <c r="B4" s="28">
        <v>251017039</v>
      </c>
      <c r="C4" s="28" t="s">
        <v>315</v>
      </c>
      <c r="D4" s="29" t="s">
        <v>147</v>
      </c>
      <c r="E4" s="30" t="s">
        <v>316</v>
      </c>
      <c r="F4" s="27" t="s">
        <v>317</v>
      </c>
      <c r="G4" s="77" t="s">
        <v>65</v>
      </c>
      <c r="H4" s="11" t="s">
        <v>65</v>
      </c>
      <c r="I4" s="78">
        <v>2</v>
      </c>
      <c r="J4" s="78">
        <v>0</v>
      </c>
      <c r="K4" s="78">
        <v>1</v>
      </c>
      <c r="L4" s="78">
        <v>0</v>
      </c>
      <c r="M4" s="78">
        <v>0</v>
      </c>
      <c r="N4" s="11">
        <f>SUM(I4:M4)</f>
        <v>3</v>
      </c>
      <c r="O4" s="11" t="s">
        <v>318</v>
      </c>
    </row>
    <row r="5" ht="20" customHeight="1" spans="1:15">
      <c r="A5" s="76"/>
      <c r="B5" s="29"/>
      <c r="C5" s="28"/>
      <c r="D5" s="14"/>
      <c r="E5" s="15"/>
      <c r="F5" s="27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6"/>
      <c r="B6" s="29"/>
      <c r="C6" s="28"/>
      <c r="D6" s="14"/>
      <c r="E6" s="15"/>
      <c r="F6" s="27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6"/>
      <c r="B7" s="29"/>
      <c r="C7" s="28"/>
      <c r="D7" s="14"/>
      <c r="E7" s="15"/>
      <c r="F7" s="27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2"/>
      <c r="C8" s="62"/>
      <c r="D8" s="62"/>
      <c r="E8" s="79"/>
      <c r="F8" s="62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19" t="s">
        <v>319</v>
      </c>
      <c r="B9" s="20"/>
      <c r="C9" s="62"/>
      <c r="D9" s="21"/>
      <c r="E9" s="81"/>
      <c r="F9" s="62"/>
      <c r="G9" s="11"/>
      <c r="H9" s="39"/>
      <c r="I9" s="34"/>
      <c r="J9" s="19" t="s">
        <v>320</v>
      </c>
      <c r="K9" s="20"/>
      <c r="L9" s="20"/>
      <c r="M9" s="21"/>
      <c r="N9" s="20"/>
      <c r="O9" s="23"/>
    </row>
    <row r="10" ht="61" customHeight="1" spans="1:15">
      <c r="A10" s="82" t="s">
        <v>321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2025-11-25T03:05:38Z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