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<sst xmlns="http://schemas.openxmlformats.org/spreadsheetml/2006/main" count="840" uniqueCount="337">
  <si>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</si>
  <si>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</si>
  <si>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</si>
  <si>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</si>
  <si>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</si>
  <si>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</si>
  <si>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</si>
  <si>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</si>
  <si>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</si>
  <si>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</si>
  <si>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</si>
  <si>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</si>
  <si>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</si>
  <si>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</si>
  <si>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</si>
  <si>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</si>
  <si>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</si>
  <si>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</si>
  <si>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</si>
  <si>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</si>
  <si>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</si>
  <si>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</si>
  <si>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</si>
  <si>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</si>
  <si>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</si>
  <si>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</si>
  <si>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</si>
  <si>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</si>
  <si>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</si>
  <si>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</si>
  <si>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</si>
  <si>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</si>
  <si>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</si>
  <si>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</si>
  <si>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</si>
  <si>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</si>
  <si>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</si>
  <si>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</si>
  <si>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</si>
  <si>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</si>
  <si>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</si>
  <si>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</si>
  <si>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</si>
  <si>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</si>
  <si>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</si>
  <si>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</si>
  <si>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</si>
  <si>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</si>
  <si>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</si>
  <si>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</si>
  <si>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</si>
  <si>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</si>
  <si>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</si>
  <si>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</si>
  <si>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</si>
  <si>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</si>
  <si>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</si>
  <si>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</si>
  <si>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</si>
  <si>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</si>
  <si>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</si>
  <si>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</si>
  <si>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QAJJAO85517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</si>
  <si>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</si>
  <si>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</si>
  <si>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</si>
  <si>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</si>
  <si>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</si>
  <si>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</si>
  <si>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</si>
  <si>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</si>
  <si>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</si>
  <si>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</si>
  <si>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</si>
  <si>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</si>
  <si>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</si>
  <si>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</si>
  <si>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</si>
  <si>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</si>
  <si>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</si>
  <si>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</si>
  <si>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</si>
  <si>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</si>
  <si>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</si>
  <si>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</si>
  <si>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</si>
  <si>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</si>
  <si>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</si>
  <si>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</si>
  <si>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</si>
  <si>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</si>
  <si>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</si>
  <si>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</si>
  <si>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</si>
  <si>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</si>
  <si>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</si>
  <si>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</si>
  <si>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</si>
  <si>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</si>
  <si>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</si>
  <si>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</si>
  <si>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</si>
  <si>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</si>
  <si>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</si>
  <si>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</si>
  <si>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</si>
  <si>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</si>
  <si>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</si>
  <si>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</si>
  <si>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</si>
  <si>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</si>
  <si>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日光紫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</si>
  <si>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</si>
  <si>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</si>
  <si>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</si>
  <si>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</si>
  <si>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</si>
  <si>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</si>
  <si>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</si>
  <si>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1、后领起皱，不平服</t>
  </si>
  <si>
    <t>2、上袖容皱不均匀，侧骨容皱</t>
  </si>
  <si>
    <t>3、冚车线路不良，要调试好衣车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</si>
  <si>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</si>
  <si>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</si>
  <si>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</si>
  <si>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</si>
  <si>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</si>
  <si>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</si>
  <si>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</si>
  <si>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</si>
  <si>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</si>
  <si>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</si>
  <si>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</si>
  <si>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</si>
  <si>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</si>
  <si>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</si>
  <si>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</si>
  <si>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</si>
  <si>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</si>
  <si>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</si>
  <si>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</si>
  <si>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山影灰</t>
  </si>
  <si>
    <t>160/80</t>
  </si>
  <si>
    <t>120/60</t>
  </si>
  <si>
    <t>130/64</t>
  </si>
  <si>
    <t>140/68</t>
  </si>
  <si>
    <t>150/72</t>
  </si>
  <si>
    <t>170/88</t>
  </si>
  <si>
    <t>洗前</t>
  </si>
  <si>
    <t>洗后</t>
  </si>
  <si>
    <t>后中长</t>
  </si>
  <si>
    <t>±1</t>
  </si>
  <si>
    <t>-0.5</t>
  </si>
  <si>
    <t>-1</t>
  </si>
  <si>
    <t>胸围</t>
  </si>
  <si>
    <t>-2</t>
  </si>
  <si>
    <t>+0</t>
  </si>
  <si>
    <t>摆围</t>
  </si>
  <si>
    <t>上领围</t>
  </si>
  <si>
    <t>±0.5</t>
  </si>
  <si>
    <t>后中袖长</t>
  </si>
  <si>
    <t>+0.3</t>
  </si>
  <si>
    <t>袖肥/2</t>
  </si>
  <si>
    <t>±0.3</t>
  </si>
  <si>
    <t>+0.4</t>
  </si>
  <si>
    <t>袖肘围/2</t>
  </si>
  <si>
    <t>袖口围/2</t>
  </si>
  <si>
    <t>-0.4</t>
  </si>
  <si>
    <t>-0.3</t>
  </si>
  <si>
    <t>领高</t>
  </si>
  <si>
    <t>拇指洞开口</t>
  </si>
  <si>
    <t>花顶距前领口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</si>
  <si>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</si>
  <si>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</si>
  <si>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</si>
  <si>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</si>
  <si>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</si>
  <si>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</si>
  <si>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</si>
  <si>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</si>
  <si>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</si>
  <si>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</si>
  <si>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</si>
  <si>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</si>
  <si>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</si>
  <si>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</si>
  <si>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</si>
  <si>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</si>
  <si>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</si>
  <si>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</si>
  <si>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</si>
  <si>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</si>
  <si>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</si>
  <si>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</si>
  <si>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</si>
  <si>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</si>
  <si>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</si>
  <si>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</si>
  <si>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</si>
  <si>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</si>
  <si>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</si>
  <si>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</si>
  <si>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</si>
  <si>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</si>
  <si>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</si>
  <si>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</si>
  <si>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</si>
  <si>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</si>
  <si>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</si>
  <si>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</si>
  <si>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</si>
  <si>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</si>
  <si>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</si>
  <si>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</si>
  <si>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</si>
  <si>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</si>
  <si>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</si>
  <si>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</si>
  <si>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</si>
  <si>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</si>
  <si>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</si>
  <si>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</si>
  <si>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</si>
  <si>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</si>
  <si>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</si>
  <si>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</si>
  <si>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</si>
  <si>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</si>
  <si>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</si>
  <si>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</si>
  <si>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</si>
  <si>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</si>
  <si>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</si>
  <si>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</si>
  <si>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</si>
  <si>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</si>
  <si>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</si>
  <si>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</si>
  <si>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</si>
  <si>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</si>
  <si>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</si>
  <si>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</si>
  <si>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</si>
  <si>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</si>
  <si>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S</t>
  </si>
  <si>
    <t>M</t>
  </si>
  <si>
    <t>L</t>
  </si>
  <si>
    <t>XL</t>
  </si>
  <si>
    <t>XXL</t>
  </si>
  <si>
    <t>XXXL</t>
  </si>
  <si>
    <t>黑色</t>
  </si>
  <si>
    <t>藏青</t>
  </si>
  <si>
    <t>山川绿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</si>
  <si>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</si>
  <si>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</si>
  <si>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</si>
  <si>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</si>
  <si>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</si>
  <si>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</si>
  <si>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</si>
  <si>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</si>
  <si>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</si>
  <si>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</si>
  <si>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</si>
  <si>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</si>
  <si>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</si>
  <si>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</si>
  <si>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</si>
  <si>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</si>
  <si>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H98494</t>
  </si>
  <si>
    <t>汗锦氨麻灰汗布</t>
  </si>
  <si>
    <t>恒诺纺织</t>
  </si>
  <si>
    <t>YES</t>
  </si>
  <si>
    <t>H98664</t>
  </si>
  <si>
    <t>H98666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</si>
  <si>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</si>
  <si>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</si>
  <si>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</si>
  <si>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</si>
  <si>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</si>
  <si>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</si>
  <si>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</si>
  <si>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</si>
  <si>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</si>
  <si>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</si>
  <si>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</si>
  <si>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</si>
  <si>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</si>
  <si>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</si>
  <si>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</si>
  <si>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</si>
  <si>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</si>
  <si>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</si>
  <si>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</si>
  <si>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</si>
  <si>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</si>
  <si>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</si>
  <si>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1CM织带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</si>
  <si>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</si>
  <si>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</si>
  <si>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</si>
  <si>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</si>
  <si>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</si>
  <si>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</si>
  <si>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</si>
  <si>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</si>
  <si>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</si>
  <si>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</si>
  <si>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</si>
  <si>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</si>
  <si>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</si>
  <si>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</si>
  <si>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</si>
  <si>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</si>
  <si>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</si>
  <si>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</si>
  <si>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</si>
  <si>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</si>
  <si>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</si>
  <si>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</si>
  <si>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</si>
  <si>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</si>
  <si>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</si>
  <si>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印花</t>
  </si>
  <si>
    <t>无脱落开裂</t>
  </si>
  <si>
    <t>制表时间：2025/11/15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</si>
  <si>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</si>
  <si>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</si>
  <si>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</si>
  <si>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</si>
  <si>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</si>
  <si>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</si>
  <si>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26SS青黛蓝/R367//</t>
  </si>
  <si>
    <t>26SS清风蓝/R365//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</si>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</sst>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2"/>
      <name val="微软雅黑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8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84" applyNumberFormat="0" applyAlignment="0" applyProtection="0">
      <alignment vertical="center"/>
    </xf>
    <xf numFmtId="0" fontId="59" fillId="11" borderId="85" applyNumberFormat="0" applyAlignment="0" applyProtection="0">
      <alignment vertical="center"/>
    </xf>
    <xf numFmtId="0" fontId="60" fillId="11" borderId="84" applyNumberFormat="0" applyAlignment="0" applyProtection="0">
      <alignment vertical="center"/>
    </xf>
    <xf numFmtId="0" fontId="61" fillId="12" borderId="86" applyNumberFormat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63" fillId="0" borderId="88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9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6" fillId="0" borderId="6" xfId="62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1" xfId="53" applyFont="1" applyFill="1" applyBorder="1" applyAlignment="1">
      <alignment horizontal="center" vertical="center"/>
    </xf>
    <xf numFmtId="0" fontId="21" fillId="0" borderId="12" xfId="53" applyFont="1" applyFill="1" applyBorder="1" applyAlignment="1">
      <alignment horizontal="center"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2" xfId="53" applyFont="1" applyFill="1" applyBorder="1" applyAlignment="1">
      <alignment horizontal="center" vertical="center"/>
    </xf>
    <xf numFmtId="49" fontId="19" fillId="0" borderId="12" xfId="53" applyNumberFormat="1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left"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/>
    </xf>
    <xf numFmtId="0" fontId="22" fillId="0" borderId="16" xfId="52" applyFont="1" applyFill="1" applyBorder="1" applyAlignment="1">
      <alignment vertical="center"/>
    </xf>
    <xf numFmtId="0" fontId="24" fillId="0" borderId="16" xfId="52" applyFont="1" applyFill="1" applyBorder="1" applyAlignment="1">
      <alignment horizontal="center" vertical="center"/>
    </xf>
    <xf numFmtId="0" fontId="19" fillId="0" borderId="16" xfId="53" applyFont="1" applyFill="1" applyBorder="1" applyAlignment="1">
      <alignment horizontal="center"/>
    </xf>
    <xf numFmtId="0" fontId="22" fillId="0" borderId="16" xfId="52" applyFont="1" applyFill="1" applyBorder="1" applyAlignment="1">
      <alignment horizontal="left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2" applyFont="1" applyFill="1" applyBorder="1" applyAlignment="1">
      <alignment horizontal="center" vertical="center"/>
    </xf>
    <xf numFmtId="0" fontId="19" fillId="0" borderId="18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9" xfId="53" applyFont="1" applyFill="1" applyBorder="1" applyAlignment="1" applyProtection="1">
      <alignment horizontal="center" vertical="center"/>
    </xf>
    <xf numFmtId="0" fontId="27" fillId="0" borderId="9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49" fontId="29" fillId="0" borderId="2" xfId="51" applyNumberFormat="1" applyFont="1" applyFill="1" applyBorder="1" applyAlignment="1">
      <alignment horizontal="center" vertical="center"/>
    </xf>
    <xf numFmtId="0" fontId="27" fillId="0" borderId="19" xfId="55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19" fillId="0" borderId="7" xfId="53" applyFont="1" applyFill="1" applyBorder="1" applyAlignment="1">
      <alignment horizontal="center"/>
    </xf>
    <xf numFmtId="49" fontId="25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8" fontId="31" fillId="0" borderId="20" xfId="0" applyNumberFormat="1" applyFont="1" applyFill="1" applyBorder="1" applyAlignment="1">
      <alignment horizontal="center" vertical="center"/>
    </xf>
    <xf numFmtId="178" fontId="31" fillId="0" borderId="21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5" fillId="0" borderId="21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18" xfId="55" applyFont="1" applyFill="1" applyBorder="1" applyAlignment="1">
      <alignment horizontal="left"/>
    </xf>
    <xf numFmtId="179" fontId="35" fillId="0" borderId="2" xfId="55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6" fillId="0" borderId="22" xfId="0" applyNumberFormat="1" applyFont="1" applyFill="1" applyBorder="1" applyAlignment="1">
      <alignment shrinkToFit="1"/>
    </xf>
    <xf numFmtId="0" fontId="31" fillId="0" borderId="23" xfId="0" applyNumberFormat="1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19" fillId="0" borderId="24" xfId="53" applyFont="1" applyFill="1" applyBorder="1" applyAlignment="1">
      <alignment horizontal="center"/>
    </xf>
    <xf numFmtId="49" fontId="19" fillId="0" borderId="25" xfId="53" applyNumberFormat="1" applyFont="1" applyFill="1" applyBorder="1" applyAlignment="1">
      <alignment horizontal="center"/>
    </xf>
    <xf numFmtId="49" fontId="25" fillId="0" borderId="25" xfId="54" applyNumberFormat="1" applyFont="1" applyFill="1" applyBorder="1" applyAlignment="1">
      <alignment horizontal="center" vertical="center"/>
    </xf>
    <xf numFmtId="49" fontId="25" fillId="0" borderId="26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26" fillId="0" borderId="0" xfId="53" applyFont="1" applyFill="1" applyAlignment="1"/>
    <xf numFmtId="0" fontId="38" fillId="0" borderId="0" xfId="53" applyFont="1" applyFill="1" applyAlignment="1"/>
    <xf numFmtId="14" fontId="38" fillId="0" borderId="0" xfId="53" applyNumberFormat="1" applyFont="1" applyFill="1" applyAlignment="1">
      <alignment horizontal="left"/>
    </xf>
    <xf numFmtId="49" fontId="38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9" fillId="0" borderId="27" xfId="52" applyFont="1" applyBorder="1" applyAlignment="1">
      <alignment horizontal="center" vertical="top"/>
    </xf>
    <xf numFmtId="0" fontId="15" fillId="0" borderId="2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vertical="center" wrapText="1"/>
    </xf>
    <xf numFmtId="0" fontId="15" fillId="0" borderId="2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15" fillId="0" borderId="31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15" fillId="0" borderId="28" xfId="52" applyFont="1" applyFill="1" applyBorder="1" applyAlignment="1">
      <alignment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15" fillId="0" borderId="32" xfId="52" applyFont="1" applyFill="1" applyBorder="1" applyAlignment="1">
      <alignment horizontal="left" vertical="center"/>
    </xf>
    <xf numFmtId="0" fontId="20" fillId="0" borderId="25" xfId="52" applyFill="1" applyBorder="1" applyAlignment="1">
      <alignment horizontal="center" vertical="center"/>
    </xf>
    <xf numFmtId="0" fontId="20" fillId="0" borderId="26" xfId="52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15" fillId="0" borderId="41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 wrapText="1"/>
    </xf>
    <xf numFmtId="0" fontId="20" fillId="0" borderId="38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42" xfId="52" applyFont="1" applyFill="1" applyBorder="1" applyAlignment="1">
      <alignment horizontal="right" vertical="center"/>
    </xf>
    <xf numFmtId="0" fontId="26" fillId="0" borderId="43" xfId="52" applyFont="1" applyFill="1" applyBorder="1" applyAlignment="1">
      <alignment horizontal="center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center" vertical="center"/>
    </xf>
    <xf numFmtId="58" fontId="26" fillId="0" borderId="25" xfId="52" applyNumberFormat="1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44" xfId="53" applyFont="1" applyFill="1" applyBorder="1" applyAlignment="1" applyProtection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0" fontId="25" fillId="0" borderId="8" xfId="53" applyFont="1" applyFill="1" applyBorder="1" applyAlignment="1">
      <alignment horizontal="center" vertical="center"/>
    </xf>
    <xf numFmtId="0" fontId="25" fillId="0" borderId="9" xfId="53" applyFont="1" applyFill="1" applyBorder="1" applyAlignment="1">
      <alignment horizontal="center" vertical="center"/>
    </xf>
    <xf numFmtId="0" fontId="19" fillId="0" borderId="45" xfId="53" applyFont="1" applyFill="1" applyBorder="1" applyAlignment="1" applyProtection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19" xfId="0" applyNumberFormat="1" applyFont="1" applyFill="1" applyBorder="1" applyAlignment="1">
      <alignment horizontal="center" vertical="center"/>
    </xf>
    <xf numFmtId="0" fontId="19" fillId="0" borderId="46" xfId="53" applyFont="1" applyFill="1" applyBorder="1" applyAlignment="1" applyProtection="1">
      <alignment horizontal="center" vertical="center"/>
    </xf>
    <xf numFmtId="49" fontId="25" fillId="0" borderId="19" xfId="54" applyNumberFormat="1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3" xfId="53" applyNumberFormat="1" applyFont="1" applyFill="1" applyBorder="1" applyAlignment="1">
      <alignment horizontal="center"/>
    </xf>
    <xf numFmtId="49" fontId="25" fillId="0" borderId="23" xfId="54" applyNumberFormat="1" applyFont="1" applyFill="1" applyBorder="1" applyAlignment="1">
      <alignment horizontal="center" vertical="center"/>
    </xf>
    <xf numFmtId="49" fontId="25" fillId="0" borderId="47" xfId="54" applyNumberFormat="1" applyFont="1" applyFill="1" applyBorder="1" applyAlignment="1">
      <alignment horizontal="center" vertical="center"/>
    </xf>
    <xf numFmtId="0" fontId="38" fillId="0" borderId="0" xfId="53" applyFont="1" applyFill="1" applyAlignment="1">
      <alignment horizontal="right"/>
    </xf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3" fillId="0" borderId="48" xfId="52" applyFont="1" applyBorder="1" applyAlignment="1">
      <alignment horizontal="left" vertical="center"/>
    </xf>
    <xf numFmtId="0" fontId="23" fillId="0" borderId="49" xfId="52" applyFont="1" applyBorder="1" applyAlignment="1">
      <alignment horizontal="center" vertical="center"/>
    </xf>
    <xf numFmtId="0" fontId="13" fillId="0" borderId="49" xfId="52" applyFont="1" applyBorder="1" applyAlignment="1">
      <alignment horizontal="center" vertical="center"/>
    </xf>
    <xf numFmtId="0" fontId="17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3" fillId="0" borderId="28" xfId="52" applyFont="1" applyBorder="1" applyAlignment="1">
      <alignment horizontal="center" vertical="center"/>
    </xf>
    <xf numFmtId="0" fontId="13" fillId="0" borderId="29" xfId="52" applyFont="1" applyBorder="1" applyAlignment="1">
      <alignment horizontal="center" vertical="center"/>
    </xf>
    <xf numFmtId="0" fontId="13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 wrapText="1"/>
    </xf>
    <xf numFmtId="0" fontId="23" fillId="0" borderId="21" xfId="52" applyFont="1" applyBorder="1" applyAlignment="1">
      <alignment horizontal="left" vertical="center" wrapText="1"/>
    </xf>
    <xf numFmtId="0" fontId="17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17" fillId="0" borderId="31" xfId="52" applyFont="1" applyBorder="1" applyAlignment="1">
      <alignment vertical="center"/>
    </xf>
    <xf numFmtId="0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23" fillId="0" borderId="51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40" fillId="0" borderId="32" xfId="52" applyFont="1" applyBorder="1" applyAlignment="1">
      <alignment vertical="center"/>
    </xf>
    <xf numFmtId="0" fontId="41" fillId="0" borderId="53" xfId="52" applyFont="1" applyBorder="1" applyAlignment="1">
      <alignment horizontal="center" vertical="center"/>
    </xf>
    <xf numFmtId="0" fontId="23" fillId="0" borderId="43" xfId="52" applyFont="1" applyBorder="1" applyAlignment="1">
      <alignment horizontal="center" vertical="center"/>
    </xf>
    <xf numFmtId="0" fontId="17" fillId="0" borderId="32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14" fontId="23" fillId="0" borderId="25" xfId="52" applyNumberFormat="1" applyFont="1" applyBorder="1" applyAlignment="1">
      <alignment horizontal="center" vertical="center"/>
    </xf>
    <xf numFmtId="14" fontId="23" fillId="0" borderId="26" xfId="52" applyNumberFormat="1" applyFont="1" applyBorder="1" applyAlignment="1">
      <alignment horizontal="center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13" fillId="0" borderId="0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20" fillId="0" borderId="29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0" fillId="0" borderId="29" xfId="52" applyFont="1" applyBorder="1" applyAlignment="1">
      <alignment vertical="center"/>
    </xf>
    <xf numFmtId="0" fontId="17" fillId="0" borderId="29" xfId="52" applyFont="1" applyBorder="1" applyAlignment="1">
      <alignment vertical="center"/>
    </xf>
    <xf numFmtId="0" fontId="23" fillId="0" borderId="3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6" fillId="0" borderId="41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4" xfId="52" applyFont="1" applyBorder="1" applyAlignment="1">
      <alignment horizontal="left" vertical="center" wrapText="1"/>
    </xf>
    <xf numFmtId="0" fontId="15" fillId="0" borderId="29" xfId="52" applyFont="1" applyBorder="1" applyAlignment="1">
      <alignment horizontal="left" vertical="center"/>
    </xf>
    <xf numFmtId="0" fontId="15" fillId="0" borderId="3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42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17" fillId="0" borderId="32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15" fillId="0" borderId="20" xfId="52" applyFont="1" applyBorder="1" applyAlignment="1">
      <alignment horizontal="left" vertical="center"/>
    </xf>
    <xf numFmtId="0" fontId="15" fillId="0" borderId="21" xfId="52" applyFont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3" fillId="0" borderId="57" xfId="52" applyFont="1" applyBorder="1" applyAlignment="1">
      <alignment vertical="center"/>
    </xf>
    <xf numFmtId="0" fontId="23" fillId="0" borderId="58" xfId="52" applyFont="1" applyBorder="1" applyAlignment="1">
      <alignment horizontal="center" vertical="center"/>
    </xf>
    <xf numFmtId="0" fontId="13" fillId="0" borderId="58" xfId="52" applyFont="1" applyBorder="1" applyAlignment="1">
      <alignment vertical="center"/>
    </xf>
    <xf numFmtId="58" fontId="20" fillId="0" borderId="58" xfId="52" applyNumberFormat="1" applyFont="1" applyBorder="1" applyAlignment="1">
      <alignment vertical="center"/>
    </xf>
    <xf numFmtId="0" fontId="13" fillId="0" borderId="58" xfId="52" applyFont="1" applyBorder="1" applyAlignment="1">
      <alignment horizontal="center" vertical="center"/>
    </xf>
    <xf numFmtId="0" fontId="23" fillId="0" borderId="59" xfId="52" applyFont="1" applyBorder="1" applyAlignment="1">
      <alignment horizontal="center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center" vertical="center"/>
    </xf>
    <xf numFmtId="0" fontId="13" fillId="0" borderId="63" xfId="52" applyFont="1" applyFill="1" applyBorder="1" applyAlignment="1">
      <alignment horizontal="center" vertical="center"/>
    </xf>
    <xf numFmtId="0" fontId="13" fillId="0" borderId="64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0" fontId="25" fillId="0" borderId="67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23" fillId="4" borderId="69" xfId="0" applyFont="1" applyFill="1" applyBorder="1" applyAlignment="1">
      <alignment horizontal="center" vertical="center"/>
    </xf>
    <xf numFmtId="0" fontId="29" fillId="4" borderId="70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8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2" fillId="0" borderId="27" xfId="52" applyFont="1" applyBorder="1" applyAlignment="1">
      <alignment horizontal="center" vertical="top"/>
    </xf>
    <xf numFmtId="0" fontId="17" fillId="0" borderId="71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7" fillId="0" borderId="72" xfId="52" applyFont="1" applyBorder="1" applyAlignment="1">
      <alignment horizontal="left" vertical="center"/>
    </xf>
    <xf numFmtId="0" fontId="13" fillId="0" borderId="60" xfId="52" applyFont="1" applyBorder="1" applyAlignment="1">
      <alignment horizontal="left" vertical="center"/>
    </xf>
    <xf numFmtId="0" fontId="13" fillId="0" borderId="58" xfId="52" applyFont="1" applyBorder="1" applyAlignment="1">
      <alignment horizontal="left" vertical="center"/>
    </xf>
    <xf numFmtId="0" fontId="13" fillId="0" borderId="61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left" vertical="center"/>
    </xf>
    <xf numFmtId="0" fontId="23" fillId="0" borderId="63" xfId="52" applyFont="1" applyBorder="1" applyAlignment="1">
      <alignment horizontal="left" vertical="center"/>
    </xf>
    <xf numFmtId="0" fontId="20" fillId="0" borderId="63" xfId="52" applyFont="1" applyBorder="1" applyAlignment="1">
      <alignment vertical="center"/>
    </xf>
    <xf numFmtId="0" fontId="17" fillId="0" borderId="63" xfId="52" applyFont="1" applyBorder="1" applyAlignment="1">
      <alignment vertical="center"/>
    </xf>
    <xf numFmtId="0" fontId="23" fillId="0" borderId="64" xfId="52" applyFont="1" applyBorder="1" applyAlignment="1">
      <alignment horizontal="left" vertical="center"/>
    </xf>
    <xf numFmtId="0" fontId="17" fillId="0" borderId="62" xfId="52" applyFont="1" applyBorder="1" applyAlignment="1">
      <alignment horizontal="center" vertical="center"/>
    </xf>
    <xf numFmtId="0" fontId="23" fillId="0" borderId="63" xfId="52" applyFont="1" applyBorder="1" applyAlignment="1">
      <alignment horizontal="center" vertical="center"/>
    </xf>
    <xf numFmtId="0" fontId="17" fillId="0" borderId="63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5" xfId="52" applyFont="1" applyBorder="1" applyAlignment="1">
      <alignment horizontal="left" vertical="center" wrapText="1"/>
    </xf>
    <xf numFmtId="0" fontId="17" fillId="0" borderId="56" xfId="52" applyFont="1" applyBorder="1" applyAlignment="1">
      <alignment horizontal="left" vertical="center" wrapText="1"/>
    </xf>
    <xf numFmtId="0" fontId="17" fillId="0" borderId="43" xfId="52" applyFont="1" applyBorder="1" applyAlignment="1">
      <alignment horizontal="left" vertical="center" wrapText="1"/>
    </xf>
    <xf numFmtId="0" fontId="17" fillId="0" borderId="62" xfId="52" applyFont="1" applyBorder="1" applyAlignment="1">
      <alignment horizontal="left" vertical="center"/>
    </xf>
    <xf numFmtId="0" fontId="17" fillId="0" borderId="63" xfId="52" applyFont="1" applyBorder="1" applyAlignment="1">
      <alignment horizontal="left" vertical="center"/>
    </xf>
    <xf numFmtId="0" fontId="17" fillId="0" borderId="64" xfId="52" applyFont="1" applyBorder="1" applyAlignment="1">
      <alignment horizontal="left" vertical="center"/>
    </xf>
    <xf numFmtId="0" fontId="43" fillId="0" borderId="73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9" fontId="23" fillId="0" borderId="20" xfId="52" applyNumberFormat="1" applyFont="1" applyBorder="1" applyAlignment="1">
      <alignment horizontal="center" vertical="center"/>
    </xf>
    <xf numFmtId="0" fontId="44" fillId="0" borderId="21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shrinkToFit="1"/>
    </xf>
    <xf numFmtId="0" fontId="13" fillId="0" borderId="60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9" fontId="23" fillId="0" borderId="41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55" xfId="52" applyNumberFormat="1" applyFont="1" applyBorder="1" applyAlignment="1">
      <alignment horizontal="left" vertical="center"/>
    </xf>
    <xf numFmtId="9" fontId="23" fillId="0" borderId="56" xfId="52" applyNumberFormat="1" applyFont="1" applyBorder="1" applyAlignment="1">
      <alignment horizontal="left" vertical="center"/>
    </xf>
    <xf numFmtId="9" fontId="23" fillId="0" borderId="43" xfId="52" applyNumberFormat="1" applyFont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64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75" xfId="52" applyFont="1" applyFill="1" applyBorder="1" applyAlignment="1">
      <alignment horizontal="left" vertical="center"/>
    </xf>
    <xf numFmtId="0" fontId="23" fillId="0" borderId="76" xfId="52" applyFont="1" applyFill="1" applyBorder="1" applyAlignment="1">
      <alignment horizontal="left" vertical="center"/>
    </xf>
    <xf numFmtId="0" fontId="13" fillId="0" borderId="48" xfId="52" applyFont="1" applyBorder="1" applyAlignment="1">
      <alignment vertical="center"/>
    </xf>
    <xf numFmtId="0" fontId="45" fillId="0" borderId="58" xfId="52" applyFont="1" applyBorder="1" applyAlignment="1">
      <alignment horizontal="center" vertical="center"/>
    </xf>
    <xf numFmtId="0" fontId="13" fillId="0" borderId="49" xfId="52" applyFont="1" applyBorder="1" applyAlignment="1">
      <alignment vertical="center"/>
    </xf>
    <xf numFmtId="0" fontId="23" fillId="0" borderId="77" xfId="52" applyFont="1" applyBorder="1" applyAlignment="1">
      <alignment vertical="center"/>
    </xf>
    <xf numFmtId="0" fontId="13" fillId="0" borderId="77" xfId="52" applyFont="1" applyBorder="1" applyAlignment="1">
      <alignment vertical="center"/>
    </xf>
    <xf numFmtId="58" fontId="20" fillId="0" borderId="49" xfId="52" applyNumberFormat="1" applyFont="1" applyBorder="1" applyAlignment="1">
      <alignment vertical="center"/>
    </xf>
    <xf numFmtId="0" fontId="13" fillId="0" borderId="40" xfId="52" applyFont="1" applyBorder="1" applyAlignment="1">
      <alignment horizontal="center" vertical="center"/>
    </xf>
    <xf numFmtId="0" fontId="13" fillId="0" borderId="78" xfId="52" applyFont="1" applyBorder="1" applyAlignment="1">
      <alignment horizontal="center" vertical="center"/>
    </xf>
    <xf numFmtId="0" fontId="23" fillId="0" borderId="77" xfId="52" applyFont="1" applyBorder="1" applyAlignment="1">
      <alignment horizontal="center" vertical="center"/>
    </xf>
    <xf numFmtId="0" fontId="23" fillId="0" borderId="72" xfId="52" applyFont="1" applyBorder="1" applyAlignment="1">
      <alignment horizontal="center" vertical="center"/>
    </xf>
    <xf numFmtId="0" fontId="23" fillId="0" borderId="7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72" xfId="52" applyFont="1" applyFill="1" applyBorder="1" applyAlignment="1">
      <alignment horizontal="left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7" fillId="0" borderId="18" xfId="0" applyFont="1" applyBorder="1"/>
    <xf numFmtId="0" fontId="47" fillId="0" borderId="2" xfId="0" applyFont="1" applyBorder="1"/>
    <xf numFmtId="0" fontId="47" fillId="0" borderId="7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5" borderId="2" xfId="0" applyFont="1" applyFill="1" applyBorder="1"/>
    <xf numFmtId="0" fontId="47" fillId="0" borderId="19" xfId="0" applyFont="1" applyBorder="1"/>
    <xf numFmtId="0" fontId="0" fillId="0" borderId="18" xfId="0" applyBorder="1"/>
    <xf numFmtId="0" fontId="0" fillId="5" borderId="2" xfId="0" applyFill="1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129540</xdr:colOff>
      <xdr:row>2</xdr:row>
      <xdr:rowOff>19050</xdr:rowOff>
    </xdr:from>
    <xdr:to>
      <xdr:col>9</xdr:col>
      <xdr:colOff>875030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80370" y="600075"/>
          <a:ext cx="74549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144780</xdr:colOff>
      <xdr:row>2</xdr:row>
      <xdr:rowOff>47625</xdr:rowOff>
    </xdr:from>
    <xdr:to>
      <xdr:col>8</xdr:col>
      <xdr:colOff>1032510</xdr:colOff>
      <xdr:row>4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99270" y="628650"/>
          <a:ext cx="887730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279</v>
      </c>
      <c r="H2" s="4"/>
      <c r="I2" s="4" t="s">
        <v>280</v>
      </c>
      <c r="J2" s="4"/>
      <c r="K2" s="6" t="s">
        <v>281</v>
      </c>
      <c r="L2" s="55" t="s">
        <v>282</v>
      </c>
      <c r="M2" s="7" t="s">
        <v>283</v>
      </c>
    </row>
    <row r="3" s="1" customFormat="1" ht="16.5" spans="1:13">
      <c r="A3" s="4"/>
      <c r="B3" s="8"/>
      <c r="C3" s="8"/>
      <c r="D3" s="8"/>
      <c r="E3" s="8"/>
      <c r="F3" s="8"/>
      <c r="G3" s="4" t="s">
        <v>284</v>
      </c>
      <c r="H3" s="4" t="s">
        <v>285</v>
      </c>
      <c r="I3" s="4" t="s">
        <v>284</v>
      </c>
      <c r="J3" s="4" t="s">
        <v>285</v>
      </c>
      <c r="K3" s="9"/>
      <c r="L3" s="56"/>
      <c r="M3" s="10"/>
    </row>
    <row r="4" ht="22" customHeight="1" spans="1:13">
      <c r="A4" s="57">
        <v>1</v>
      </c>
      <c r="B4" s="29" t="s">
        <v>271</v>
      </c>
      <c r="C4" s="30" t="s">
        <v>269</v>
      </c>
      <c r="D4" s="31" t="s">
        <v>270</v>
      </c>
      <c r="E4" s="19" t="s">
        <v>110</v>
      </c>
      <c r="F4" s="15" t="s">
        <v>62</v>
      </c>
      <c r="G4" s="58">
        <v>-0.01</v>
      </c>
      <c r="H4" s="58">
        <v>-0.01</v>
      </c>
      <c r="I4" s="58">
        <v>-0.01</v>
      </c>
      <c r="J4" s="58">
        <v>-0.01</v>
      </c>
      <c r="K4" s="59"/>
      <c r="L4" s="11"/>
      <c r="M4" s="11"/>
    </row>
    <row r="5" ht="22" customHeight="1" spans="1:13">
      <c r="A5" s="57">
        <v>2</v>
      </c>
      <c r="B5" s="29" t="s">
        <v>271</v>
      </c>
      <c r="C5" s="30" t="s">
        <v>273</v>
      </c>
      <c r="D5" s="31" t="s">
        <v>270</v>
      </c>
      <c r="E5" s="30" t="s">
        <v>111</v>
      </c>
      <c r="F5" s="15" t="s">
        <v>62</v>
      </c>
      <c r="G5" s="58">
        <v>-0.01</v>
      </c>
      <c r="H5" s="58">
        <v>-0.01</v>
      </c>
      <c r="I5" s="60">
        <v>-0.02</v>
      </c>
      <c r="J5" s="58">
        <v>-0.01</v>
      </c>
      <c r="K5" s="59"/>
      <c r="L5" s="11"/>
      <c r="M5" s="11"/>
    </row>
    <row r="6" ht="22" customHeight="1" spans="1:13">
      <c r="A6" s="57">
        <v>3</v>
      </c>
      <c r="B6" s="29" t="s">
        <v>271</v>
      </c>
      <c r="C6" s="30" t="s">
        <v>274</v>
      </c>
      <c r="D6" s="31" t="s">
        <v>270</v>
      </c>
      <c r="E6" s="19" t="s">
        <v>112</v>
      </c>
      <c r="F6" s="15" t="s">
        <v>62</v>
      </c>
      <c r="G6" s="58">
        <v>-0.01</v>
      </c>
      <c r="H6" s="58">
        <v>-0.01</v>
      </c>
      <c r="I6" s="58">
        <v>-0.01</v>
      </c>
      <c r="J6" s="58">
        <v>-0.01</v>
      </c>
      <c r="K6" s="59"/>
      <c r="L6" s="11"/>
      <c r="M6" s="11"/>
    </row>
    <row r="7" ht="22" customHeight="1" spans="1:13">
      <c r="A7" s="57"/>
      <c r="B7" s="61"/>
      <c r="C7" s="62"/>
      <c r="D7" s="62"/>
      <c r="E7" s="62"/>
      <c r="F7" s="63"/>
      <c r="G7" s="59"/>
      <c r="H7" s="64"/>
      <c r="I7" s="64"/>
      <c r="J7" s="64"/>
      <c r="K7" s="59"/>
      <c r="L7" s="12"/>
      <c r="M7" s="12"/>
    </row>
    <row r="8" s="2" customFormat="1" ht="18.75" spans="1:13">
      <c r="A8" s="21" t="s">
        <v>275</v>
      </c>
      <c r="B8" s="22"/>
      <c r="C8" s="22"/>
      <c r="D8" s="62"/>
      <c r="E8" s="23"/>
      <c r="F8" s="63"/>
      <c r="G8" s="34"/>
      <c r="H8" s="21" t="s">
        <v>276</v>
      </c>
      <c r="I8" s="22"/>
      <c r="J8" s="22"/>
      <c r="K8" s="23"/>
      <c r="L8" s="65"/>
      <c r="M8" s="25"/>
    </row>
    <row r="9" ht="84" customHeight="1" spans="1:13">
      <c r="A9" s="66" t="s">
        <v>286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B2" sqref="B$1:B$104857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0" t="s">
        <v>289</v>
      </c>
      <c r="H2" s="41"/>
      <c r="I2" s="42"/>
      <c r="J2" s="40" t="s">
        <v>290</v>
      </c>
      <c r="K2" s="41"/>
      <c r="L2" s="42"/>
      <c r="M2" s="40" t="s">
        <v>291</v>
      </c>
      <c r="N2" s="41"/>
      <c r="O2" s="42"/>
      <c r="P2" s="40" t="s">
        <v>292</v>
      </c>
      <c r="Q2" s="41"/>
      <c r="R2" s="42"/>
      <c r="S2" s="41" t="s">
        <v>293</v>
      </c>
      <c r="T2" s="41"/>
      <c r="U2" s="42"/>
      <c r="V2" s="36" t="s">
        <v>294</v>
      </c>
      <c r="W2" s="36" t="s">
        <v>268</v>
      </c>
    </row>
    <row r="3" s="1" customFormat="1" ht="16.5" spans="1:23">
      <c r="A3" s="8"/>
      <c r="B3" s="43"/>
      <c r="C3" s="43"/>
      <c r="D3" s="43"/>
      <c r="E3" s="43"/>
      <c r="F3" s="43"/>
      <c r="G3" s="4" t="s">
        <v>295</v>
      </c>
      <c r="H3" s="4" t="s">
        <v>67</v>
      </c>
      <c r="I3" s="4" t="s">
        <v>259</v>
      </c>
      <c r="J3" s="4" t="s">
        <v>295</v>
      </c>
      <c r="K3" s="4" t="s">
        <v>67</v>
      </c>
      <c r="L3" s="4" t="s">
        <v>259</v>
      </c>
      <c r="M3" s="4" t="s">
        <v>295</v>
      </c>
      <c r="N3" s="4" t="s">
        <v>67</v>
      </c>
      <c r="O3" s="4" t="s">
        <v>259</v>
      </c>
      <c r="P3" s="4" t="s">
        <v>295</v>
      </c>
      <c r="Q3" s="4" t="s">
        <v>67</v>
      </c>
      <c r="R3" s="4" t="s">
        <v>259</v>
      </c>
      <c r="S3" s="4" t="s">
        <v>295</v>
      </c>
      <c r="T3" s="4" t="s">
        <v>67</v>
      </c>
      <c r="U3" s="4" t="s">
        <v>259</v>
      </c>
      <c r="V3" s="44"/>
      <c r="W3" s="44"/>
    </row>
    <row r="4" ht="20" customHeight="1" spans="1:23">
      <c r="A4" s="28" t="s">
        <v>296</v>
      </c>
      <c r="B4" s="29" t="s">
        <v>271</v>
      </c>
      <c r="C4" s="30" t="s">
        <v>269</v>
      </c>
      <c r="D4" s="31" t="s">
        <v>270</v>
      </c>
      <c r="E4" s="19" t="s">
        <v>110</v>
      </c>
      <c r="F4" s="15" t="s">
        <v>62</v>
      </c>
      <c r="G4" s="45" t="s">
        <v>297</v>
      </c>
      <c r="H4" s="45"/>
      <c r="I4" s="45" t="s">
        <v>298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299</v>
      </c>
      <c r="W4" s="11"/>
    </row>
    <row r="5" ht="20" customHeight="1" spans="1:23">
      <c r="A5" s="28" t="s">
        <v>296</v>
      </c>
      <c r="B5" s="29" t="s">
        <v>271</v>
      </c>
      <c r="C5" s="30" t="s">
        <v>273</v>
      </c>
      <c r="D5" s="31" t="s">
        <v>270</v>
      </c>
      <c r="E5" s="30" t="s">
        <v>111</v>
      </c>
      <c r="F5" s="15" t="s">
        <v>62</v>
      </c>
      <c r="G5" s="47" t="s">
        <v>300</v>
      </c>
      <c r="H5" s="48"/>
      <c r="I5" s="49"/>
      <c r="J5" s="47" t="s">
        <v>301</v>
      </c>
      <c r="K5" s="48"/>
      <c r="L5" s="49"/>
      <c r="M5" s="40" t="s">
        <v>302</v>
      </c>
      <c r="N5" s="41"/>
      <c r="O5" s="42"/>
      <c r="P5" s="40" t="s">
        <v>303</v>
      </c>
      <c r="Q5" s="41"/>
      <c r="R5" s="42"/>
      <c r="S5" s="41" t="s">
        <v>304</v>
      </c>
      <c r="T5" s="41"/>
      <c r="U5" s="42"/>
      <c r="V5" s="11"/>
      <c r="W5" s="11"/>
    </row>
    <row r="6" ht="20" customHeight="1" spans="1:23">
      <c r="A6" s="28" t="s">
        <v>296</v>
      </c>
      <c r="B6" s="29" t="s">
        <v>271</v>
      </c>
      <c r="C6" s="30" t="s">
        <v>274</v>
      </c>
      <c r="D6" s="31" t="s">
        <v>270</v>
      </c>
      <c r="E6" s="19" t="s">
        <v>112</v>
      </c>
      <c r="F6" s="15" t="s">
        <v>62</v>
      </c>
      <c r="G6" s="50" t="s">
        <v>295</v>
      </c>
      <c r="H6" s="50" t="s">
        <v>67</v>
      </c>
      <c r="I6" s="50" t="s">
        <v>259</v>
      </c>
      <c r="J6" s="50" t="s">
        <v>295</v>
      </c>
      <c r="K6" s="50" t="s">
        <v>67</v>
      </c>
      <c r="L6" s="50" t="s">
        <v>259</v>
      </c>
      <c r="M6" s="4" t="s">
        <v>295</v>
      </c>
      <c r="N6" s="4" t="s">
        <v>67</v>
      </c>
      <c r="O6" s="4" t="s">
        <v>259</v>
      </c>
      <c r="P6" s="4" t="s">
        <v>295</v>
      </c>
      <c r="Q6" s="4" t="s">
        <v>67</v>
      </c>
      <c r="R6" s="4" t="s">
        <v>259</v>
      </c>
      <c r="S6" s="4" t="s">
        <v>295</v>
      </c>
      <c r="T6" s="4" t="s">
        <v>67</v>
      </c>
      <c r="U6" s="4" t="s">
        <v>259</v>
      </c>
      <c r="V6" s="11"/>
      <c r="W6" s="11"/>
    </row>
    <row r="7" ht="18" customHeight="1" spans="1:23">
      <c r="A7" s="28"/>
      <c r="B7" s="33"/>
      <c r="C7" s="51"/>
      <c r="D7" s="51"/>
      <c r="E7" s="51"/>
      <c r="F7" s="5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28"/>
      <c r="B8" s="33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="2" customFormat="1" ht="33" customHeight="1" spans="1:23">
      <c r="A9" s="21" t="s">
        <v>305</v>
      </c>
      <c r="B9" s="22"/>
      <c r="C9" s="22"/>
      <c r="D9" s="22"/>
      <c r="E9" s="23"/>
      <c r="F9" s="24"/>
      <c r="G9" s="34"/>
      <c r="H9" s="39"/>
      <c r="I9" s="39"/>
      <c r="J9" s="21" t="s">
        <v>276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2"/>
      <c r="W9" s="25"/>
    </row>
    <row r="10" ht="80" customHeight="1" spans="1:23">
      <c r="A10" s="53" t="s">
        <v>306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255</v>
      </c>
      <c r="C2" s="36" t="s">
        <v>256</v>
      </c>
      <c r="D2" s="36" t="s">
        <v>257</v>
      </c>
      <c r="E2" s="36" t="s">
        <v>258</v>
      </c>
      <c r="F2" s="36" t="s">
        <v>259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294</v>
      </c>
      <c r="N2" s="36" t="s">
        <v>268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308</v>
      </c>
      <c r="B4" s="38" t="s">
        <v>313</v>
      </c>
      <c r="C4" s="38" t="s">
        <v>295</v>
      </c>
      <c r="D4" s="38" t="s">
        <v>257</v>
      </c>
      <c r="E4" s="36" t="s">
        <v>258</v>
      </c>
      <c r="F4" s="36" t="s">
        <v>259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294</v>
      </c>
      <c r="N4" s="36" t="s">
        <v>268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314</v>
      </c>
      <c r="B11" s="22"/>
      <c r="C11" s="22"/>
      <c r="D11" s="23"/>
      <c r="E11" s="24"/>
      <c r="F11" s="39"/>
      <c r="G11" s="34"/>
      <c r="H11" s="39"/>
      <c r="I11" s="21" t="s">
        <v>315</v>
      </c>
      <c r="J11" s="22"/>
      <c r="K11" s="22"/>
      <c r="L11" s="22"/>
      <c r="M11" s="22"/>
      <c r="N11" s="25"/>
    </row>
    <row r="12" ht="16.5" spans="1:14">
      <c r="A12" s="26" t="s">
        <v>316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F3" sqref="F3:F4"/>
    </sheetView>
  </sheetViews>
  <sheetFormatPr defaultColWidth="9" defaultRowHeight="14.25"/>
  <cols>
    <col min="1" max="1" width="8.3" customWidth="1"/>
    <col min="2" max="2" width="10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294</v>
      </c>
      <c r="L2" s="5" t="s">
        <v>268</v>
      </c>
    </row>
    <row r="3" ht="18.75" spans="1:12">
      <c r="A3" s="28" t="s">
        <v>296</v>
      </c>
      <c r="B3" s="29" t="s">
        <v>271</v>
      </c>
      <c r="C3" s="30" t="s">
        <v>269</v>
      </c>
      <c r="D3" s="31" t="s">
        <v>270</v>
      </c>
      <c r="E3" s="19" t="s">
        <v>110</v>
      </c>
      <c r="F3" s="15" t="s">
        <v>62</v>
      </c>
      <c r="G3" s="11" t="s">
        <v>322</v>
      </c>
      <c r="H3" s="11" t="s">
        <v>323</v>
      </c>
      <c r="I3" s="11"/>
      <c r="J3" s="11"/>
      <c r="K3" s="32" t="s">
        <v>324</v>
      </c>
      <c r="L3" s="11" t="s">
        <v>272</v>
      </c>
    </row>
    <row r="4" ht="18.75" spans="1:12">
      <c r="A4" s="28" t="s">
        <v>296</v>
      </c>
      <c r="B4" s="29" t="s">
        <v>271</v>
      </c>
      <c r="C4" s="30" t="s">
        <v>273</v>
      </c>
      <c r="D4" s="31" t="s">
        <v>270</v>
      </c>
      <c r="E4" s="30" t="s">
        <v>111</v>
      </c>
      <c r="F4" s="15" t="s">
        <v>62</v>
      </c>
      <c r="G4" s="11" t="s">
        <v>322</v>
      </c>
      <c r="H4" s="11" t="s">
        <v>323</v>
      </c>
      <c r="I4" s="11"/>
      <c r="J4" s="11"/>
      <c r="K4" s="32" t="s">
        <v>324</v>
      </c>
      <c r="L4" s="11" t="s">
        <v>272</v>
      </c>
    </row>
    <row r="5" ht="18.75" spans="1:12">
      <c r="A5" s="28" t="s">
        <v>296</v>
      </c>
      <c r="B5" s="29" t="s">
        <v>271</v>
      </c>
      <c r="C5" s="30" t="s">
        <v>274</v>
      </c>
      <c r="D5" s="31" t="s">
        <v>270</v>
      </c>
      <c r="E5" s="19" t="s">
        <v>112</v>
      </c>
      <c r="F5" s="15" t="s">
        <v>62</v>
      </c>
      <c r="G5" s="11" t="s">
        <v>322</v>
      </c>
      <c r="H5" s="11" t="s">
        <v>323</v>
      </c>
      <c r="I5" s="11"/>
      <c r="J5" s="11"/>
      <c r="K5" s="32" t="s">
        <v>324</v>
      </c>
      <c r="L5" s="11" t="s">
        <v>272</v>
      </c>
    </row>
    <row r="6" spans="1:12">
      <c r="A6" s="28"/>
      <c r="B6" s="33"/>
      <c r="C6" s="19"/>
      <c r="D6" s="31"/>
      <c r="E6" s="19"/>
      <c r="F6" s="20"/>
      <c r="G6" s="11"/>
      <c r="H6" s="11"/>
      <c r="I6" s="11"/>
      <c r="J6" s="11"/>
      <c r="K6" s="32"/>
      <c r="L6" s="11"/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325</v>
      </c>
      <c r="B8" s="22"/>
      <c r="C8" s="22"/>
      <c r="D8" s="22"/>
      <c r="E8" s="23"/>
      <c r="F8" s="24"/>
      <c r="G8" s="34"/>
      <c r="H8" s="21" t="s">
        <v>326</v>
      </c>
      <c r="I8" s="22"/>
      <c r="J8" s="22"/>
      <c r="K8" s="22"/>
      <c r="L8" s="25"/>
    </row>
    <row r="9" ht="16.5" spans="1:12">
      <c r="A9" s="26" t="s">
        <v>327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E13" sqref="E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295</v>
      </c>
      <c r="D2" s="5" t="s">
        <v>257</v>
      </c>
      <c r="E2" s="5" t="s">
        <v>258</v>
      </c>
      <c r="F2" s="4" t="s">
        <v>329</v>
      </c>
      <c r="G2" s="4" t="s">
        <v>280</v>
      </c>
      <c r="H2" s="6" t="s">
        <v>281</v>
      </c>
      <c r="I2" s="7" t="s">
        <v>283</v>
      </c>
    </row>
    <row r="3" s="1" customFormat="1" ht="16.5" spans="1:9">
      <c r="A3" s="4"/>
      <c r="B3" s="8"/>
      <c r="C3" s="8"/>
      <c r="D3" s="8"/>
      <c r="E3" s="8"/>
      <c r="F3" s="4" t="s">
        <v>330</v>
      </c>
      <c r="G3" s="4" t="s">
        <v>284</v>
      </c>
      <c r="H3" s="9"/>
      <c r="I3" s="10"/>
    </row>
    <row r="4" ht="22.5" spans="1:9">
      <c r="A4" s="11">
        <v>1</v>
      </c>
      <c r="B4" s="12" t="s">
        <v>298</v>
      </c>
      <c r="C4" s="13" t="s">
        <v>331</v>
      </c>
      <c r="D4" s="458" t="s">
        <v>332</v>
      </c>
      <c r="E4" s="15" t="s">
        <v>62</v>
      </c>
      <c r="F4" s="16">
        <v>-0.04</v>
      </c>
      <c r="G4" s="17">
        <v>-0.03</v>
      </c>
      <c r="H4" s="11"/>
      <c r="I4" s="11" t="s">
        <v>272</v>
      </c>
    </row>
    <row r="5" ht="22.5" spans="1:9">
      <c r="A5" s="11">
        <v>2</v>
      </c>
      <c r="B5" s="12" t="s">
        <v>298</v>
      </c>
      <c r="C5" s="13" t="s">
        <v>331</v>
      </c>
      <c r="D5" s="459" t="s">
        <v>333</v>
      </c>
      <c r="E5" s="15" t="s">
        <v>62</v>
      </c>
      <c r="F5" s="16">
        <v>-0.04</v>
      </c>
      <c r="G5" s="17">
        <v>-0.03</v>
      </c>
      <c r="H5" s="11"/>
      <c r="I5" s="11" t="s">
        <v>272</v>
      </c>
    </row>
    <row r="6" spans="1:9">
      <c r="A6" s="11"/>
      <c r="B6" s="12"/>
      <c r="C6" s="13"/>
      <c r="D6" s="19"/>
      <c r="E6" s="20"/>
      <c r="F6" s="17"/>
      <c r="G6" s="17"/>
      <c r="H6" s="11"/>
      <c r="I6" s="11"/>
    </row>
    <row r="7" spans="1:9">
      <c r="A7" s="11"/>
      <c r="B7" s="12"/>
      <c r="C7" s="13"/>
      <c r="D7" s="19"/>
      <c r="E7" s="20"/>
      <c r="F7" s="16"/>
      <c r="G7" s="17"/>
      <c r="H7" s="11"/>
      <c r="I7" s="11"/>
    </row>
    <row r="8" spans="1:9">
      <c r="A8" s="11"/>
      <c r="B8" s="12"/>
      <c r="C8" s="13"/>
      <c r="D8" s="19"/>
      <c r="E8" s="20"/>
      <c r="F8" s="16"/>
      <c r="G8" s="17"/>
      <c r="H8" s="12"/>
      <c r="I8" s="11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="2" customFormat="1" ht="18.75" spans="1:9">
      <c r="A10" s="21" t="s">
        <v>334</v>
      </c>
      <c r="B10" s="22"/>
      <c r="C10" s="22"/>
      <c r="D10" s="23"/>
      <c r="E10" s="24"/>
      <c r="F10" s="21" t="s">
        <v>335</v>
      </c>
      <c r="G10" s="22"/>
      <c r="H10" s="23"/>
      <c r="I10" s="25"/>
    </row>
    <row r="11" ht="16.5" spans="1:9">
      <c r="A11" s="26" t="s">
        <v>336</v>
      </c>
      <c r="B11" s="26"/>
      <c r="C11" s="27"/>
      <c r="D11" s="27"/>
      <c r="E11" s="27"/>
      <c r="F11" s="27"/>
      <c r="G11" s="27"/>
      <c r="H11" s="27"/>
      <c r="I11" s="2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workbookViewId="0">
      <selection activeCell="M17" sqref="M17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251" t="s">
        <v>56</v>
      </c>
      <c r="J2" s="251"/>
      <c r="K2" s="252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8" customHeight="1" spans="1:11">
      <c r="A4" s="259" t="s">
        <v>61</v>
      </c>
      <c r="B4" s="260" t="s">
        <v>62</v>
      </c>
      <c r="C4" s="261"/>
      <c r="D4" s="259" t="s">
        <v>63</v>
      </c>
      <c r="E4" s="262"/>
      <c r="F4" s="263">
        <v>46032</v>
      </c>
      <c r="G4" s="264"/>
      <c r="H4" s="259" t="s">
        <v>64</v>
      </c>
      <c r="I4" s="262"/>
      <c r="J4" s="152" t="s">
        <v>65</v>
      </c>
      <c r="K4" s="153" t="s">
        <v>66</v>
      </c>
    </row>
    <row r="5" ht="14.25" spans="1:11">
      <c r="A5" s="265" t="s">
        <v>67</v>
      </c>
      <c r="B5" s="152" t="s">
        <v>68</v>
      </c>
      <c r="C5" s="153"/>
      <c r="D5" s="259" t="s">
        <v>69</v>
      </c>
      <c r="E5" s="262"/>
      <c r="F5" s="263">
        <v>45981</v>
      </c>
      <c r="G5" s="264"/>
      <c r="H5" s="259" t="s">
        <v>70</v>
      </c>
      <c r="I5" s="262"/>
      <c r="J5" s="152" t="s">
        <v>65</v>
      </c>
      <c r="K5" s="153" t="s">
        <v>66</v>
      </c>
    </row>
    <row r="6" ht="14.25" spans="1:11">
      <c r="A6" s="259" t="s">
        <v>71</v>
      </c>
      <c r="B6" s="266">
        <v>3</v>
      </c>
      <c r="C6" s="267">
        <v>6</v>
      </c>
      <c r="D6" s="265" t="s">
        <v>72</v>
      </c>
      <c r="E6" s="268"/>
      <c r="F6" s="263">
        <v>45991</v>
      </c>
      <c r="G6" s="264"/>
      <c r="H6" s="259" t="s">
        <v>73</v>
      </c>
      <c r="I6" s="262"/>
      <c r="J6" s="152" t="s">
        <v>65</v>
      </c>
      <c r="K6" s="153" t="s">
        <v>66</v>
      </c>
    </row>
    <row r="7" ht="14.25" spans="1:11">
      <c r="A7" s="259" t="s">
        <v>74</v>
      </c>
      <c r="B7" s="269">
        <v>2644</v>
      </c>
      <c r="C7" s="270"/>
      <c r="D7" s="265" t="s">
        <v>75</v>
      </c>
      <c r="E7" s="271"/>
      <c r="F7" s="263">
        <v>45996</v>
      </c>
      <c r="G7" s="264"/>
      <c r="H7" s="259" t="s">
        <v>76</v>
      </c>
      <c r="I7" s="262"/>
      <c r="J7" s="152" t="s">
        <v>65</v>
      </c>
      <c r="K7" s="153" t="s">
        <v>66</v>
      </c>
    </row>
    <row r="8" ht="15" spans="1:11">
      <c r="A8" s="272" t="s">
        <v>77</v>
      </c>
      <c r="B8" s="273" t="s">
        <v>78</v>
      </c>
      <c r="C8" s="274"/>
      <c r="D8" s="275" t="s">
        <v>79</v>
      </c>
      <c r="E8" s="276"/>
      <c r="F8" s="277">
        <v>46001</v>
      </c>
      <c r="G8" s="278"/>
      <c r="H8" s="275" t="s">
        <v>80</v>
      </c>
      <c r="I8" s="276"/>
      <c r="J8" s="279" t="s">
        <v>65</v>
      </c>
      <c r="K8" s="280" t="s">
        <v>66</v>
      </c>
    </row>
    <row r="9" ht="15" spans="1:11">
      <c r="A9" s="360" t="s">
        <v>81</v>
      </c>
      <c r="B9" s="361"/>
      <c r="C9" s="361"/>
      <c r="D9" s="362"/>
      <c r="E9" s="362"/>
      <c r="F9" s="362"/>
      <c r="G9" s="362"/>
      <c r="H9" s="362"/>
      <c r="I9" s="362"/>
      <c r="J9" s="362"/>
      <c r="K9" s="363"/>
    </row>
    <row r="10" ht="15" spans="1:11">
      <c r="A10" s="364" t="s">
        <v>82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372" t="s">
        <v>85</v>
      </c>
    </row>
    <row r="12" ht="14.25" spans="1:11">
      <c r="A12" s="265" t="s">
        <v>89</v>
      </c>
      <c r="B12" s="288" t="s">
        <v>84</v>
      </c>
      <c r="C12" s="152" t="s">
        <v>85</v>
      </c>
      <c r="D12" s="271"/>
      <c r="E12" s="268" t="s">
        <v>90</v>
      </c>
      <c r="F12" s="288" t="s">
        <v>84</v>
      </c>
      <c r="G12" s="152" t="s">
        <v>85</v>
      </c>
      <c r="H12" s="152" t="s">
        <v>87</v>
      </c>
      <c r="I12" s="268" t="s">
        <v>91</v>
      </c>
      <c r="J12" s="288" t="s">
        <v>84</v>
      </c>
      <c r="K12" s="153" t="s">
        <v>85</v>
      </c>
    </row>
    <row r="13" ht="14.25" spans="1:11">
      <c r="A13" s="265" t="s">
        <v>92</v>
      </c>
      <c r="B13" s="288" t="s">
        <v>84</v>
      </c>
      <c r="C13" s="152" t="s">
        <v>85</v>
      </c>
      <c r="D13" s="271"/>
      <c r="E13" s="268" t="s">
        <v>93</v>
      </c>
      <c r="F13" s="152" t="s">
        <v>94</v>
      </c>
      <c r="G13" s="152" t="s">
        <v>95</v>
      </c>
      <c r="H13" s="152" t="s">
        <v>87</v>
      </c>
      <c r="I13" s="268" t="s">
        <v>96</v>
      </c>
      <c r="J13" s="288" t="s">
        <v>84</v>
      </c>
      <c r="K13" s="153" t="s">
        <v>85</v>
      </c>
    </row>
    <row r="14" ht="15" spans="1:11">
      <c r="A14" s="275" t="s">
        <v>97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89"/>
    </row>
    <row r="15" ht="15" spans="1:11">
      <c r="A15" s="364" t="s">
        <v>98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ht="14.25" spans="1:11">
      <c r="A16" s="373" t="s">
        <v>99</v>
      </c>
      <c r="B16" s="369" t="s">
        <v>94</v>
      </c>
      <c r="C16" s="369" t="s">
        <v>95</v>
      </c>
      <c r="D16" s="374"/>
      <c r="E16" s="375" t="s">
        <v>100</v>
      </c>
      <c r="F16" s="369" t="s">
        <v>94</v>
      </c>
      <c r="G16" s="369" t="s">
        <v>95</v>
      </c>
      <c r="H16" s="376"/>
      <c r="I16" s="375" t="s">
        <v>101</v>
      </c>
      <c r="J16" s="369" t="s">
        <v>94</v>
      </c>
      <c r="K16" s="372" t="s">
        <v>95</v>
      </c>
    </row>
    <row r="17" customHeight="1" spans="1:22">
      <c r="A17" s="312" t="s">
        <v>102</v>
      </c>
      <c r="B17" s="152" t="s">
        <v>94</v>
      </c>
      <c r="C17" s="152" t="s">
        <v>95</v>
      </c>
      <c r="D17" s="377"/>
      <c r="E17" s="313" t="s">
        <v>103</v>
      </c>
      <c r="F17" s="152" t="s">
        <v>94</v>
      </c>
      <c r="G17" s="152" t="s">
        <v>95</v>
      </c>
      <c r="H17" s="378"/>
      <c r="I17" s="313" t="s">
        <v>104</v>
      </c>
      <c r="J17" s="152" t="s">
        <v>94</v>
      </c>
      <c r="K17" s="153" t="s">
        <v>95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22">
      <c r="A18" s="380" t="s">
        <v>105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="358" customFormat="1" ht="18" customHeight="1" spans="1:22">
      <c r="A19" s="364" t="s">
        <v>106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customHeight="1" spans="1:22">
      <c r="A20" s="383" t="s">
        <v>107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ht="21.75" customHeight="1" spans="1:22">
      <c r="A21" s="386" t="s">
        <v>108</v>
      </c>
      <c r="B21" s="387"/>
      <c r="C21" s="387">
        <v>120</v>
      </c>
      <c r="D21" s="387">
        <v>130</v>
      </c>
      <c r="E21" s="387">
        <v>140</v>
      </c>
      <c r="F21" s="387">
        <v>150</v>
      </c>
      <c r="G21" s="387">
        <v>160</v>
      </c>
      <c r="H21" s="387">
        <v>170</v>
      </c>
      <c r="I21" s="387"/>
      <c r="J21" s="313"/>
      <c r="K21" s="315" t="s">
        <v>109</v>
      </c>
    </row>
    <row r="22" ht="23" customHeight="1" spans="1:22">
      <c r="A22" s="388" t="s">
        <v>110</v>
      </c>
      <c r="B22" s="389"/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>
        <v>1</v>
      </c>
      <c r="I22" s="389"/>
      <c r="J22" s="389"/>
      <c r="K22" s="390"/>
    </row>
    <row r="23" ht="23" customHeight="1" spans="1:22">
      <c r="A23" s="388" t="s">
        <v>111</v>
      </c>
      <c r="B23" s="389"/>
      <c r="C23" s="389">
        <v>1</v>
      </c>
      <c r="D23" s="389">
        <v>1</v>
      </c>
      <c r="E23" s="389">
        <v>1</v>
      </c>
      <c r="F23" s="389">
        <v>1</v>
      </c>
      <c r="G23" s="389">
        <v>1</v>
      </c>
      <c r="H23" s="389">
        <v>1</v>
      </c>
      <c r="I23" s="389"/>
      <c r="J23" s="389"/>
      <c r="K23" s="391"/>
    </row>
    <row r="24" ht="23" customHeight="1" spans="1:22">
      <c r="A24" s="388" t="s">
        <v>112</v>
      </c>
      <c r="B24" s="389"/>
      <c r="C24" s="389">
        <v>1</v>
      </c>
      <c r="D24" s="389">
        <v>1</v>
      </c>
      <c r="E24" s="389">
        <v>1</v>
      </c>
      <c r="F24" s="389">
        <v>1</v>
      </c>
      <c r="G24" s="389">
        <v>1</v>
      </c>
      <c r="H24" s="389">
        <v>1</v>
      </c>
      <c r="I24" s="389"/>
      <c r="J24" s="389"/>
      <c r="K24" s="391"/>
    </row>
    <row r="25" ht="23" customHeight="1" spans="1:22">
      <c r="A25" s="392"/>
      <c r="B25" s="389"/>
      <c r="C25" s="389"/>
      <c r="D25" s="389"/>
      <c r="E25" s="389"/>
      <c r="F25" s="389"/>
      <c r="G25" s="389"/>
      <c r="H25" s="389"/>
      <c r="I25" s="389"/>
      <c r="J25" s="389"/>
      <c r="K25" s="391"/>
    </row>
    <row r="26" ht="23" customHeight="1" spans="1:22">
      <c r="A26" s="393"/>
      <c r="B26" s="389"/>
      <c r="C26" s="389"/>
      <c r="D26" s="389"/>
      <c r="E26" s="389"/>
      <c r="F26" s="389"/>
      <c r="G26" s="389"/>
      <c r="H26" s="389"/>
      <c r="I26" s="389"/>
      <c r="J26" s="389"/>
      <c r="K26" s="391"/>
    </row>
    <row r="27" ht="18" customHeight="1" spans="1:22">
      <c r="A27" s="394" t="s">
        <v>113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114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115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64" t="s">
        <v>116</v>
      </c>
      <c r="B32" s="165"/>
      <c r="C32" s="152" t="s">
        <v>65</v>
      </c>
      <c r="D32" s="152" t="s">
        <v>66</v>
      </c>
      <c r="E32" s="406" t="s">
        <v>117</v>
      </c>
      <c r="F32" s="407"/>
      <c r="G32" s="407"/>
      <c r="H32" s="407"/>
      <c r="I32" s="407"/>
      <c r="J32" s="407"/>
      <c r="K32" s="408"/>
    </row>
    <row r="33" ht="15" spans="1:11">
      <c r="A33" s="409" t="s">
        <v>118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119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ht="21" customHeight="1" spans="1:11">
      <c r="A35" s="323" t="s">
        <v>120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ht="21" customHeight="1" spans="1:11">
      <c r="A36" s="323" t="s">
        <v>121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25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25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25"/>
    </row>
    <row r="41" ht="15" spans="1:11">
      <c r="A41" s="316" t="s">
        <v>122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ht="15" spans="1:11">
      <c r="A42" s="364" t="s">
        <v>123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6"/>
    </row>
    <row r="43" ht="14.25" spans="1:11">
      <c r="A43" s="373" t="s">
        <v>124</v>
      </c>
      <c r="B43" s="369" t="s">
        <v>94</v>
      </c>
      <c r="C43" s="369" t="s">
        <v>95</v>
      </c>
      <c r="D43" s="369" t="s">
        <v>87</v>
      </c>
      <c r="E43" s="375" t="s">
        <v>125</v>
      </c>
      <c r="F43" s="369" t="s">
        <v>94</v>
      </c>
      <c r="G43" s="369" t="s">
        <v>95</v>
      </c>
      <c r="H43" s="369" t="s">
        <v>87</v>
      </c>
      <c r="I43" s="375" t="s">
        <v>126</v>
      </c>
      <c r="J43" s="369" t="s">
        <v>94</v>
      </c>
      <c r="K43" s="372" t="s">
        <v>95</v>
      </c>
    </row>
    <row r="44" ht="14.25" spans="1:11">
      <c r="A44" s="312" t="s">
        <v>86</v>
      </c>
      <c r="B44" s="152" t="s">
        <v>94</v>
      </c>
      <c r="C44" s="152" t="s">
        <v>95</v>
      </c>
      <c r="D44" s="152" t="s">
        <v>87</v>
      </c>
      <c r="E44" s="313" t="s">
        <v>93</v>
      </c>
      <c r="F44" s="152" t="s">
        <v>94</v>
      </c>
      <c r="G44" s="152" t="s">
        <v>95</v>
      </c>
      <c r="H44" s="152" t="s">
        <v>87</v>
      </c>
      <c r="I44" s="313" t="s">
        <v>104</v>
      </c>
      <c r="J44" s="152" t="s">
        <v>94</v>
      </c>
      <c r="K44" s="153" t="s">
        <v>95</v>
      </c>
    </row>
    <row r="45" ht="15" spans="1:11">
      <c r="A45" s="275" t="s">
        <v>97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89"/>
    </row>
    <row r="46" ht="15" spans="1:11">
      <c r="A46" s="409" t="s">
        <v>127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2"/>
    </row>
    <row r="48" ht="15" spans="1:11">
      <c r="A48" s="413" t="s">
        <v>128</v>
      </c>
      <c r="B48" s="414" t="s">
        <v>129</v>
      </c>
      <c r="C48" s="414"/>
      <c r="D48" s="415" t="s">
        <v>130</v>
      </c>
      <c r="E48" s="416" t="s">
        <v>131</v>
      </c>
      <c r="F48" s="417" t="s">
        <v>132</v>
      </c>
      <c r="G48" s="418">
        <v>45982</v>
      </c>
      <c r="H48" s="419" t="s">
        <v>133</v>
      </c>
      <c r="I48" s="420"/>
      <c r="J48" s="421" t="s">
        <v>134</v>
      </c>
      <c r="K48" s="422"/>
    </row>
    <row r="49" ht="15" spans="1:11">
      <c r="A49" s="409" t="s">
        <v>135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3" t="s">
        <v>136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5"/>
    </row>
    <row r="51" ht="15" spans="1:11">
      <c r="A51" s="413" t="s">
        <v>128</v>
      </c>
      <c r="B51" s="414" t="s">
        <v>129</v>
      </c>
      <c r="C51" s="414"/>
      <c r="D51" s="415" t="s">
        <v>130</v>
      </c>
      <c r="E51" s="416" t="s">
        <v>131</v>
      </c>
      <c r="F51" s="417" t="s">
        <v>132</v>
      </c>
      <c r="G51" s="418">
        <v>45982</v>
      </c>
      <c r="H51" s="419" t="s">
        <v>133</v>
      </c>
      <c r="I51" s="420"/>
      <c r="J51" s="421" t="s">
        <v>134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O17" sqref="O17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6.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16" width="9.75" style="245" customWidth="1"/>
    <col min="17" max="254" width="9" style="85"/>
    <col min="255" max="16384" width="9" style="88"/>
  </cols>
  <sheetData>
    <row r="1" s="85" customFormat="1" ht="29" customHeight="1" spans="1:257">
      <c r="A1" s="225" t="s">
        <v>137</v>
      </c>
      <c r="B1" s="225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344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QAJJAO85517</v>
      </c>
      <c r="C2" s="96"/>
      <c r="D2" s="97"/>
      <c r="E2" s="98" t="s">
        <v>67</v>
      </c>
      <c r="F2" s="99" t="str">
        <f>首期!B5</f>
        <v>儿童长袖T恤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345"/>
      <c r="P2" s="346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ht="15" spans="1:257">
      <c r="A3" s="104" t="s">
        <v>138</v>
      </c>
      <c r="B3" s="105" t="s">
        <v>139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347"/>
      <c r="P3" s="34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/>
      <c r="C4" s="111"/>
      <c r="D4" s="112"/>
      <c r="E4" s="111"/>
      <c r="F4" s="111"/>
      <c r="G4" s="111"/>
      <c r="H4" s="113" t="s">
        <v>140</v>
      </c>
      <c r="I4" s="107"/>
      <c r="J4" s="349"/>
      <c r="K4" s="350" t="s">
        <v>141</v>
      </c>
      <c r="L4" s="350">
        <v>170</v>
      </c>
      <c r="M4" s="350">
        <v>170</v>
      </c>
      <c r="N4" s="350"/>
      <c r="O4" s="350" t="s">
        <v>142</v>
      </c>
      <c r="P4" s="351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5" t="s">
        <v>143</v>
      </c>
      <c r="C5" s="115" t="s">
        <v>144</v>
      </c>
      <c r="D5" s="115" t="s">
        <v>145</v>
      </c>
      <c r="E5" s="115" t="s">
        <v>146</v>
      </c>
      <c r="F5" s="115" t="s">
        <v>142</v>
      </c>
      <c r="G5" s="115" t="s">
        <v>147</v>
      </c>
      <c r="H5" s="113"/>
      <c r="I5" s="116"/>
      <c r="J5" s="117"/>
      <c r="K5" s="118"/>
      <c r="L5" s="119" t="s">
        <v>148</v>
      </c>
      <c r="M5" s="119" t="s">
        <v>149</v>
      </c>
      <c r="N5" s="119"/>
      <c r="O5" s="119" t="s">
        <v>141</v>
      </c>
      <c r="P5" s="35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0" customHeight="1" spans="1:257">
      <c r="A6" s="121" t="s">
        <v>150</v>
      </c>
      <c r="B6" s="122">
        <f t="shared" ref="B6:B8" si="0">C6-4</f>
        <v>43</v>
      </c>
      <c r="C6" s="122">
        <v>47</v>
      </c>
      <c r="D6" s="122">
        <f t="shared" ref="D6:G6" si="1">C6+4</f>
        <v>51</v>
      </c>
      <c r="E6" s="122">
        <f t="shared" si="1"/>
        <v>55</v>
      </c>
      <c r="F6" s="122">
        <f t="shared" si="1"/>
        <v>59</v>
      </c>
      <c r="G6" s="122">
        <f t="shared" si="1"/>
        <v>63</v>
      </c>
      <c r="H6" s="123" t="s">
        <v>151</v>
      </c>
      <c r="I6" s="116"/>
      <c r="J6" s="117"/>
      <c r="K6" s="117"/>
      <c r="L6" s="117" t="s">
        <v>152</v>
      </c>
      <c r="M6" s="117" t="s">
        <v>152</v>
      </c>
      <c r="N6" s="117"/>
      <c r="O6" s="117" t="s">
        <v>153</v>
      </c>
      <c r="P6" s="124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0" customHeight="1" spans="1:257">
      <c r="A7" s="121" t="s">
        <v>154</v>
      </c>
      <c r="B7" s="122">
        <f t="shared" si="0"/>
        <v>72</v>
      </c>
      <c r="C7" s="122">
        <v>76</v>
      </c>
      <c r="D7" s="122">
        <f>C7+4</f>
        <v>80</v>
      </c>
      <c r="E7" s="122">
        <f t="shared" ref="E7:G7" si="2">D7+6</f>
        <v>86</v>
      </c>
      <c r="F7" s="122">
        <f t="shared" si="2"/>
        <v>92</v>
      </c>
      <c r="G7" s="122">
        <f t="shared" si="2"/>
        <v>98</v>
      </c>
      <c r="H7" s="123" t="s">
        <v>151</v>
      </c>
      <c r="I7" s="116"/>
      <c r="J7" s="117"/>
      <c r="K7" s="117"/>
      <c r="L7" s="117" t="s">
        <v>155</v>
      </c>
      <c r="M7" s="117" t="s">
        <v>153</v>
      </c>
      <c r="N7" s="117"/>
      <c r="O7" s="117" t="s">
        <v>156</v>
      </c>
      <c r="P7" s="124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0" customHeight="1" spans="1:257">
      <c r="A8" s="121" t="s">
        <v>157</v>
      </c>
      <c r="B8" s="122">
        <f t="shared" si="0"/>
        <v>72</v>
      </c>
      <c r="C8" s="122">
        <v>76</v>
      </c>
      <c r="D8" s="122">
        <f>C8+4</f>
        <v>80</v>
      </c>
      <c r="E8" s="122">
        <f t="shared" ref="E8:G8" si="3">D8+6</f>
        <v>86</v>
      </c>
      <c r="F8" s="122">
        <f t="shared" si="3"/>
        <v>92</v>
      </c>
      <c r="G8" s="122">
        <f t="shared" si="3"/>
        <v>98</v>
      </c>
      <c r="H8" s="123" t="s">
        <v>151</v>
      </c>
      <c r="I8" s="116"/>
      <c r="J8" s="117"/>
      <c r="K8" s="117"/>
      <c r="L8" s="117" t="s">
        <v>153</v>
      </c>
      <c r="M8" s="117" t="s">
        <v>155</v>
      </c>
      <c r="N8" s="117"/>
      <c r="O8" s="117" t="s">
        <v>155</v>
      </c>
      <c r="P8" s="124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0" customHeight="1" spans="1:257">
      <c r="A9" s="121" t="s">
        <v>158</v>
      </c>
      <c r="B9" s="122">
        <f>C9-1.5</f>
        <v>36.5</v>
      </c>
      <c r="C9" s="122">
        <v>38</v>
      </c>
      <c r="D9" s="122">
        <f t="shared" ref="D9:G9" si="4">C9+1.5</f>
        <v>39.5</v>
      </c>
      <c r="E9" s="122">
        <f t="shared" si="4"/>
        <v>41</v>
      </c>
      <c r="F9" s="122">
        <f t="shared" si="4"/>
        <v>42.5</v>
      </c>
      <c r="G9" s="122">
        <f t="shared" si="4"/>
        <v>44</v>
      </c>
      <c r="H9" s="123" t="s">
        <v>159</v>
      </c>
      <c r="I9" s="116"/>
      <c r="J9" s="117"/>
      <c r="K9" s="117"/>
      <c r="L9" s="117" t="s">
        <v>153</v>
      </c>
      <c r="M9" s="117" t="s">
        <v>153</v>
      </c>
      <c r="N9" s="117"/>
      <c r="O9" s="117"/>
      <c r="P9" s="124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0" customHeight="1" spans="1:257">
      <c r="A10" s="121" t="s">
        <v>160</v>
      </c>
      <c r="B10" s="122">
        <f>C10-4.5</f>
        <v>55.5</v>
      </c>
      <c r="C10" s="122">
        <v>60</v>
      </c>
      <c r="D10" s="122">
        <f t="shared" ref="D10:G10" si="5">C10+4.5</f>
        <v>64.5</v>
      </c>
      <c r="E10" s="122">
        <f t="shared" si="5"/>
        <v>69</v>
      </c>
      <c r="F10" s="122">
        <f t="shared" si="5"/>
        <v>73.5</v>
      </c>
      <c r="G10" s="122">
        <f t="shared" si="5"/>
        <v>78</v>
      </c>
      <c r="H10" s="123" t="s">
        <v>159</v>
      </c>
      <c r="I10" s="116"/>
      <c r="J10" s="117"/>
      <c r="K10" s="117"/>
      <c r="L10" s="117" t="s">
        <v>152</v>
      </c>
      <c r="M10" s="117" t="s">
        <v>152</v>
      </c>
      <c r="N10" s="117"/>
      <c r="O10" s="117" t="s">
        <v>161</v>
      </c>
      <c r="P10" s="124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0" customHeight="1" spans="1:257">
      <c r="A11" s="121" t="s">
        <v>162</v>
      </c>
      <c r="B11" s="122">
        <f>C11-0.8</f>
        <v>13.7</v>
      </c>
      <c r="C11" s="122">
        <v>14.5</v>
      </c>
      <c r="D11" s="122">
        <f>C11+0.8</f>
        <v>15.3</v>
      </c>
      <c r="E11" s="122">
        <f t="shared" ref="E11:G11" si="6">D11+1.2</f>
        <v>16.5</v>
      </c>
      <c r="F11" s="122">
        <f t="shared" si="6"/>
        <v>17.7</v>
      </c>
      <c r="G11" s="122">
        <f t="shared" si="6"/>
        <v>18.9</v>
      </c>
      <c r="H11" s="123" t="s">
        <v>163</v>
      </c>
      <c r="I11" s="116"/>
      <c r="J11" s="117"/>
      <c r="K11" s="117"/>
      <c r="L11" s="117" t="s">
        <v>164</v>
      </c>
      <c r="M11" s="117" t="s">
        <v>164</v>
      </c>
      <c r="N11" s="117"/>
      <c r="O11" s="117" t="s">
        <v>156</v>
      </c>
      <c r="P11" s="124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0" customHeight="1" spans="1:257">
      <c r="A12" s="121" t="s">
        <v>165</v>
      </c>
      <c r="B12" s="122">
        <f>C12-0.65</f>
        <v>11.35</v>
      </c>
      <c r="C12" s="122">
        <v>12</v>
      </c>
      <c r="D12" s="122">
        <f>C12+0.65</f>
        <v>12.65</v>
      </c>
      <c r="E12" s="122">
        <f t="shared" ref="E12:G12" si="7">D12+0.9</f>
        <v>13.55</v>
      </c>
      <c r="F12" s="122">
        <f t="shared" si="7"/>
        <v>14.45</v>
      </c>
      <c r="G12" s="122">
        <f t="shared" si="7"/>
        <v>15.35</v>
      </c>
      <c r="H12" s="123" t="s">
        <v>159</v>
      </c>
      <c r="I12" s="116"/>
      <c r="J12" s="117"/>
      <c r="K12" s="117"/>
      <c r="L12" s="117" t="s">
        <v>156</v>
      </c>
      <c r="M12" s="117" t="s">
        <v>156</v>
      </c>
      <c r="N12" s="117"/>
      <c r="O12" s="117" t="s">
        <v>156</v>
      </c>
      <c r="P12" s="124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0" customHeight="1" spans="1:257">
      <c r="A13" s="121" t="s">
        <v>166</v>
      </c>
      <c r="B13" s="122">
        <f>C13-0.2</f>
        <v>8.8</v>
      </c>
      <c r="C13" s="122">
        <v>9</v>
      </c>
      <c r="D13" s="122">
        <f>C13+0.2</f>
        <v>9.2</v>
      </c>
      <c r="E13" s="122">
        <f t="shared" ref="E13:G13" si="8">D13+0.4</f>
        <v>9.6</v>
      </c>
      <c r="F13" s="122">
        <f t="shared" si="8"/>
        <v>10</v>
      </c>
      <c r="G13" s="122">
        <f t="shared" si="8"/>
        <v>10.4</v>
      </c>
      <c r="H13" s="123">
        <v>0</v>
      </c>
      <c r="I13" s="116"/>
      <c r="J13" s="117"/>
      <c r="K13" s="117"/>
      <c r="L13" s="117" t="s">
        <v>167</v>
      </c>
      <c r="M13" s="117" t="s">
        <v>167</v>
      </c>
      <c r="N13" s="117"/>
      <c r="O13" s="117" t="s">
        <v>168</v>
      </c>
      <c r="P13" s="124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0" customHeight="1" spans="1:257">
      <c r="A14" s="121" t="s">
        <v>169</v>
      </c>
      <c r="B14" s="122">
        <v>1.2</v>
      </c>
      <c r="C14" s="122">
        <v>1.2</v>
      </c>
      <c r="D14" s="122">
        <v>1.2</v>
      </c>
      <c r="E14" s="122">
        <v>1.2</v>
      </c>
      <c r="F14" s="122">
        <v>1.2</v>
      </c>
      <c r="G14" s="122">
        <v>1.2</v>
      </c>
      <c r="H14" s="125"/>
      <c r="I14" s="116"/>
      <c r="J14" s="117"/>
      <c r="K14" s="117"/>
      <c r="L14" s="117" t="s">
        <v>156</v>
      </c>
      <c r="M14" s="117" t="s">
        <v>156</v>
      </c>
      <c r="N14" s="117"/>
      <c r="O14" s="117" t="s">
        <v>164</v>
      </c>
      <c r="P14" s="124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0" customHeight="1" spans="1:257">
      <c r="A15" s="121" t="s">
        <v>170</v>
      </c>
      <c r="B15" s="122">
        <v>3.5</v>
      </c>
      <c r="C15" s="122">
        <v>3.5</v>
      </c>
      <c r="D15" s="122">
        <v>4</v>
      </c>
      <c r="E15" s="122">
        <v>4</v>
      </c>
      <c r="F15" s="122">
        <v>4.5</v>
      </c>
      <c r="G15" s="122">
        <v>4.5</v>
      </c>
      <c r="H15" s="125"/>
      <c r="I15" s="116"/>
      <c r="J15" s="117"/>
      <c r="K15" s="117"/>
      <c r="L15" s="117" t="s">
        <v>156</v>
      </c>
      <c r="M15" s="117" t="s">
        <v>156</v>
      </c>
      <c r="N15" s="117"/>
      <c r="O15" s="117"/>
      <c r="P15" s="124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0" customHeight="1" spans="1:257">
      <c r="A16" s="121" t="s">
        <v>171</v>
      </c>
      <c r="B16" s="122">
        <v>5.5</v>
      </c>
      <c r="C16" s="122">
        <v>6</v>
      </c>
      <c r="D16" s="122">
        <v>6.5</v>
      </c>
      <c r="E16" s="122">
        <v>7</v>
      </c>
      <c r="F16" s="122">
        <v>7.5</v>
      </c>
      <c r="G16" s="122">
        <v>8</v>
      </c>
      <c r="H16" s="125"/>
      <c r="I16" s="116"/>
      <c r="J16" s="117"/>
      <c r="K16" s="117"/>
      <c r="L16" s="117"/>
      <c r="M16" s="117"/>
      <c r="N16" s="117"/>
      <c r="O16" s="117"/>
      <c r="P16" s="124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0" customHeight="1" spans="1:257">
      <c r="A17" s="353"/>
      <c r="B17" s="127"/>
      <c r="C17" s="127"/>
      <c r="D17" s="128"/>
      <c r="E17" s="127"/>
      <c r="F17" s="127"/>
      <c r="G17" s="127"/>
      <c r="H17" s="129"/>
      <c r="I17" s="116"/>
      <c r="J17" s="117"/>
      <c r="K17" s="117"/>
      <c r="L17" s="117"/>
      <c r="M17" s="117"/>
      <c r="N17" s="117"/>
      <c r="O17" s="117" t="s">
        <v>172</v>
      </c>
      <c r="P17" s="124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0" customHeight="1" spans="1:257">
      <c r="A18" s="353"/>
      <c r="B18" s="127"/>
      <c r="C18" s="127"/>
      <c r="D18" s="128"/>
      <c r="E18" s="127"/>
      <c r="F18" s="127"/>
      <c r="G18" s="127"/>
      <c r="H18" s="130"/>
      <c r="I18" s="116"/>
      <c r="J18" s="117"/>
      <c r="K18" s="117"/>
      <c r="L18" s="117"/>
      <c r="M18" s="117"/>
      <c r="N18" s="117"/>
      <c r="O18" s="117"/>
      <c r="P18" s="124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20" customHeight="1" spans="1:257">
      <c r="A19" s="131"/>
      <c r="B19" s="132"/>
      <c r="C19" s="132"/>
      <c r="D19" s="132"/>
      <c r="E19" s="133"/>
      <c r="F19" s="132"/>
      <c r="G19" s="132"/>
      <c r="H19" s="132"/>
      <c r="I19" s="134"/>
      <c r="J19" s="135"/>
      <c r="K19" s="135"/>
      <c r="L19" s="136"/>
      <c r="M19" s="135"/>
      <c r="N19" s="135"/>
      <c r="O19" s="136"/>
      <c r="P19" s="13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ht="16.5" spans="1:257">
      <c r="A20" s="354"/>
      <c r="B20" s="354"/>
      <c r="C20" s="355"/>
      <c r="D20" s="355"/>
      <c r="E20" s="356"/>
      <c r="F20" s="355"/>
      <c r="G20" s="355"/>
      <c r="H20" s="355"/>
      <c r="P20" s="344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A21" s="138" t="s">
        <v>173</v>
      </c>
      <c r="B21" s="138"/>
      <c r="C21" s="139"/>
      <c r="D21" s="139"/>
      <c r="P21" s="344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5" customFormat="1" spans="1:257">
      <c r="C22" s="86"/>
      <c r="D22" s="86"/>
      <c r="J22" s="140" t="s">
        <v>174</v>
      </c>
      <c r="K22" s="357">
        <v>45982</v>
      </c>
      <c r="L22" s="140" t="s">
        <v>175</v>
      </c>
      <c r="M22" s="140" t="s">
        <v>131</v>
      </c>
      <c r="N22" s="140" t="s">
        <v>176</v>
      </c>
      <c r="O22" s="85" t="s">
        <v>134</v>
      </c>
      <c r="P22" s="344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2" sqref="B2:C2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6">
      <c r="A1" s="146" t="s">
        <v>177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6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251" t="s">
        <v>56</v>
      </c>
      <c r="J2" s="251"/>
      <c r="K2" s="252"/>
    </row>
    <row r="3" customHeight="1" spans="1:16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6">
      <c r="A4" s="259" t="s">
        <v>61</v>
      </c>
      <c r="B4" s="260" t="s">
        <v>62</v>
      </c>
      <c r="C4" s="261"/>
      <c r="D4" s="259" t="s">
        <v>63</v>
      </c>
      <c r="E4" s="262"/>
      <c r="F4" s="263">
        <v>46032</v>
      </c>
      <c r="G4" s="264"/>
      <c r="H4" s="259" t="s">
        <v>64</v>
      </c>
      <c r="I4" s="262"/>
      <c r="J4" s="152" t="s">
        <v>65</v>
      </c>
      <c r="K4" s="153" t="s">
        <v>66</v>
      </c>
    </row>
    <row r="5" customHeight="1" spans="1:16">
      <c r="A5" s="265" t="s">
        <v>67</v>
      </c>
      <c r="B5" s="152" t="s">
        <v>68</v>
      </c>
      <c r="C5" s="153"/>
      <c r="D5" s="259" t="s">
        <v>69</v>
      </c>
      <c r="E5" s="262"/>
      <c r="F5" s="263">
        <v>45981</v>
      </c>
      <c r="G5" s="264"/>
      <c r="H5" s="259" t="s">
        <v>70</v>
      </c>
      <c r="I5" s="262"/>
      <c r="J5" s="152" t="s">
        <v>65</v>
      </c>
      <c r="K5" s="153" t="s">
        <v>66</v>
      </c>
    </row>
    <row r="6" customHeight="1" spans="1:16">
      <c r="A6" s="259" t="s">
        <v>71</v>
      </c>
      <c r="B6" s="266">
        <v>3</v>
      </c>
      <c r="C6" s="267">
        <v>6</v>
      </c>
      <c r="D6" s="265" t="s">
        <v>72</v>
      </c>
      <c r="E6" s="268"/>
      <c r="F6" s="263">
        <v>45991</v>
      </c>
      <c r="G6" s="264"/>
      <c r="H6" s="259" t="s">
        <v>73</v>
      </c>
      <c r="I6" s="262"/>
      <c r="J6" s="152" t="s">
        <v>65</v>
      </c>
      <c r="K6" s="153" t="s">
        <v>66</v>
      </c>
    </row>
    <row r="7" customHeight="1" spans="1:16">
      <c r="A7" s="259" t="s">
        <v>74</v>
      </c>
      <c r="B7" s="269">
        <v>2644</v>
      </c>
      <c r="C7" s="270"/>
      <c r="D7" s="265" t="s">
        <v>75</v>
      </c>
      <c r="E7" s="271"/>
      <c r="F7" s="263">
        <v>45996</v>
      </c>
      <c r="G7" s="264"/>
      <c r="H7" s="259" t="s">
        <v>76</v>
      </c>
      <c r="I7" s="262"/>
      <c r="J7" s="152" t="s">
        <v>65</v>
      </c>
      <c r="K7" s="153" t="s">
        <v>66</v>
      </c>
    </row>
    <row r="8" customHeight="1" spans="1:16">
      <c r="A8" s="272" t="s">
        <v>77</v>
      </c>
      <c r="B8" s="273" t="s">
        <v>78</v>
      </c>
      <c r="C8" s="274"/>
      <c r="D8" s="275" t="s">
        <v>79</v>
      </c>
      <c r="E8" s="276"/>
      <c r="F8" s="277">
        <v>46001</v>
      </c>
      <c r="G8" s="278"/>
      <c r="H8" s="275" t="s">
        <v>80</v>
      </c>
      <c r="I8" s="276"/>
      <c r="J8" s="279" t="s">
        <v>65</v>
      </c>
      <c r="K8" s="280" t="s">
        <v>66</v>
      </c>
      <c r="P8" s="174" t="s">
        <v>178</v>
      </c>
    </row>
    <row r="9" customHeight="1" spans="1:16">
      <c r="A9" s="281" t="s">
        <v>179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6">
      <c r="A10" s="282" t="s">
        <v>83</v>
      </c>
      <c r="B10" s="283" t="s">
        <v>84</v>
      </c>
      <c r="C10" s="284" t="s">
        <v>85</v>
      </c>
      <c r="D10" s="285"/>
      <c r="E10" s="286" t="s">
        <v>88</v>
      </c>
      <c r="F10" s="283" t="s">
        <v>84</v>
      </c>
      <c r="G10" s="284" t="s">
        <v>85</v>
      </c>
      <c r="H10" s="283"/>
      <c r="I10" s="286" t="s">
        <v>86</v>
      </c>
      <c r="J10" s="283" t="s">
        <v>84</v>
      </c>
      <c r="K10" s="287" t="s">
        <v>85</v>
      </c>
    </row>
    <row r="11" customHeight="1" spans="1:16">
      <c r="A11" s="265" t="s">
        <v>89</v>
      </c>
      <c r="B11" s="288" t="s">
        <v>84</v>
      </c>
      <c r="C11" s="152" t="s">
        <v>85</v>
      </c>
      <c r="D11" s="271"/>
      <c r="E11" s="268" t="s">
        <v>91</v>
      </c>
      <c r="F11" s="288" t="s">
        <v>84</v>
      </c>
      <c r="G11" s="152" t="s">
        <v>85</v>
      </c>
      <c r="H11" s="288"/>
      <c r="I11" s="268" t="s">
        <v>96</v>
      </c>
      <c r="J11" s="288" t="s">
        <v>84</v>
      </c>
      <c r="K11" s="153" t="s">
        <v>85</v>
      </c>
    </row>
    <row r="12" customHeight="1" spans="1:16">
      <c r="A12" s="275" t="s">
        <v>117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89"/>
    </row>
    <row r="13" customHeight="1" spans="1:16">
      <c r="A13" s="290" t="s">
        <v>180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6">
      <c r="A14" s="291" t="s">
        <v>181</v>
      </c>
      <c r="B14" s="292"/>
      <c r="C14" s="292"/>
      <c r="D14" s="292"/>
      <c r="E14" s="292"/>
      <c r="F14" s="292"/>
      <c r="G14" s="292"/>
      <c r="H14" s="293"/>
      <c r="I14" s="294"/>
      <c r="J14" s="294"/>
      <c r="K14" s="295"/>
    </row>
    <row r="15" customHeight="1" spans="1:16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customHeight="1" spans="1:16">
      <c r="A16" s="303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customHeight="1" spans="1:11">
      <c r="A17" s="290" t="s">
        <v>182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4" t="s">
        <v>183</v>
      </c>
      <c r="B18" s="305"/>
      <c r="C18" s="305"/>
      <c r="D18" s="305"/>
      <c r="E18" s="305"/>
      <c r="F18" s="305"/>
      <c r="G18" s="305"/>
      <c r="H18" s="305"/>
      <c r="I18" s="294"/>
      <c r="J18" s="294"/>
      <c r="K18" s="295"/>
    </row>
    <row r="19" customHeight="1" spans="1:1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customHeight="1" spans="1:11">
      <c r="A20" s="303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customHeight="1" spans="1:11">
      <c r="A21" s="306" t="s">
        <v>114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customHeight="1" spans="1:11">
      <c r="A22" s="147" t="s">
        <v>115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91"/>
    </row>
    <row r="23" customHeight="1" spans="1:11">
      <c r="A23" s="164" t="s">
        <v>116</v>
      </c>
      <c r="B23" s="165"/>
      <c r="C23" s="152" t="s">
        <v>65</v>
      </c>
      <c r="D23" s="152" t="s">
        <v>66</v>
      </c>
      <c r="E23" s="162"/>
      <c r="F23" s="162"/>
      <c r="G23" s="162"/>
      <c r="H23" s="162"/>
      <c r="I23" s="162"/>
      <c r="J23" s="162"/>
      <c r="K23" s="163"/>
    </row>
    <row r="24" customHeight="1" spans="1:11">
      <c r="A24" s="307" t="s">
        <v>184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08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customHeight="1" spans="1:11">
      <c r="A26" s="281" t="s">
        <v>123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customHeight="1" spans="1:11">
      <c r="A27" s="253" t="s">
        <v>124</v>
      </c>
      <c r="B27" s="284" t="s">
        <v>94</v>
      </c>
      <c r="C27" s="284" t="s">
        <v>95</v>
      </c>
      <c r="D27" s="284" t="s">
        <v>87</v>
      </c>
      <c r="E27" s="254" t="s">
        <v>125</v>
      </c>
      <c r="F27" s="284" t="s">
        <v>94</v>
      </c>
      <c r="G27" s="284" t="s">
        <v>95</v>
      </c>
      <c r="H27" s="284" t="s">
        <v>87</v>
      </c>
      <c r="I27" s="254" t="s">
        <v>126</v>
      </c>
      <c r="J27" s="284" t="s">
        <v>94</v>
      </c>
      <c r="K27" s="287" t="s">
        <v>95</v>
      </c>
    </row>
    <row r="28" customHeight="1" spans="1:11">
      <c r="A28" s="312" t="s">
        <v>86</v>
      </c>
      <c r="B28" s="152" t="s">
        <v>94</v>
      </c>
      <c r="C28" s="152" t="s">
        <v>95</v>
      </c>
      <c r="D28" s="152" t="s">
        <v>87</v>
      </c>
      <c r="E28" s="313" t="s">
        <v>93</v>
      </c>
      <c r="F28" s="152" t="s">
        <v>94</v>
      </c>
      <c r="G28" s="152" t="s">
        <v>95</v>
      </c>
      <c r="H28" s="152" t="s">
        <v>87</v>
      </c>
      <c r="I28" s="313" t="s">
        <v>104</v>
      </c>
      <c r="J28" s="152" t="s">
        <v>94</v>
      </c>
      <c r="K28" s="153" t="s">
        <v>95</v>
      </c>
    </row>
    <row r="29" customHeight="1" spans="1:11">
      <c r="A29" s="259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customHeight="1" spans="1:11">
      <c r="A31" s="319" t="s">
        <v>185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ht="21" customHeight="1" spans="1:11">
      <c r="A32" s="320" t="s">
        <v>186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ht="21" customHeight="1" spans="1:11">
      <c r="A33" s="323" t="s">
        <v>187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ht="21" customHeight="1" spans="1:11">
      <c r="A34" s="323" t="s">
        <v>188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ht="21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ht="21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25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25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25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25"/>
    </row>
    <row r="42" ht="21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25"/>
    </row>
    <row r="43" ht="17.25" customHeight="1" spans="1:11">
      <c r="A43" s="316" t="s">
        <v>122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customHeight="1" spans="1:11">
      <c r="A44" s="319" t="s">
        <v>189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ht="18" customHeight="1" spans="1:11">
      <c r="A45" s="326" t="s">
        <v>117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ht="18" customHeight="1" spans="1:11">
      <c r="A46" s="326" t="s">
        <v>190</v>
      </c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ht="21" customHeight="1" spans="1:11">
      <c r="A48" s="329" t="s">
        <v>128</v>
      </c>
      <c r="B48" s="330" t="s">
        <v>129</v>
      </c>
      <c r="C48" s="330"/>
      <c r="D48" s="331" t="s">
        <v>130</v>
      </c>
      <c r="E48" s="331" t="s">
        <v>131</v>
      </c>
      <c r="F48" s="331" t="s">
        <v>132</v>
      </c>
      <c r="G48" s="332">
        <v>45981</v>
      </c>
      <c r="H48" s="333" t="s">
        <v>133</v>
      </c>
      <c r="I48" s="333"/>
      <c r="J48" s="330" t="s">
        <v>134</v>
      </c>
      <c r="K48" s="334"/>
    </row>
    <row r="49" customHeight="1" spans="1:11">
      <c r="A49" s="335" t="s">
        <v>135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customHeight="1" spans="1:1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ht="21" customHeight="1" spans="1:11">
      <c r="A52" s="329" t="s">
        <v>128</v>
      </c>
      <c r="B52" s="330" t="s">
        <v>129</v>
      </c>
      <c r="C52" s="330"/>
      <c r="D52" s="331" t="s">
        <v>130</v>
      </c>
      <c r="E52" s="331" t="s">
        <v>131</v>
      </c>
      <c r="F52" s="331" t="s">
        <v>132</v>
      </c>
      <c r="G52" s="332">
        <v>45981</v>
      </c>
      <c r="H52" s="333" t="s">
        <v>133</v>
      </c>
      <c r="I52" s="333"/>
      <c r="J52" s="330" t="s">
        <v>134</v>
      </c>
      <c r="K52" s="33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7"/>
  <sheetViews>
    <sheetView workbookViewId="0">
      <selection activeCell="B5" sqref="B5:G5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7" width="8.5" style="85" customWidth="1"/>
    <col min="8" max="8" width="6.875" style="85" customWidth="1"/>
    <col min="9" max="9" width="9.125" style="85" customWidth="1"/>
    <col min="10" max="12" width="15.625" style="85" customWidth="1"/>
    <col min="13" max="15" width="15.625" style="224" customWidth="1"/>
    <col min="16" max="246" width="9" style="85"/>
    <col min="247" max="16384" width="9" style="88"/>
  </cols>
  <sheetData>
    <row r="1" s="85" customFormat="1" ht="29" customHeight="1" spans="1:249">
      <c r="A1" s="225" t="s">
        <v>137</v>
      </c>
      <c r="B1" s="226"/>
      <c r="C1" s="227"/>
      <c r="D1" s="226"/>
      <c r="E1" s="226"/>
      <c r="F1" s="226"/>
      <c r="G1" s="226"/>
      <c r="H1" s="226"/>
      <c r="I1" s="226"/>
      <c r="J1" s="226"/>
      <c r="K1" s="226"/>
      <c r="L1" s="226"/>
      <c r="M1" s="228"/>
      <c r="N1" s="228"/>
      <c r="O1" s="22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5" customFormat="1" ht="20" customHeight="1" spans="1:249">
      <c r="A2" s="94" t="s">
        <v>61</v>
      </c>
      <c r="B2" s="95" t="str">
        <f>首期!B4</f>
        <v>QAJJAO85517</v>
      </c>
      <c r="C2" s="95"/>
      <c r="D2" s="97"/>
      <c r="E2" s="98" t="s">
        <v>67</v>
      </c>
      <c r="F2" s="99" t="str">
        <f>首期!B5</f>
        <v>儿童长袖T恤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5" customFormat="1" ht="16.5" spans="1:249">
      <c r="A3" s="229" t="s">
        <v>138</v>
      </c>
      <c r="B3" s="230" t="s">
        <v>139</v>
      </c>
      <c r="C3" s="231"/>
      <c r="D3" s="231"/>
      <c r="E3" s="231"/>
      <c r="F3" s="231"/>
      <c r="G3" s="232"/>
      <c r="H3" s="105"/>
      <c r="I3" s="107"/>
      <c r="J3" s="111"/>
      <c r="K3" s="111"/>
      <c r="L3" s="111"/>
      <c r="M3" s="111"/>
      <c r="N3" s="111"/>
      <c r="O3" s="114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5" customFormat="1" ht="16.5" spans="1:249">
      <c r="A4" s="233"/>
      <c r="B4" s="110"/>
      <c r="C4" s="111"/>
      <c r="D4" s="112"/>
      <c r="E4" s="111"/>
      <c r="F4" s="111"/>
      <c r="G4" s="111"/>
      <c r="H4" s="113" t="s">
        <v>140</v>
      </c>
      <c r="I4" s="107"/>
      <c r="J4" s="234"/>
      <c r="K4" s="235"/>
      <c r="L4" s="236"/>
      <c r="M4" s="236"/>
      <c r="N4" s="236"/>
      <c r="O4" s="237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5" customFormat="1" ht="20" customHeight="1" spans="1:249">
      <c r="A5" s="238"/>
      <c r="B5" s="115" t="s">
        <v>143</v>
      </c>
      <c r="C5" s="115" t="s">
        <v>144</v>
      </c>
      <c r="D5" s="115" t="s">
        <v>145</v>
      </c>
      <c r="E5" s="115" t="s">
        <v>146</v>
      </c>
      <c r="F5" s="115" t="s">
        <v>142</v>
      </c>
      <c r="G5" s="115" t="s">
        <v>147</v>
      </c>
      <c r="H5" s="113"/>
      <c r="I5" s="107"/>
      <c r="J5" s="234"/>
      <c r="K5" s="234"/>
      <c r="L5" s="234"/>
      <c r="M5" s="234"/>
      <c r="N5" s="234"/>
      <c r="O5" s="239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5" customFormat="1" ht="25" customHeight="1" spans="1:249">
      <c r="A6" s="121" t="s">
        <v>150</v>
      </c>
      <c r="B6" s="122">
        <f t="shared" ref="B6:B8" si="0">C6-4</f>
        <v>43</v>
      </c>
      <c r="C6" s="122">
        <v>47</v>
      </c>
      <c r="D6" s="122">
        <f t="shared" ref="D6:G6" si="1">C6+4</f>
        <v>51</v>
      </c>
      <c r="E6" s="122">
        <f t="shared" si="1"/>
        <v>55</v>
      </c>
      <c r="F6" s="122">
        <f t="shared" si="1"/>
        <v>59</v>
      </c>
      <c r="G6" s="122">
        <f t="shared" si="1"/>
        <v>63</v>
      </c>
      <c r="H6" s="123" t="s">
        <v>151</v>
      </c>
      <c r="I6" s="107"/>
      <c r="J6" s="234"/>
      <c r="K6" s="234"/>
      <c r="L6" s="234"/>
      <c r="M6" s="234"/>
      <c r="N6" s="234"/>
      <c r="O6" s="239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5" customFormat="1" ht="25" customHeight="1" spans="1:249">
      <c r="A7" s="121" t="s">
        <v>154</v>
      </c>
      <c r="B7" s="122">
        <f t="shared" si="0"/>
        <v>72</v>
      </c>
      <c r="C7" s="122">
        <v>76</v>
      </c>
      <c r="D7" s="122">
        <f>C7+4</f>
        <v>80</v>
      </c>
      <c r="E7" s="122">
        <f t="shared" ref="E7:G7" si="2">D7+6</f>
        <v>86</v>
      </c>
      <c r="F7" s="122">
        <f t="shared" si="2"/>
        <v>92</v>
      </c>
      <c r="G7" s="122">
        <f t="shared" si="2"/>
        <v>98</v>
      </c>
      <c r="H7" s="123" t="s">
        <v>151</v>
      </c>
      <c r="I7" s="107"/>
      <c r="J7" s="234"/>
      <c r="K7" s="234"/>
      <c r="L7" s="234"/>
      <c r="M7" s="234"/>
      <c r="N7" s="234"/>
      <c r="O7" s="239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5" customFormat="1" ht="25" customHeight="1" spans="1:249">
      <c r="A8" s="121" t="s">
        <v>157</v>
      </c>
      <c r="B8" s="122">
        <f t="shared" si="0"/>
        <v>72</v>
      </c>
      <c r="C8" s="122">
        <v>76</v>
      </c>
      <c r="D8" s="122">
        <f>C8+4</f>
        <v>80</v>
      </c>
      <c r="E8" s="122">
        <f t="shared" ref="E8:G8" si="3">D8+6</f>
        <v>86</v>
      </c>
      <c r="F8" s="122">
        <f t="shared" si="3"/>
        <v>92</v>
      </c>
      <c r="G8" s="122">
        <f t="shared" si="3"/>
        <v>98</v>
      </c>
      <c r="H8" s="123" t="s">
        <v>151</v>
      </c>
      <c r="I8" s="107"/>
      <c r="J8" s="234"/>
      <c r="K8" s="234"/>
      <c r="L8" s="234"/>
      <c r="M8" s="234"/>
      <c r="N8" s="234"/>
      <c r="O8" s="239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5" customFormat="1" ht="25" customHeight="1" spans="1:249">
      <c r="A9" s="121" t="s">
        <v>158</v>
      </c>
      <c r="B9" s="122">
        <f>C9-1.5</f>
        <v>36.5</v>
      </c>
      <c r="C9" s="122">
        <v>38</v>
      </c>
      <c r="D9" s="122">
        <f t="shared" ref="D9:G9" si="4">C9+1.5</f>
        <v>39.5</v>
      </c>
      <c r="E9" s="122">
        <f t="shared" si="4"/>
        <v>41</v>
      </c>
      <c r="F9" s="122">
        <f t="shared" si="4"/>
        <v>42.5</v>
      </c>
      <c r="G9" s="122">
        <f t="shared" si="4"/>
        <v>44</v>
      </c>
      <c r="H9" s="123" t="s">
        <v>159</v>
      </c>
      <c r="I9" s="107"/>
      <c r="J9" s="234"/>
      <c r="K9" s="234"/>
      <c r="L9" s="234"/>
      <c r="M9" s="234"/>
      <c r="N9" s="234"/>
      <c r="O9" s="239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5" customFormat="1" ht="25" customHeight="1" spans="1:249">
      <c r="A10" s="121" t="s">
        <v>160</v>
      </c>
      <c r="B10" s="122">
        <f>C10-4.5</f>
        <v>55.5</v>
      </c>
      <c r="C10" s="122">
        <v>60</v>
      </c>
      <c r="D10" s="122">
        <f t="shared" ref="D10:G10" si="5">C10+4.5</f>
        <v>64.5</v>
      </c>
      <c r="E10" s="122">
        <f t="shared" si="5"/>
        <v>69</v>
      </c>
      <c r="F10" s="122">
        <f t="shared" si="5"/>
        <v>73.5</v>
      </c>
      <c r="G10" s="122">
        <f t="shared" si="5"/>
        <v>78</v>
      </c>
      <c r="H10" s="123" t="s">
        <v>159</v>
      </c>
      <c r="I10" s="107"/>
      <c r="J10" s="234"/>
      <c r="K10" s="234"/>
      <c r="L10" s="234"/>
      <c r="M10" s="234"/>
      <c r="N10" s="234"/>
      <c r="O10" s="239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5" customFormat="1" ht="25" customHeight="1" spans="1:249">
      <c r="A11" s="121" t="s">
        <v>162</v>
      </c>
      <c r="B11" s="122">
        <f>C11-0.8</f>
        <v>13.7</v>
      </c>
      <c r="C11" s="122">
        <v>14.5</v>
      </c>
      <c r="D11" s="122">
        <f>C11+0.8</f>
        <v>15.3</v>
      </c>
      <c r="E11" s="122">
        <f t="shared" ref="E11:G11" si="6">D11+1.2</f>
        <v>16.5</v>
      </c>
      <c r="F11" s="122">
        <f t="shared" si="6"/>
        <v>17.7</v>
      </c>
      <c r="G11" s="122">
        <f t="shared" si="6"/>
        <v>18.9</v>
      </c>
      <c r="H11" s="123" t="s">
        <v>163</v>
      </c>
      <c r="I11" s="107"/>
      <c r="J11" s="234"/>
      <c r="K11" s="234"/>
      <c r="L11" s="234"/>
      <c r="M11" s="234"/>
      <c r="N11" s="234"/>
      <c r="O11" s="239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5" customFormat="1" ht="25" customHeight="1" spans="1:249">
      <c r="A12" s="121" t="s">
        <v>165</v>
      </c>
      <c r="B12" s="122">
        <f>C12-0.65</f>
        <v>11.35</v>
      </c>
      <c r="C12" s="122">
        <v>12</v>
      </c>
      <c r="D12" s="122">
        <f>C12+0.65</f>
        <v>12.65</v>
      </c>
      <c r="E12" s="122">
        <f t="shared" ref="E12:G12" si="7">D12+0.9</f>
        <v>13.55</v>
      </c>
      <c r="F12" s="122">
        <f t="shared" si="7"/>
        <v>14.45</v>
      </c>
      <c r="G12" s="122">
        <f t="shared" si="7"/>
        <v>15.35</v>
      </c>
      <c r="H12" s="123" t="s">
        <v>159</v>
      </c>
      <c r="I12" s="107"/>
      <c r="J12" s="234"/>
      <c r="K12" s="234"/>
      <c r="L12" s="234"/>
      <c r="M12" s="234"/>
      <c r="N12" s="234"/>
      <c r="O12" s="239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5" customFormat="1" ht="25" customHeight="1" spans="1:249">
      <c r="A13" s="121" t="s">
        <v>166</v>
      </c>
      <c r="B13" s="122">
        <f>C13-0.2</f>
        <v>8.8</v>
      </c>
      <c r="C13" s="122">
        <v>9</v>
      </c>
      <c r="D13" s="122">
        <f>C13+0.2</f>
        <v>9.2</v>
      </c>
      <c r="E13" s="122">
        <f t="shared" ref="E13:G13" si="8">D13+0.4</f>
        <v>9.6</v>
      </c>
      <c r="F13" s="122">
        <f t="shared" si="8"/>
        <v>10</v>
      </c>
      <c r="G13" s="122">
        <f t="shared" si="8"/>
        <v>10.4</v>
      </c>
      <c r="H13" s="123">
        <v>0</v>
      </c>
      <c r="I13" s="107"/>
      <c r="J13" s="234"/>
      <c r="K13" s="234"/>
      <c r="L13" s="234"/>
      <c r="M13" s="234"/>
      <c r="N13" s="234"/>
      <c r="O13" s="239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5" customFormat="1" ht="25" customHeight="1" spans="1:249">
      <c r="A14" s="121" t="s">
        <v>169</v>
      </c>
      <c r="B14" s="122">
        <v>1.2</v>
      </c>
      <c r="C14" s="122">
        <v>1.2</v>
      </c>
      <c r="D14" s="122">
        <v>1.2</v>
      </c>
      <c r="E14" s="122">
        <v>1.2</v>
      </c>
      <c r="F14" s="122">
        <v>1.2</v>
      </c>
      <c r="G14" s="122">
        <v>1.2</v>
      </c>
      <c r="H14" s="125"/>
      <c r="I14" s="107"/>
      <c r="J14" s="234"/>
      <c r="K14" s="234"/>
      <c r="L14" s="234"/>
      <c r="M14" s="234"/>
      <c r="N14" s="234"/>
      <c r="O14" s="239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5" customFormat="1" ht="25" customHeight="1" spans="1:249">
      <c r="A15" s="121" t="s">
        <v>170</v>
      </c>
      <c r="B15" s="122">
        <v>3.5</v>
      </c>
      <c r="C15" s="122">
        <v>3.5</v>
      </c>
      <c r="D15" s="122">
        <v>4</v>
      </c>
      <c r="E15" s="122">
        <v>4</v>
      </c>
      <c r="F15" s="122">
        <v>4.5</v>
      </c>
      <c r="G15" s="122">
        <v>4.5</v>
      </c>
      <c r="H15" s="125"/>
      <c r="I15" s="107"/>
      <c r="J15" s="234"/>
      <c r="K15" s="234"/>
      <c r="L15" s="234"/>
      <c r="M15" s="234"/>
      <c r="N15" s="234"/>
      <c r="O15" s="239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5" customFormat="1" ht="18.75" spans="1:249">
      <c r="A16" s="121" t="s">
        <v>171</v>
      </c>
      <c r="B16" s="122">
        <v>5.5</v>
      </c>
      <c r="C16" s="122">
        <v>6</v>
      </c>
      <c r="D16" s="122">
        <v>6.5</v>
      </c>
      <c r="E16" s="122">
        <v>7</v>
      </c>
      <c r="F16" s="122">
        <v>7.5</v>
      </c>
      <c r="G16" s="122">
        <v>8</v>
      </c>
      <c r="H16" s="132"/>
      <c r="I16" s="240"/>
      <c r="J16" s="241"/>
      <c r="K16" s="241"/>
      <c r="L16" s="242"/>
      <c r="M16" s="241"/>
      <c r="N16" s="241"/>
      <c r="O16" s="243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5" customFormat="1" ht="42" customHeight="1" spans="3:249">
      <c r="C17" s="86"/>
      <c r="I17" s="140" t="s">
        <v>174</v>
      </c>
      <c r="J17" s="141"/>
      <c r="K17" s="244" t="s">
        <v>175</v>
      </c>
      <c r="L17" s="140" t="s">
        <v>131</v>
      </c>
      <c r="N17" s="140" t="s">
        <v>176</v>
      </c>
      <c r="O17" s="245" t="s">
        <v>134</v>
      </c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</sheetData>
  <mergeCells count="6">
    <mergeCell ref="A1:L1"/>
    <mergeCell ref="B2:D2"/>
    <mergeCell ref="K2:O2"/>
    <mergeCell ref="B3:G3"/>
    <mergeCell ref="A3:A5"/>
    <mergeCell ref="I2:I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191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3">
      <c r="A2" s="147" t="s">
        <v>53</v>
      </c>
      <c r="B2" s="148" t="s">
        <v>54</v>
      </c>
      <c r="C2" s="148"/>
      <c r="D2" s="149" t="s">
        <v>61</v>
      </c>
      <c r="E2" s="150" t="str">
        <f>首期!B4</f>
        <v>QAJJAO85517</v>
      </c>
      <c r="F2" s="151" t="s">
        <v>192</v>
      </c>
      <c r="G2" s="152" t="s">
        <v>193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74</v>
      </c>
      <c r="B3" s="158">
        <f>首期!B7</f>
        <v>2644</v>
      </c>
      <c r="C3" s="158"/>
      <c r="D3" s="159" t="s">
        <v>194</v>
      </c>
      <c r="E3" s="160">
        <v>45306</v>
      </c>
      <c r="F3" s="161"/>
      <c r="G3" s="161"/>
      <c r="H3" s="162" t="s">
        <v>195</v>
      </c>
      <c r="I3" s="162"/>
      <c r="J3" s="162"/>
      <c r="K3" s="163"/>
    </row>
    <row r="4" ht="18" customHeight="1" spans="1:13">
      <c r="A4" s="164" t="s">
        <v>71</v>
      </c>
      <c r="B4" s="158">
        <v>3</v>
      </c>
      <c r="C4" s="158">
        <v>6</v>
      </c>
      <c r="D4" s="165" t="s">
        <v>196</v>
      </c>
      <c r="E4" s="161" t="s">
        <v>197</v>
      </c>
      <c r="F4" s="161"/>
      <c r="G4" s="161"/>
      <c r="H4" s="165" t="s">
        <v>198</v>
      </c>
      <c r="I4" s="165"/>
      <c r="J4" s="166" t="s">
        <v>65</v>
      </c>
      <c r="K4" s="167" t="s">
        <v>66</v>
      </c>
    </row>
    <row r="5" ht="18" customHeight="1" spans="1:13">
      <c r="A5" s="164" t="s">
        <v>199</v>
      </c>
      <c r="B5" s="158">
        <v>1</v>
      </c>
      <c r="C5" s="158"/>
      <c r="D5" s="159" t="s">
        <v>200</v>
      </c>
      <c r="E5" s="159"/>
      <c r="G5" s="159"/>
      <c r="H5" s="165" t="s">
        <v>201</v>
      </c>
      <c r="I5" s="165"/>
      <c r="J5" s="166" t="s">
        <v>65</v>
      </c>
      <c r="K5" s="167" t="s">
        <v>66</v>
      </c>
    </row>
    <row r="6" ht="18" customHeight="1" spans="1:13">
      <c r="A6" s="168" t="s">
        <v>202</v>
      </c>
      <c r="B6" s="169">
        <v>125</v>
      </c>
      <c r="C6" s="169"/>
      <c r="D6" s="170" t="s">
        <v>203</v>
      </c>
      <c r="E6" s="171"/>
      <c r="F6" s="171"/>
      <c r="G6" s="170"/>
      <c r="H6" s="172" t="s">
        <v>204</v>
      </c>
      <c r="I6" s="172"/>
      <c r="J6" s="171" t="s">
        <v>65</v>
      </c>
      <c r="K6" s="173" t="s">
        <v>66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205</v>
      </c>
      <c r="B8" s="151" t="s">
        <v>206</v>
      </c>
      <c r="C8" s="151" t="s">
        <v>207</v>
      </c>
      <c r="D8" s="151" t="s">
        <v>208</v>
      </c>
      <c r="E8" s="151" t="s">
        <v>209</v>
      </c>
      <c r="F8" s="151" t="s">
        <v>210</v>
      </c>
      <c r="G8" s="179" t="s">
        <v>211</v>
      </c>
      <c r="H8" s="180"/>
      <c r="I8" s="180"/>
      <c r="J8" s="180"/>
      <c r="K8" s="181"/>
    </row>
    <row r="9" ht="18" customHeight="1" spans="1:13">
      <c r="A9" s="164" t="s">
        <v>212</v>
      </c>
      <c r="B9" s="165"/>
      <c r="C9" s="166" t="s">
        <v>65</v>
      </c>
      <c r="D9" s="166" t="s">
        <v>66</v>
      </c>
      <c r="E9" s="159" t="s">
        <v>213</v>
      </c>
      <c r="F9" s="182" t="s">
        <v>214</v>
      </c>
      <c r="G9" s="183"/>
      <c r="H9" s="184"/>
      <c r="I9" s="184"/>
      <c r="J9" s="184"/>
      <c r="K9" s="185"/>
    </row>
    <row r="10" ht="18" customHeight="1" spans="1:13">
      <c r="A10" s="164" t="s">
        <v>215</v>
      </c>
      <c r="B10" s="165"/>
      <c r="C10" s="166" t="s">
        <v>65</v>
      </c>
      <c r="D10" s="166" t="s">
        <v>66</v>
      </c>
      <c r="E10" s="159" t="s">
        <v>216</v>
      </c>
      <c r="F10" s="182" t="s">
        <v>217</v>
      </c>
      <c r="G10" s="183" t="s">
        <v>218</v>
      </c>
      <c r="H10" s="184"/>
      <c r="I10" s="184"/>
      <c r="J10" s="184"/>
      <c r="K10" s="185"/>
    </row>
    <row r="11" ht="18" customHeight="1" spans="1:13">
      <c r="A11" s="186" t="s">
        <v>179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88</v>
      </c>
      <c r="B12" s="166" t="s">
        <v>84</v>
      </c>
      <c r="C12" s="166" t="s">
        <v>85</v>
      </c>
      <c r="D12" s="182"/>
      <c r="E12" s="159" t="s">
        <v>86</v>
      </c>
      <c r="F12" s="166" t="s">
        <v>84</v>
      </c>
      <c r="G12" s="166" t="s">
        <v>85</v>
      </c>
      <c r="H12" s="166"/>
      <c r="I12" s="159" t="s">
        <v>219</v>
      </c>
      <c r="J12" s="166" t="s">
        <v>84</v>
      </c>
      <c r="K12" s="167" t="s">
        <v>85</v>
      </c>
    </row>
    <row r="13" ht="18" customHeight="1" spans="1:13">
      <c r="A13" s="157" t="s">
        <v>91</v>
      </c>
      <c r="B13" s="166" t="s">
        <v>84</v>
      </c>
      <c r="C13" s="166" t="s">
        <v>85</v>
      </c>
      <c r="D13" s="182"/>
      <c r="E13" s="159" t="s">
        <v>96</v>
      </c>
      <c r="F13" s="166" t="s">
        <v>84</v>
      </c>
      <c r="G13" s="166" t="s">
        <v>85</v>
      </c>
      <c r="H13" s="166"/>
      <c r="I13" s="159" t="s">
        <v>220</v>
      </c>
      <c r="J13" s="166" t="s">
        <v>84</v>
      </c>
      <c r="K13" s="167" t="s">
        <v>85</v>
      </c>
    </row>
    <row r="14" ht="18" customHeight="1" spans="1:13">
      <c r="A14" s="168" t="s">
        <v>221</v>
      </c>
      <c r="B14" s="171" t="s">
        <v>84</v>
      </c>
      <c r="C14" s="171" t="s">
        <v>85</v>
      </c>
      <c r="D14" s="189"/>
      <c r="E14" s="170" t="s">
        <v>222</v>
      </c>
      <c r="F14" s="171" t="s">
        <v>84</v>
      </c>
      <c r="G14" s="171" t="s">
        <v>85</v>
      </c>
      <c r="H14" s="171"/>
      <c r="I14" s="170" t="s">
        <v>223</v>
      </c>
      <c r="J14" s="171" t="s">
        <v>84</v>
      </c>
      <c r="K14" s="173" t="s">
        <v>85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224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225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226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116</v>
      </c>
      <c r="B24" s="165"/>
      <c r="C24" s="166" t="s">
        <v>65</v>
      </c>
      <c r="D24" s="166" t="s">
        <v>66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227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228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05" t="s">
        <v>229</v>
      </c>
    </row>
    <row r="28" ht="23" customHeight="1" spans="1:11">
      <c r="A28" s="194" t="s">
        <v>230</v>
      </c>
      <c r="B28" s="195"/>
      <c r="C28" s="195"/>
      <c r="D28" s="195"/>
      <c r="E28" s="195"/>
      <c r="F28" s="195"/>
      <c r="G28" s="195"/>
      <c r="H28" s="195"/>
      <c r="I28" s="195"/>
      <c r="J28" s="206"/>
      <c r="K28" s="207">
        <v>2</v>
      </c>
    </row>
    <row r="29" ht="23" customHeight="1" spans="1:11">
      <c r="A29" s="194" t="s">
        <v>231</v>
      </c>
      <c r="B29" s="195"/>
      <c r="C29" s="195"/>
      <c r="D29" s="195"/>
      <c r="E29" s="195"/>
      <c r="F29" s="195"/>
      <c r="G29" s="195"/>
      <c r="H29" s="195"/>
      <c r="I29" s="195"/>
      <c r="J29" s="206"/>
      <c r="K29" s="185">
        <v>2</v>
      </c>
    </row>
    <row r="30" ht="23" customHeight="1" spans="1:11">
      <c r="A30" s="194" t="s">
        <v>232</v>
      </c>
      <c r="B30" s="195"/>
      <c r="C30" s="195"/>
      <c r="D30" s="195"/>
      <c r="E30" s="195"/>
      <c r="F30" s="195"/>
      <c r="G30" s="195"/>
      <c r="H30" s="195"/>
      <c r="I30" s="195"/>
      <c r="J30" s="206"/>
      <c r="K30" s="185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6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6"/>
      <c r="K32" s="20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6"/>
      <c r="K33" s="20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6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6"/>
      <c r="K35" s="210"/>
    </row>
    <row r="36" ht="23" customHeight="1" spans="1:11">
      <c r="A36" s="211" t="s">
        <v>233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4">
        <f>SUM(K28:K35)</f>
        <v>5</v>
      </c>
    </row>
    <row r="37" ht="18.75" customHeight="1" spans="1:11">
      <c r="A37" s="215" t="s">
        <v>234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="144" customFormat="1" ht="18.75" customHeight="1" spans="1:11">
      <c r="A38" s="164" t="s">
        <v>235</v>
      </c>
      <c r="B38" s="165"/>
      <c r="C38" s="165"/>
      <c r="D38" s="162" t="s">
        <v>236</v>
      </c>
      <c r="E38" s="162"/>
      <c r="F38" s="218" t="s">
        <v>237</v>
      </c>
      <c r="G38" s="219"/>
      <c r="H38" s="165" t="s">
        <v>238</v>
      </c>
      <c r="I38" s="165"/>
      <c r="J38" s="165" t="s">
        <v>239</v>
      </c>
      <c r="K38" s="192"/>
    </row>
    <row r="39" ht="18.75" customHeight="1" spans="1:11">
      <c r="A39" s="164" t="s">
        <v>117</v>
      </c>
      <c r="B39" s="165" t="s">
        <v>240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128</v>
      </c>
      <c r="B42" s="220" t="s">
        <v>241</v>
      </c>
      <c r="C42" s="220"/>
      <c r="D42" s="170" t="s">
        <v>242</v>
      </c>
      <c r="E42" s="189" t="s">
        <v>243</v>
      </c>
      <c r="F42" s="170" t="s">
        <v>132</v>
      </c>
      <c r="G42" s="221">
        <v>45644</v>
      </c>
      <c r="H42" s="222" t="s">
        <v>133</v>
      </c>
      <c r="I42" s="222"/>
      <c r="J42" s="220" t="s">
        <v>134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G19" sqref="G19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5.37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137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3"/>
      <c r="N1" s="93"/>
      <c r="O1" s="93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QAJJAO85517</v>
      </c>
      <c r="C2" s="96"/>
      <c r="D2" s="97"/>
      <c r="E2" s="98" t="s">
        <v>67</v>
      </c>
      <c r="F2" s="99" t="str">
        <f>首期!B5</f>
        <v>儿童长袖T恤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104" t="s">
        <v>138</v>
      </c>
      <c r="B3" s="105" t="s">
        <v>139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4"/>
      <c r="B4" s="110"/>
      <c r="C4" s="111"/>
      <c r="D4" s="112"/>
      <c r="E4" s="111"/>
      <c r="F4" s="111"/>
      <c r="G4" s="111"/>
      <c r="H4" s="113" t="s">
        <v>140</v>
      </c>
      <c r="I4" s="107"/>
      <c r="J4" s="110" t="s">
        <v>244</v>
      </c>
      <c r="K4" s="111" t="s">
        <v>245</v>
      </c>
      <c r="L4" s="112" t="s">
        <v>246</v>
      </c>
      <c r="M4" s="111" t="s">
        <v>247</v>
      </c>
      <c r="N4" s="111" t="s">
        <v>248</v>
      </c>
      <c r="O4" s="114" t="s">
        <v>249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104"/>
      <c r="B5" s="115" t="s">
        <v>143</v>
      </c>
      <c r="C5" s="115" t="s">
        <v>144</v>
      </c>
      <c r="D5" s="115" t="s">
        <v>145</v>
      </c>
      <c r="E5" s="115" t="s">
        <v>146</v>
      </c>
      <c r="F5" s="115" t="s">
        <v>142</v>
      </c>
      <c r="G5" s="115" t="s">
        <v>147</v>
      </c>
      <c r="H5" s="113"/>
      <c r="I5" s="116"/>
      <c r="J5" s="117" t="s">
        <v>250</v>
      </c>
      <c r="K5" s="118" t="s">
        <v>250</v>
      </c>
      <c r="L5" s="119" t="s">
        <v>251</v>
      </c>
      <c r="M5" s="119" t="s">
        <v>251</v>
      </c>
      <c r="N5" s="119" t="s">
        <v>252</v>
      </c>
      <c r="O5" s="120" t="s">
        <v>252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21" t="s">
        <v>150</v>
      </c>
      <c r="B6" s="122">
        <f t="shared" ref="B6:B8" si="0">C6-4</f>
        <v>43</v>
      </c>
      <c r="C6" s="122">
        <v>47</v>
      </c>
      <c r="D6" s="122">
        <f t="shared" ref="D6:G6" si="1">C6+4</f>
        <v>51</v>
      </c>
      <c r="E6" s="122">
        <f t="shared" si="1"/>
        <v>55</v>
      </c>
      <c r="F6" s="122">
        <f t="shared" si="1"/>
        <v>59</v>
      </c>
      <c r="G6" s="122">
        <f t="shared" si="1"/>
        <v>63</v>
      </c>
      <c r="H6" s="123" t="s">
        <v>151</v>
      </c>
      <c r="I6" s="116"/>
      <c r="J6" s="117"/>
      <c r="K6" s="117"/>
      <c r="L6" s="117"/>
      <c r="M6" s="117"/>
      <c r="N6" s="117"/>
      <c r="O6" s="124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hidden="1" customHeight="1" spans="1:256">
      <c r="A7" s="121" t="s">
        <v>154</v>
      </c>
      <c r="B7" s="122">
        <f t="shared" si="0"/>
        <v>72</v>
      </c>
      <c r="C7" s="122">
        <v>76</v>
      </c>
      <c r="D7" s="122">
        <f>C7+4</f>
        <v>80</v>
      </c>
      <c r="E7" s="122">
        <f t="shared" ref="E7:G7" si="2">D7+6</f>
        <v>86</v>
      </c>
      <c r="F7" s="122">
        <f t="shared" si="2"/>
        <v>92</v>
      </c>
      <c r="G7" s="122">
        <f t="shared" si="2"/>
        <v>98</v>
      </c>
      <c r="H7" s="123" t="s">
        <v>151</v>
      </c>
      <c r="I7" s="116"/>
      <c r="J7" s="117"/>
      <c r="K7" s="117"/>
      <c r="L7" s="117"/>
      <c r="M7" s="117"/>
      <c r="N7" s="117"/>
      <c r="O7" s="124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21" t="s">
        <v>157</v>
      </c>
      <c r="B8" s="122">
        <f t="shared" si="0"/>
        <v>72</v>
      </c>
      <c r="C8" s="122">
        <v>76</v>
      </c>
      <c r="D8" s="122">
        <f>C8+4</f>
        <v>80</v>
      </c>
      <c r="E8" s="122">
        <f t="shared" ref="E8:G8" si="3">D8+6</f>
        <v>86</v>
      </c>
      <c r="F8" s="122">
        <f t="shared" si="3"/>
        <v>92</v>
      </c>
      <c r="G8" s="122">
        <f t="shared" si="3"/>
        <v>98</v>
      </c>
      <c r="H8" s="123" t="s">
        <v>151</v>
      </c>
      <c r="I8" s="116"/>
      <c r="J8" s="117"/>
      <c r="K8" s="117"/>
      <c r="L8" s="117"/>
      <c r="M8" s="117"/>
      <c r="N8" s="117"/>
      <c r="O8" s="124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21" t="s">
        <v>158</v>
      </c>
      <c r="B9" s="122">
        <f>C9-1.5</f>
        <v>36.5</v>
      </c>
      <c r="C9" s="122">
        <v>38</v>
      </c>
      <c r="D9" s="122">
        <f t="shared" ref="D9:G9" si="4">C9+1.5</f>
        <v>39.5</v>
      </c>
      <c r="E9" s="122">
        <f t="shared" si="4"/>
        <v>41</v>
      </c>
      <c r="F9" s="122">
        <f t="shared" si="4"/>
        <v>42.5</v>
      </c>
      <c r="G9" s="122">
        <f t="shared" si="4"/>
        <v>44</v>
      </c>
      <c r="H9" s="123" t="s">
        <v>159</v>
      </c>
      <c r="I9" s="116"/>
      <c r="J9" s="117"/>
      <c r="K9" s="117"/>
      <c r="L9" s="117"/>
      <c r="M9" s="117"/>
      <c r="N9" s="117"/>
      <c r="O9" s="124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21" t="s">
        <v>160</v>
      </c>
      <c r="B10" s="122">
        <f>C10-4.5</f>
        <v>55.5</v>
      </c>
      <c r="C10" s="122">
        <v>60</v>
      </c>
      <c r="D10" s="122">
        <f t="shared" ref="D10:G10" si="5">C10+4.5</f>
        <v>64.5</v>
      </c>
      <c r="E10" s="122">
        <f t="shared" si="5"/>
        <v>69</v>
      </c>
      <c r="F10" s="122">
        <f t="shared" si="5"/>
        <v>73.5</v>
      </c>
      <c r="G10" s="122">
        <f t="shared" si="5"/>
        <v>78</v>
      </c>
      <c r="H10" s="123" t="s">
        <v>159</v>
      </c>
      <c r="I10" s="116"/>
      <c r="J10" s="117"/>
      <c r="K10" s="117"/>
      <c r="L10" s="117"/>
      <c r="M10" s="117"/>
      <c r="N10" s="117"/>
      <c r="O10" s="124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21" t="s">
        <v>162</v>
      </c>
      <c r="B11" s="122">
        <f>C11-0.8</f>
        <v>13.7</v>
      </c>
      <c r="C11" s="122">
        <v>14.5</v>
      </c>
      <c r="D11" s="122">
        <f>C11+0.8</f>
        <v>15.3</v>
      </c>
      <c r="E11" s="122">
        <f t="shared" ref="E11:G11" si="6">D11+1.2</f>
        <v>16.5</v>
      </c>
      <c r="F11" s="122">
        <f t="shared" si="6"/>
        <v>17.7</v>
      </c>
      <c r="G11" s="122">
        <f t="shared" si="6"/>
        <v>18.9</v>
      </c>
      <c r="H11" s="123" t="s">
        <v>163</v>
      </c>
      <c r="I11" s="116"/>
      <c r="J11" s="117"/>
      <c r="K11" s="117"/>
      <c r="L11" s="117"/>
      <c r="M11" s="117"/>
      <c r="N11" s="117"/>
      <c r="O11" s="124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21" t="s">
        <v>165</v>
      </c>
      <c r="B12" s="122">
        <f>C12-0.65</f>
        <v>11.35</v>
      </c>
      <c r="C12" s="122">
        <v>12</v>
      </c>
      <c r="D12" s="122">
        <f>C12+0.65</f>
        <v>12.65</v>
      </c>
      <c r="E12" s="122">
        <f t="shared" ref="E12:G12" si="7">D12+0.9</f>
        <v>13.55</v>
      </c>
      <c r="F12" s="122">
        <f t="shared" si="7"/>
        <v>14.45</v>
      </c>
      <c r="G12" s="122">
        <f t="shared" si="7"/>
        <v>15.35</v>
      </c>
      <c r="H12" s="123" t="s">
        <v>159</v>
      </c>
      <c r="I12" s="116"/>
      <c r="J12" s="117"/>
      <c r="K12" s="117"/>
      <c r="L12" s="117"/>
      <c r="M12" s="117"/>
      <c r="N12" s="117"/>
      <c r="O12" s="124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21" t="s">
        <v>166</v>
      </c>
      <c r="B13" s="122">
        <f>C13-0.2</f>
        <v>8.8</v>
      </c>
      <c r="C13" s="122">
        <v>9</v>
      </c>
      <c r="D13" s="122">
        <f>C13+0.2</f>
        <v>9.2</v>
      </c>
      <c r="E13" s="122">
        <f t="shared" ref="E13:G13" si="8">D13+0.4</f>
        <v>9.6</v>
      </c>
      <c r="F13" s="122">
        <f t="shared" si="8"/>
        <v>10</v>
      </c>
      <c r="G13" s="122">
        <f t="shared" si="8"/>
        <v>10.4</v>
      </c>
      <c r="H13" s="123">
        <v>0</v>
      </c>
      <c r="I13" s="116"/>
      <c r="J13" s="117"/>
      <c r="K13" s="117"/>
      <c r="L13" s="117"/>
      <c r="M13" s="117"/>
      <c r="N13" s="117"/>
      <c r="O13" s="124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21" t="s">
        <v>169</v>
      </c>
      <c r="B14" s="122">
        <v>1.2</v>
      </c>
      <c r="C14" s="122">
        <v>1.2</v>
      </c>
      <c r="D14" s="122">
        <v>1.2</v>
      </c>
      <c r="E14" s="122">
        <v>1.2</v>
      </c>
      <c r="F14" s="122">
        <v>1.2</v>
      </c>
      <c r="G14" s="122">
        <v>1.2</v>
      </c>
      <c r="H14" s="125"/>
      <c r="I14" s="116"/>
      <c r="J14" s="117"/>
      <c r="K14" s="117"/>
      <c r="L14" s="117"/>
      <c r="M14" s="117"/>
      <c r="N14" s="117"/>
      <c r="O14" s="124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21" t="s">
        <v>170</v>
      </c>
      <c r="B15" s="122">
        <v>3.5</v>
      </c>
      <c r="C15" s="122">
        <v>3.5</v>
      </c>
      <c r="D15" s="122">
        <v>4</v>
      </c>
      <c r="E15" s="122">
        <v>4</v>
      </c>
      <c r="F15" s="122">
        <v>4.5</v>
      </c>
      <c r="G15" s="122">
        <v>4.5</v>
      </c>
      <c r="H15" s="125"/>
      <c r="I15" s="116"/>
      <c r="J15" s="117"/>
      <c r="K15" s="117"/>
      <c r="L15" s="117"/>
      <c r="M15" s="117"/>
      <c r="N15" s="117"/>
      <c r="O15" s="124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21" t="s">
        <v>171</v>
      </c>
      <c r="B16" s="122">
        <v>5.5</v>
      </c>
      <c r="C16" s="122">
        <v>6</v>
      </c>
      <c r="D16" s="122">
        <v>6.5</v>
      </c>
      <c r="E16" s="122">
        <v>7</v>
      </c>
      <c r="F16" s="122">
        <v>7.5</v>
      </c>
      <c r="G16" s="122">
        <v>8</v>
      </c>
      <c r="H16" s="125"/>
      <c r="I16" s="116"/>
      <c r="J16" s="117"/>
      <c r="K16" s="117"/>
      <c r="L16" s="117"/>
      <c r="M16" s="117"/>
      <c r="N16" s="117"/>
      <c r="O16" s="124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26"/>
      <c r="B17" s="127"/>
      <c r="C17" s="127"/>
      <c r="D17" s="128"/>
      <c r="E17" s="127"/>
      <c r="F17" s="127"/>
      <c r="G17" s="127"/>
      <c r="H17" s="129"/>
      <c r="I17" s="116"/>
      <c r="J17" s="117"/>
      <c r="K17" s="117"/>
      <c r="L17" s="117"/>
      <c r="M17" s="117"/>
      <c r="N17" s="117"/>
      <c r="O17" s="124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1" customHeight="1" spans="1:256">
      <c r="A18" s="126"/>
      <c r="B18" s="127"/>
      <c r="C18" s="127"/>
      <c r="D18" s="128"/>
      <c r="E18" s="127"/>
      <c r="F18" s="127"/>
      <c r="G18" s="127"/>
      <c r="H18" s="130"/>
      <c r="I18" s="116"/>
      <c r="J18" s="117"/>
      <c r="K18" s="117"/>
      <c r="L18" s="117"/>
      <c r="M18" s="117"/>
      <c r="N18" s="117"/>
      <c r="O18" s="124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17.25" spans="1:256">
      <c r="A19" s="131"/>
      <c r="B19" s="132"/>
      <c r="C19" s="132"/>
      <c r="D19" s="132"/>
      <c r="E19" s="133"/>
      <c r="F19" s="132"/>
      <c r="G19" s="132"/>
      <c r="H19" s="132"/>
      <c r="I19" s="134"/>
      <c r="J19" s="135"/>
      <c r="K19" s="135"/>
      <c r="L19" s="136"/>
      <c r="M19" s="135"/>
      <c r="N19" s="135"/>
      <c r="O19" s="13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A20" s="138" t="s">
        <v>173</v>
      </c>
      <c r="B20" s="138"/>
      <c r="C20" s="138"/>
      <c r="D20" s="139"/>
      <c r="M20" s="87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spans="1:256">
      <c r="D21" s="86"/>
      <c r="J21" s="140" t="s">
        <v>174</v>
      </c>
      <c r="K21" s="141"/>
      <c r="L21" s="140" t="s">
        <v>175</v>
      </c>
      <c r="M21" s="142"/>
      <c r="N21" s="142" t="s">
        <v>176</v>
      </c>
      <c r="O21" s="87" t="s">
        <v>134</v>
      </c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72" t="s">
        <v>258</v>
      </c>
      <c r="F2" s="5" t="s">
        <v>259</v>
      </c>
      <c r="G2" s="5" t="s">
        <v>260</v>
      </c>
      <c r="H2" s="73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8"/>
      <c r="O3" s="8"/>
    </row>
    <row r="4" ht="20" customHeight="1" spans="1:15">
      <c r="A4" s="76">
        <v>1</v>
      </c>
      <c r="B4" s="30" t="s">
        <v>269</v>
      </c>
      <c r="C4" s="31" t="s">
        <v>270</v>
      </c>
      <c r="D4" s="19" t="s">
        <v>110</v>
      </c>
      <c r="E4" s="15" t="s">
        <v>62</v>
      </c>
      <c r="F4" s="29" t="s">
        <v>271</v>
      </c>
      <c r="G4" s="77" t="s">
        <v>65</v>
      </c>
      <c r="H4" s="11" t="s">
        <v>65</v>
      </c>
      <c r="I4" s="78">
        <v>3</v>
      </c>
      <c r="J4" s="78">
        <v>1</v>
      </c>
      <c r="K4" s="78">
        <v>0</v>
      </c>
      <c r="L4" s="78">
        <v>0</v>
      </c>
      <c r="M4" s="78">
        <v>0</v>
      </c>
      <c r="N4" s="11">
        <f>SUM(I4:M4)</f>
        <v>4</v>
      </c>
      <c r="O4" s="11" t="s">
        <v>272</v>
      </c>
    </row>
    <row r="5" ht="20" customHeight="1" spans="1:15">
      <c r="A5" s="76">
        <v>2</v>
      </c>
      <c r="B5" s="30" t="s">
        <v>273</v>
      </c>
      <c r="C5" s="31" t="s">
        <v>270</v>
      </c>
      <c r="D5" s="30" t="s">
        <v>111</v>
      </c>
      <c r="E5" s="15" t="s">
        <v>62</v>
      </c>
      <c r="F5" s="29" t="s">
        <v>271</v>
      </c>
      <c r="G5" s="77" t="s">
        <v>65</v>
      </c>
      <c r="H5" s="11" t="s">
        <v>65</v>
      </c>
      <c r="I5" s="78">
        <v>2</v>
      </c>
      <c r="J5" s="78">
        <v>0</v>
      </c>
      <c r="K5" s="78">
        <v>1</v>
      </c>
      <c r="L5" s="78">
        <v>0</v>
      </c>
      <c r="M5" s="78">
        <v>0</v>
      </c>
      <c r="N5" s="11">
        <f>SUM(I5:M5)</f>
        <v>3</v>
      </c>
      <c r="O5" s="11" t="s">
        <v>272</v>
      </c>
    </row>
    <row r="6" ht="20" customHeight="1" spans="1:15">
      <c r="A6" s="76">
        <v>3</v>
      </c>
      <c r="B6" s="30" t="s">
        <v>274</v>
      </c>
      <c r="C6" s="31" t="s">
        <v>270</v>
      </c>
      <c r="D6" s="19" t="s">
        <v>112</v>
      </c>
      <c r="E6" s="15" t="s">
        <v>62</v>
      </c>
      <c r="F6" s="29" t="s">
        <v>271</v>
      </c>
      <c r="G6" s="77" t="s">
        <v>65</v>
      </c>
      <c r="H6" s="11" t="s">
        <v>65</v>
      </c>
      <c r="I6" s="78">
        <v>2</v>
      </c>
      <c r="J6" s="78">
        <v>1</v>
      </c>
      <c r="K6" s="78">
        <v>0</v>
      </c>
      <c r="L6" s="78">
        <v>0</v>
      </c>
      <c r="M6" s="78">
        <v>0</v>
      </c>
      <c r="N6" s="11">
        <f>SUM(I6:M6)</f>
        <v>3</v>
      </c>
      <c r="O6" s="11" t="s">
        <v>272</v>
      </c>
    </row>
    <row r="7" ht="20" customHeight="1" spans="1:15">
      <c r="A7" s="11"/>
      <c r="B7" s="62"/>
      <c r="C7" s="62"/>
      <c r="D7" s="62"/>
      <c r="E7" s="79"/>
      <c r="F7" s="62"/>
      <c r="G7" s="11"/>
      <c r="H7" s="12"/>
      <c r="I7" s="80"/>
      <c r="J7" s="78"/>
      <c r="K7" s="78"/>
      <c r="L7" s="78"/>
      <c r="M7" s="11"/>
      <c r="N7" s="11"/>
      <c r="O7" s="12"/>
    </row>
    <row r="8" s="2" customFormat="1" ht="18.75" spans="1:15">
      <c r="A8" s="21" t="s">
        <v>275</v>
      </c>
      <c r="B8" s="22"/>
      <c r="C8" s="62"/>
      <c r="D8" s="23"/>
      <c r="E8" s="81"/>
      <c r="F8" s="62"/>
      <c r="G8" s="11"/>
      <c r="H8" s="39"/>
      <c r="I8" s="34"/>
      <c r="J8" s="21" t="s">
        <v>276</v>
      </c>
      <c r="K8" s="22"/>
      <c r="L8" s="22"/>
      <c r="M8" s="23"/>
      <c r="N8" s="22"/>
      <c r="O8" s="25"/>
    </row>
    <row r="9" ht="61" customHeight="1" spans="1:15">
      <c r="A9" s="82" t="s">
        <v>277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</row>
  </sheetData>
  <mergeCells count="13">
    <mergeCell ref="A1:O1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2025-11-21T09:03:31Z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