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64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<sst xmlns="http://schemas.openxmlformats.org/spreadsheetml/2006/main" count="797" uniqueCount="358">
  <si>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</si>
  <si>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</si>
  <si>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</si>
  <si>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</si>
  <si>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</si>
  <si>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</si>
  <si>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</si>
  <si>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</si>
  <si>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</si>
  <si>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</si>
  <si>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</si>
  <si>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</si>
  <si>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</si>
  <si>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</si>
  <si>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</si>
  <si>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</si>
  <si>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</si>
  <si>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</si>
  <si>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</si>
  <si>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</si>
  <si>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</si>
  <si>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</si>
  <si>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</si>
  <si>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</si>
  <si>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</si>
  <si>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</si>
  <si>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</si>
  <si>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</si>
  <si>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</si>
  <si>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</si>
  <si>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</si>
  <si>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</si>
  <si>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</si>
  <si>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</si>
  <si>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</si>
  <si>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</si>
  <si>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</si>
  <si>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</si>
  <si>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</si>
  <si>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</si>
  <si>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</si>
  <si>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</si>
  <si>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</si>
  <si>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</si>
  <si>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</si>
  <si>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</si>
  <si>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</si>
  <si>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</si>
  <si>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</si>
  <si>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</si>
  <si>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</si>
  <si>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</si>
  <si>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</si>
  <si>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</si>
  <si>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</si>
  <si>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</si>
  <si>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</si>
  <si>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</si>
  <si>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</si>
  <si>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</si>
  <si>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</si>
  <si>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</si>
  <si>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QAMMAO85563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</si>
  <si>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</si>
  <si>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</si>
  <si>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</si>
  <si>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</si>
  <si>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</si>
  <si>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</si>
  <si>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</si>
  <si>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</si>
  <si>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</si>
  <si>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</si>
  <si>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</si>
  <si>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</si>
  <si>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</si>
  <si>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</si>
  <si>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</si>
  <si>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</si>
  <si>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</si>
  <si>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</si>
  <si>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</si>
  <si>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</si>
  <si>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</si>
  <si>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</si>
  <si>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</si>
  <si>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</si>
  <si>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</si>
  <si>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</si>
  <si>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</si>
  <si>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</si>
  <si>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</si>
  <si>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</si>
  <si>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</si>
  <si>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</si>
  <si>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</si>
  <si>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</si>
  <si>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</si>
  <si>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</si>
  <si>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</si>
  <si>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</si>
  <si>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</si>
  <si>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</si>
  <si>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</si>
  <si>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</si>
  <si>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</si>
  <si>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</si>
  <si>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</si>
  <si>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</si>
  <si>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</si>
  <si>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</si>
  <si>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</si>
  <si>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</si>
  <si>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</si>
  <si>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</si>
  <si>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</si>
  <si>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</si>
  <si>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</si>
  <si>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1、风琴袋露底布，袋盖外露，左右不对称。</t>
  </si>
  <si>
    <t>2、侧边骨位，后幅拼片没倒好。骨位起镜，发白不接受</t>
  </si>
  <si>
    <t>3、罗纹脚口容位不均匀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</si>
  <si>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</si>
  <si>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</si>
  <si>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</si>
  <si>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</si>
  <si>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</si>
  <si>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</si>
  <si>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</si>
  <si>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</si>
  <si>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</si>
  <si>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</si>
  <si>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</si>
  <si>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</si>
  <si>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</si>
  <si>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</si>
  <si>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</si>
  <si>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</si>
  <si>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</si>
  <si>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</si>
  <si>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</si>
  <si>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</si>
  <si>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</si>
  <si>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</si>
  <si>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</si>
  <si>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</si>
  <si>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</si>
  <si>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暗夜黑 / 洗前</t>
  </si>
  <si>
    <t>暗夜黑 / 洗后</t>
  </si>
  <si>
    <t>XXXL</t>
  </si>
  <si>
    <t>裤外侧长</t>
  </si>
  <si>
    <t>-1</t>
  </si>
  <si>
    <t>180/104B</t>
  </si>
  <si>
    <t>腰围 平量</t>
  </si>
  <si>
    <t>+1</t>
  </si>
  <si>
    <t>+0</t>
  </si>
  <si>
    <t>腰围 拉量</t>
  </si>
  <si>
    <t>臀围</t>
  </si>
  <si>
    <r>
      <rPr>
        <sz val="12"/>
        <rFont val="微软雅黑"/>
        <charset val="134"/>
      </rPr>
      <t>腿围</t>
    </r>
    <r>
      <rPr>
        <sz val="12"/>
        <rFont val="微软雅黑"/>
        <charset val="0"/>
      </rPr>
      <t>/2</t>
    </r>
  </si>
  <si>
    <t>+0.4</t>
  </si>
  <si>
    <r>
      <rPr>
        <sz val="12"/>
        <rFont val="微软雅黑"/>
        <charset val="134"/>
      </rPr>
      <t>膝围</t>
    </r>
    <r>
      <rPr>
        <sz val="12"/>
        <rFont val="微软雅黑"/>
        <charset val="0"/>
      </rPr>
      <t>/2</t>
    </r>
  </si>
  <si>
    <t>+0.5</t>
  </si>
  <si>
    <r>
      <rPr>
        <sz val="12"/>
        <rFont val="微软雅黑"/>
        <charset val="134"/>
      </rPr>
      <t>脚口</t>
    </r>
    <r>
      <rPr>
        <sz val="12"/>
        <rFont val="微软雅黑"/>
        <charset val="0"/>
      </rPr>
      <t>/2</t>
    </r>
    <r>
      <rPr>
        <sz val="12"/>
        <rFont val="微软雅黑"/>
        <charset val="134"/>
      </rPr>
      <t>（拉量）</t>
    </r>
  </si>
  <si>
    <r>
      <rPr>
        <sz val="12"/>
        <rFont val="微软雅黑"/>
        <charset val="134"/>
      </rPr>
      <t>脚口</t>
    </r>
    <r>
      <rPr>
        <sz val="12"/>
        <rFont val="微软雅黑"/>
        <charset val="0"/>
      </rPr>
      <t>/2</t>
    </r>
    <r>
      <rPr>
        <sz val="12"/>
        <rFont val="微软雅黑"/>
        <charset val="134"/>
      </rPr>
      <t>（平量）</t>
    </r>
  </si>
  <si>
    <t>-0.3</t>
  </si>
  <si>
    <t>前裆长</t>
  </si>
  <si>
    <t>+0.8</t>
  </si>
  <si>
    <t>后裆长</t>
  </si>
  <si>
    <t>+0.3</t>
  </si>
  <si>
    <t>前插袋（开口）</t>
  </si>
  <si>
    <t>脚口罗纹高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</si>
  <si>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</si>
  <si>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</si>
  <si>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</si>
  <si>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</si>
  <si>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</si>
  <si>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</si>
  <si>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</si>
  <si>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</si>
  <si>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</si>
  <si>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</si>
  <si>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</si>
  <si>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</si>
  <si>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</si>
  <si>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</si>
  <si>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</si>
  <si>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</si>
  <si>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</si>
  <si>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</si>
  <si>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</si>
  <si>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</si>
  <si>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</si>
  <si>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</si>
  <si>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</si>
  <si>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</si>
  <si>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</si>
  <si>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</si>
  <si>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</si>
  <si>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</si>
  <si>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</si>
  <si>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</si>
  <si>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</si>
  <si>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</si>
  <si>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</si>
  <si>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</si>
  <si>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</si>
  <si>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</si>
  <si>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</si>
  <si>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</si>
  <si>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</si>
  <si>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</si>
  <si>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采购凭证编号：CGDD25111100028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</si>
  <si>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</si>
  <si>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</si>
  <si>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</si>
  <si>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</si>
  <si>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</si>
  <si>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</si>
  <si>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</si>
  <si>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</si>
  <si>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</si>
  <si>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</si>
  <si>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</si>
  <si>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</si>
  <si>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</si>
  <si>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</si>
  <si>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</si>
  <si>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</si>
  <si>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1、袋口有高低</t>
  </si>
  <si>
    <t>2、脚口容位不均匀</t>
  </si>
  <si>
    <t>3、大烫激光印，骨位发白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</si>
  <si>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</si>
  <si>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</si>
  <si>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</si>
  <si>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</si>
  <si>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</si>
  <si>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</si>
  <si>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走货1525件，抽查125件，发现3件不良品，已按照以上提出的问题点改正，可以出货</t>
  </si>
  <si>
    <t>服装QC部门</t>
  </si>
  <si>
    <t>检验人</t>
  </si>
  <si>
    <t>+1 +0.5 +1</t>
  </si>
  <si>
    <t>+0 +0 -0.5</t>
  </si>
  <si>
    <t>-1 -1 -1</t>
  </si>
  <si>
    <t>-1 -0.5 -0.5</t>
  </si>
  <si>
    <t>-0.5 -0.5 -0.5</t>
  </si>
  <si>
    <t>+0 -1 -1</t>
  </si>
  <si>
    <t>+1 +1.5 +1</t>
  </si>
  <si>
    <t>+1 +1 +1</t>
  </si>
  <si>
    <t>+0  +0 +0</t>
  </si>
  <si>
    <t>+0 +0 +0</t>
  </si>
  <si>
    <t>+0 +1 +0</t>
  </si>
  <si>
    <t>+0 -0.5 +0</t>
  </si>
  <si>
    <t>-0.5 -1 -0.5</t>
  </si>
  <si>
    <t>+0 +0 +1</t>
  </si>
  <si>
    <t>+0 -1 -0.5</t>
  </si>
  <si>
    <t>-0.2 +0.2 +0.2</t>
  </si>
  <si>
    <t>-0.5 +0.3 +0.3</t>
  </si>
  <si>
    <t>+0.3 +0 +0.3</t>
  </si>
  <si>
    <t>-0.3 +0 +0</t>
  </si>
  <si>
    <t>+0 +0 +0.2</t>
  </si>
  <si>
    <t>-0.2 +0 +0</t>
  </si>
  <si>
    <t>+0.3 +0.2 +0</t>
  </si>
  <si>
    <t>+0.2 +0 +0</t>
  </si>
  <si>
    <t>-0.3 -0.2 +0</t>
  </si>
  <si>
    <t>+0 +0.2 +0.2</t>
  </si>
  <si>
    <t>-0.3 +0 -0.3</t>
  </si>
  <si>
    <t>+0 -0.3 -0.2</t>
  </si>
  <si>
    <t>+0 -0.2 -0.2</t>
  </si>
  <si>
    <t>-0.3 -0.3 +0</t>
  </si>
  <si>
    <t>-0.2 -0.3 +0</t>
  </si>
  <si>
    <t>+0 +0.3 +0</t>
  </si>
  <si>
    <t>+0 -0.3 -0.3</t>
  </si>
  <si>
    <t>-0.4 +0 -0.3</t>
  </si>
  <si>
    <t>-0.4 +0 +0</t>
  </si>
  <si>
    <t>+0 +0 +0.3</t>
  </si>
  <si>
    <t>+0 +0.2 +0</t>
  </si>
  <si>
    <t>+0.5 +0.7 +0</t>
  </si>
  <si>
    <t>+0 +0.3 +0.3</t>
  </si>
  <si>
    <t>-0.5 -0.2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</si>
  <si>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</si>
  <si>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</si>
  <si>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</si>
  <si>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</si>
  <si>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</si>
  <si>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</si>
  <si>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</si>
  <si>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</si>
  <si>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</si>
  <si>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</si>
  <si>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</si>
  <si>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</si>
  <si>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</si>
  <si>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</si>
  <si>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</si>
  <si>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</si>
  <si>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</si>
  <si>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</si>
  <si>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2509Y0558</t>
  </si>
  <si>
    <t>珠地提花弹力双面</t>
  </si>
  <si>
    <t>QAUUBO85563</t>
  </si>
  <si>
    <t>三迈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</si>
  <si>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</si>
  <si>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</si>
  <si>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</si>
  <si>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</si>
  <si>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</si>
  <si>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</si>
  <si>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</si>
  <si>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</si>
  <si>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</si>
  <si>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</si>
  <si>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</si>
  <si>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</si>
  <si>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</si>
  <si>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</si>
  <si>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</si>
  <si>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</si>
  <si>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</si>
  <si>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</si>
  <si>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</si>
  <si>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</si>
  <si>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</si>
  <si>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</si>
  <si>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</si>
  <si>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</si>
  <si>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</si>
  <si>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</si>
  <si>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</si>
  <si>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</si>
  <si>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</si>
  <si>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</si>
  <si>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</si>
  <si>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</si>
  <si>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</si>
  <si>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</si>
  <si>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</si>
  <si>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</si>
  <si>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</si>
  <si>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</si>
  <si>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</si>
  <si>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</si>
  <si>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</si>
  <si>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</si>
  <si>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</si>
  <si>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</si>
  <si>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</si>
  <si>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</si>
  <si>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</si>
  <si>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左腿+口袋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</si>
  <si>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</si>
  <si>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</si>
  <si>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</si>
  <si>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</si>
  <si>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</si>
  <si>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</si>
  <si>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</si>
  <si>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制表时间：2024/10/20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</si>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</sst>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¥-804]* #,##0.00_ ;_ [$¥-804]* \-#,##0.00_ ;_ [$¥-804]* &quot;-&quot;??_ ;_ @_ "/>
    <numFmt numFmtId="178" formatCode="0.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2"/>
      <name val="微软雅黑"/>
      <charset val="0"/>
    </font>
    <font>
      <sz val="12"/>
      <color theme="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9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0" borderId="93" applyNumberFormat="0" applyFill="0" applyAlignment="0" applyProtection="0">
      <alignment vertical="center"/>
    </xf>
    <xf numFmtId="0" fontId="61" fillId="0" borderId="9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5" applyNumberFormat="0" applyAlignment="0" applyProtection="0">
      <alignment vertical="center"/>
    </xf>
    <xf numFmtId="0" fontId="63" fillId="11" borderId="96" applyNumberFormat="0" applyAlignment="0" applyProtection="0">
      <alignment vertical="center"/>
    </xf>
    <xf numFmtId="0" fontId="64" fillId="11" borderId="95" applyNumberFormat="0" applyAlignment="0" applyProtection="0">
      <alignment vertical="center"/>
    </xf>
    <xf numFmtId="0" fontId="65" fillId="12" borderId="97" applyNumberFormat="0" applyAlignment="0" applyProtection="0">
      <alignment vertical="center"/>
    </xf>
    <xf numFmtId="0" fontId="66" fillId="0" borderId="98" applyNumberFormat="0" applyFill="0" applyAlignment="0" applyProtection="0">
      <alignment vertical="center"/>
    </xf>
    <xf numFmtId="0" fontId="67" fillId="0" borderId="99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5" applyFont="1" applyFill="1" applyBorder="1" applyAlignment="1"/>
    <xf numFmtId="0" fontId="15" fillId="0" borderId="12" xfId="53" applyFont="1" applyFill="1" applyBorder="1" applyAlignment="1">
      <alignment horizontal="center"/>
    </xf>
    <xf numFmtId="0" fontId="15" fillId="0" borderId="10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/>
    </xf>
    <xf numFmtId="0" fontId="15" fillId="0" borderId="6" xfId="53" applyFont="1" applyFill="1" applyBorder="1" applyAlignment="1">
      <alignment horizontal="center"/>
    </xf>
    <xf numFmtId="0" fontId="23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176" fontId="27" fillId="0" borderId="14" xfId="0" applyNumberFormat="1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49" fontId="28" fillId="0" borderId="14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5" xfId="54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29" fillId="0" borderId="14" xfId="52" applyFont="1" applyFill="1" applyBorder="1" applyAlignment="1">
      <alignment horizontal="left" vertical="center"/>
    </xf>
    <xf numFmtId="0" fontId="30" fillId="0" borderId="2" xfId="52" applyFont="1" applyFill="1" applyBorder="1" applyAlignment="1">
      <alignment horizontal="center" vertical="center"/>
    </xf>
    <xf numFmtId="0" fontId="30" fillId="0" borderId="15" xfId="52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16" fillId="4" borderId="20" xfId="57" applyFont="1" applyFill="1" applyBorder="1">
      <alignment vertical="center"/>
    </xf>
    <xf numFmtId="0" fontId="16" fillId="4" borderId="21" xfId="58" applyFont="1" applyFill="1" applyBorder="1" applyAlignment="1">
      <alignment horizontal="center" vertical="center"/>
    </xf>
    <xf numFmtId="0" fontId="15" fillId="0" borderId="21" xfId="56" applyFont="1" applyFill="1" applyBorder="1" applyAlignment="1">
      <alignment horizontal="center" vertical="center"/>
    </xf>
    <xf numFmtId="0" fontId="15" fillId="0" borderId="22" xfId="56" applyFont="1" applyFill="1" applyBorder="1" applyAlignment="1">
      <alignment horizontal="center" vertical="center"/>
    </xf>
    <xf numFmtId="0" fontId="15" fillId="0" borderId="23" xfId="53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49" fontId="28" fillId="0" borderId="22" xfId="54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76" fontId="32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24" xfId="52" applyFont="1" applyBorder="1" applyAlignment="1">
      <alignment horizontal="center" vertical="top"/>
    </xf>
    <xf numFmtId="0" fontId="35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vertical="center"/>
    </xf>
    <xf numFmtId="0" fontId="35" fillId="0" borderId="26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vertical="center"/>
    </xf>
    <xf numFmtId="0" fontId="36" fillId="0" borderId="29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vertical="center"/>
    </xf>
    <xf numFmtId="0" fontId="36" fillId="0" borderId="32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5" fillId="0" borderId="25" xfId="52" applyFont="1" applyFill="1" applyBorder="1" applyAlignment="1">
      <alignment vertical="center"/>
    </xf>
    <xf numFmtId="0" fontId="35" fillId="0" borderId="26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9" xfId="52" applyFont="1" applyFill="1" applyBorder="1" applyAlignment="1">
      <alignment horizontal="left" vertical="center" wrapText="1"/>
    </xf>
    <xf numFmtId="0" fontId="24" fillId="0" borderId="30" xfId="52" applyFont="1" applyFill="1" applyBorder="1" applyAlignment="1">
      <alignment horizontal="left" vertical="center" wrapText="1"/>
    </xf>
    <xf numFmtId="0" fontId="35" fillId="0" borderId="31" xfId="52" applyFont="1" applyFill="1" applyBorder="1" applyAlignment="1">
      <alignment horizontal="left" vertical="center"/>
    </xf>
    <xf numFmtId="0" fontId="16" fillId="0" borderId="32" xfId="52" applyFill="1" applyBorder="1" applyAlignment="1">
      <alignment horizontal="center" vertical="center"/>
    </xf>
    <xf numFmtId="0" fontId="16" fillId="0" borderId="33" xfId="52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vertical="center"/>
    </xf>
    <xf numFmtId="0" fontId="16" fillId="0" borderId="38" xfId="52" applyFont="1" applyFill="1" applyBorder="1" applyAlignment="1">
      <alignment vertical="center"/>
    </xf>
    <xf numFmtId="0" fontId="16" fillId="0" borderId="39" xfId="52" applyFont="1" applyFill="1" applyBorder="1" applyAlignment="1">
      <alignment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center" vertical="center"/>
    </xf>
    <xf numFmtId="58" fontId="24" fillId="0" borderId="32" xfId="52" applyNumberFormat="1" applyFont="1" applyFill="1" applyBorder="1" applyAlignment="1">
      <alignment vertical="center"/>
    </xf>
    <xf numFmtId="0" fontId="35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8" fillId="0" borderId="47" xfId="52" applyFont="1" applyFill="1" applyBorder="1" applyAlignment="1">
      <alignment horizontal="left" vertical="center"/>
    </xf>
    <xf numFmtId="0" fontId="0" fillId="0" borderId="48" xfId="52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vertical="center"/>
    </xf>
    <xf numFmtId="0" fontId="20" fillId="0" borderId="48" xfId="52" applyFont="1" applyFill="1" applyBorder="1" applyAlignment="1">
      <alignment horizontal="center" vertical="center"/>
    </xf>
    <xf numFmtId="0" fontId="15" fillId="0" borderId="48" xfId="53" applyFont="1" applyFill="1" applyBorder="1" applyAlignment="1">
      <alignment horizontal="center"/>
    </xf>
    <xf numFmtId="0" fontId="18" fillId="0" borderId="48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center" vertical="center"/>
    </xf>
    <xf numFmtId="0" fontId="15" fillId="0" borderId="49" xfId="52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left" vertical="center"/>
    </xf>
    <xf numFmtId="0" fontId="22" fillId="0" borderId="51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52" xfId="53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177" fontId="25" fillId="0" borderId="3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54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0" fontId="25" fillId="0" borderId="56" xfId="0" applyNumberFormat="1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vertical="center"/>
    </xf>
    <xf numFmtId="178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49" fontId="28" fillId="4" borderId="58" xfId="54" applyNumberFormat="1" applyFont="1" applyFill="1" applyBorder="1" applyAlignment="1">
      <alignment horizontal="center" vertical="center"/>
    </xf>
    <xf numFmtId="49" fontId="41" fillId="4" borderId="58" xfId="54" applyNumberFormat="1" applyFont="1" applyFill="1" applyBorder="1" applyAlignment="1">
      <alignment horizontal="center" vertical="center"/>
    </xf>
    <xf numFmtId="49" fontId="28" fillId="4" borderId="59" xfId="54" applyNumberFormat="1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vertical="center"/>
    </xf>
    <xf numFmtId="178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49" fontId="28" fillId="4" borderId="29" xfId="54" applyNumberFormat="1" applyFont="1" applyFill="1" applyBorder="1" applyAlignment="1">
      <alignment horizontal="center" vertical="center"/>
    </xf>
    <xf numFmtId="49" fontId="28" fillId="4" borderId="60" xfId="54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left" shrinkToFit="1"/>
    </xf>
    <xf numFmtId="0" fontId="32" fillId="0" borderId="2" xfId="0" applyFont="1" applyFill="1" applyBorder="1" applyAlignment="1">
      <alignment horizontal="center" vertical="center"/>
    </xf>
    <xf numFmtId="0" fontId="32" fillId="0" borderId="51" xfId="0" applyNumberFormat="1" applyFont="1" applyFill="1" applyBorder="1" applyAlignment="1">
      <alignment horizontal="left"/>
    </xf>
    <xf numFmtId="0" fontId="32" fillId="0" borderId="2" xfId="0" applyNumberFormat="1" applyFont="1" applyFill="1" applyBorder="1" applyAlignment="1">
      <alignment horizontal="center"/>
    </xf>
    <xf numFmtId="0" fontId="32" fillId="0" borderId="61" xfId="0" applyFont="1" applyFill="1" applyBorder="1" applyAlignment="1">
      <alignment horizontal="center" vertical="center"/>
    </xf>
    <xf numFmtId="0" fontId="32" fillId="0" borderId="62" xfId="0" applyNumberFormat="1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center" vertical="center"/>
    </xf>
    <xf numFmtId="0" fontId="15" fillId="0" borderId="63" xfId="53" applyFont="1" applyFill="1" applyBorder="1" applyAlignment="1">
      <alignment horizontal="center"/>
    </xf>
    <xf numFmtId="49" fontId="15" fillId="4" borderId="64" xfId="53" applyNumberFormat="1" applyFont="1" applyFill="1" applyBorder="1" applyAlignment="1">
      <alignment horizontal="center"/>
    </xf>
    <xf numFmtId="49" fontId="28" fillId="4" borderId="64" xfId="54" applyNumberFormat="1" applyFont="1" applyFill="1" applyBorder="1" applyAlignment="1">
      <alignment horizontal="center" vertical="center"/>
    </xf>
    <xf numFmtId="49" fontId="28" fillId="4" borderId="65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36" fillId="0" borderId="67" xfId="52" applyFont="1" applyBorder="1" applyAlignment="1">
      <alignment horizontal="center" vertical="center"/>
    </xf>
    <xf numFmtId="0" fontId="27" fillId="0" borderId="67" xfId="52" applyFont="1" applyBorder="1" applyAlignment="1">
      <alignment horizontal="center" vertical="center"/>
    </xf>
    <xf numFmtId="0" fontId="37" fillId="0" borderId="67" xfId="52" applyFont="1" applyBorder="1" applyAlignment="1">
      <alignment horizontal="left" vertical="center"/>
    </xf>
    <xf numFmtId="0" fontId="16" fillId="0" borderId="67" xfId="52" applyFont="1" applyBorder="1" applyAlignment="1">
      <alignment horizontal="center" vertical="center"/>
    </xf>
    <xf numFmtId="0" fontId="16" fillId="0" borderId="68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27" fillId="0" borderId="25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14" fontId="36" fillId="0" borderId="29" xfId="52" applyNumberFormat="1" applyFont="1" applyBorder="1" applyAlignment="1">
      <alignment horizontal="center" vertical="center"/>
    </xf>
    <xf numFmtId="14" fontId="36" fillId="0" borderId="30" xfId="52" applyNumberFormat="1" applyFont="1" applyBorder="1" applyAlignment="1">
      <alignment horizontal="center" vertical="center"/>
    </xf>
    <xf numFmtId="0" fontId="37" fillId="0" borderId="28" xfId="52" applyFont="1" applyBorder="1" applyAlignment="1">
      <alignment vertical="center"/>
    </xf>
    <xf numFmtId="49" fontId="36" fillId="0" borderId="29" xfId="52" applyNumberFormat="1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6" fillId="0" borderId="37" xfId="52" applyFont="1" applyBorder="1" applyAlignment="1">
      <alignment horizontal="left" vertical="center"/>
    </xf>
    <xf numFmtId="0" fontId="36" fillId="0" borderId="39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42" fillId="0" borderId="31" xfId="52" applyFont="1" applyBorder="1" applyAlignment="1">
      <alignment vertical="center"/>
    </xf>
    <xf numFmtId="0" fontId="36" fillId="0" borderId="32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14" fontId="36" fillId="0" borderId="32" xfId="52" applyNumberFormat="1" applyFont="1" applyBorder="1" applyAlignment="1">
      <alignment horizontal="center" vertical="center"/>
    </xf>
    <xf numFmtId="14" fontId="36" fillId="0" borderId="33" xfId="52" applyNumberFormat="1" applyFont="1" applyBorder="1" applyAlignment="1">
      <alignment horizontal="center" vertical="center"/>
    </xf>
    <xf numFmtId="0" fontId="36" fillId="0" borderId="32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7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7" fillId="0" borderId="26" xfId="52" applyFont="1" applyBorder="1" applyAlignment="1">
      <alignment vertical="center"/>
    </xf>
    <xf numFmtId="0" fontId="36" fillId="0" borderId="27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4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7" fillId="0" borderId="31" xfId="52" applyFont="1" applyBorder="1" applyAlignment="1">
      <alignment horizontal="center" vertical="center"/>
    </xf>
    <xf numFmtId="0" fontId="37" fillId="0" borderId="32" xfId="52" applyFont="1" applyBorder="1" applyAlignment="1">
      <alignment horizontal="center" vertical="center"/>
    </xf>
    <xf numFmtId="0" fontId="37" fillId="0" borderId="33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37" fillId="0" borderId="29" xfId="52" applyFont="1" applyBorder="1" applyAlignment="1">
      <alignment horizontal="center" vertical="center"/>
    </xf>
    <xf numFmtId="0" fontId="35" fillId="0" borderId="29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35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27" fillId="0" borderId="69" xfId="52" applyFont="1" applyBorder="1" applyAlignment="1">
      <alignment vertical="center"/>
    </xf>
    <xf numFmtId="0" fontId="36" fillId="0" borderId="70" xfId="52" applyFont="1" applyBorder="1" applyAlignment="1">
      <alignment horizontal="center" vertical="center"/>
    </xf>
    <xf numFmtId="0" fontId="27" fillId="0" borderId="70" xfId="52" applyFont="1" applyBorder="1" applyAlignment="1">
      <alignment vertical="center"/>
    </xf>
    <xf numFmtId="0" fontId="36" fillId="0" borderId="70" xfId="52" applyFont="1" applyBorder="1" applyAlignment="1">
      <alignment vertical="center"/>
    </xf>
    <xf numFmtId="58" fontId="16" fillId="0" borderId="70" xfId="52" applyNumberFormat="1" applyFont="1" applyBorder="1" applyAlignment="1">
      <alignment vertical="center"/>
    </xf>
    <xf numFmtId="0" fontId="27" fillId="0" borderId="70" xfId="52" applyFont="1" applyBorder="1" applyAlignment="1">
      <alignment horizontal="center" vertical="center"/>
    </xf>
    <xf numFmtId="0" fontId="36" fillId="0" borderId="71" xfId="52" applyFont="1" applyBorder="1" applyAlignment="1">
      <alignment horizontal="center" vertical="center"/>
    </xf>
    <xf numFmtId="0" fontId="27" fillId="0" borderId="72" xfId="52" applyFont="1" applyFill="1" applyBorder="1" applyAlignment="1">
      <alignment horizontal="left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7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horizontal="center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16" fillId="0" borderId="70" xfId="52" applyFont="1" applyBorder="1" applyAlignment="1">
      <alignment horizontal="center" vertical="center"/>
    </xf>
    <xf numFmtId="0" fontId="16" fillId="0" borderId="71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54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20" xfId="53" applyFont="1" applyFill="1" applyBorder="1" applyAlignment="1" applyProtection="1">
      <alignment horizontal="center" vertical="center"/>
    </xf>
    <xf numFmtId="0" fontId="23" fillId="0" borderId="21" xfId="53" applyFont="1" applyFill="1" applyBorder="1" applyAlignment="1" applyProtection="1">
      <alignment horizontal="center" vertical="center"/>
    </xf>
    <xf numFmtId="0" fontId="23" fillId="0" borderId="56" xfId="53" applyFont="1" applyFill="1" applyBorder="1" applyAlignment="1" applyProtection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177" fontId="25" fillId="0" borderId="77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176" fontId="27" fillId="0" borderId="78" xfId="0" applyNumberFormat="1" applyFont="1" applyFill="1" applyBorder="1" applyAlignment="1">
      <alignment horizontal="center" vertical="center"/>
    </xf>
    <xf numFmtId="0" fontId="26" fillId="0" borderId="79" xfId="0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left" vertical="center"/>
    </xf>
    <xf numFmtId="0" fontId="30" fillId="0" borderId="78" xfId="0" applyFont="1" applyFill="1" applyBorder="1" applyAlignment="1">
      <alignment horizontal="center" vertical="center"/>
    </xf>
    <xf numFmtId="0" fontId="27" fillId="0" borderId="0" xfId="52" applyNumberFormat="1" applyFont="1" applyFill="1" applyBorder="1" applyAlignment="1">
      <alignment horizontal="center"/>
    </xf>
    <xf numFmtId="49" fontId="28" fillId="0" borderId="74" xfId="54" applyNumberFormat="1" applyFont="1" applyFill="1" applyBorder="1" applyAlignment="1">
      <alignment horizontal="center" vertical="center"/>
    </xf>
    <xf numFmtId="49" fontId="28" fillId="0" borderId="58" xfId="54" applyNumberFormat="1" applyFont="1" applyFill="1" applyBorder="1" applyAlignment="1">
      <alignment horizontal="center" vertical="center"/>
    </xf>
    <xf numFmtId="49" fontId="28" fillId="0" borderId="29" xfId="54" applyNumberFormat="1" applyFont="1" applyFill="1" applyBorder="1" applyAlignment="1">
      <alignment horizontal="center" vertical="center"/>
    </xf>
    <xf numFmtId="49" fontId="28" fillId="0" borderId="75" xfId="54" applyNumberFormat="1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49" fontId="28" fillId="0" borderId="30" xfId="54" applyNumberFormat="1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left" vertical="center"/>
    </xf>
    <xf numFmtId="0" fontId="30" fillId="0" borderId="78" xfId="52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 vertical="center"/>
    </xf>
    <xf numFmtId="0" fontId="30" fillId="0" borderId="80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1" xfId="59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3" fillId="0" borderId="24" xfId="52" applyFont="1" applyBorder="1" applyAlignment="1">
      <alignment horizontal="center" vertical="top"/>
    </xf>
    <xf numFmtId="0" fontId="36" fillId="0" borderId="29" xfId="52" applyNumberFormat="1" applyFont="1" applyBorder="1" applyAlignment="1">
      <alignment vertical="center"/>
    </xf>
    <xf numFmtId="0" fontId="37" fillId="0" borderId="81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37" fillId="0" borderId="82" xfId="52" applyFont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27" fillId="0" borderId="70" xfId="52" applyFont="1" applyBorder="1" applyAlignment="1">
      <alignment horizontal="left" vertical="center"/>
    </xf>
    <xf numFmtId="0" fontId="27" fillId="0" borderId="73" xfId="52" applyFont="1" applyBorder="1" applyAlignment="1">
      <alignment horizontal="left" vertical="center"/>
    </xf>
    <xf numFmtId="0" fontId="37" fillId="0" borderId="74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7" fillId="0" borderId="58" xfId="52" applyFont="1" applyBorder="1" applyAlignment="1">
      <alignment vertical="center"/>
    </xf>
    <xf numFmtId="0" fontId="36" fillId="0" borderId="75" xfId="52" applyFont="1" applyBorder="1" applyAlignment="1">
      <alignment horizontal="left" vertical="center"/>
    </xf>
    <xf numFmtId="0" fontId="37" fillId="0" borderId="74" xfId="52" applyFont="1" applyBorder="1" applyAlignment="1">
      <alignment horizontal="center" vertical="center"/>
    </xf>
    <xf numFmtId="0" fontId="36" fillId="0" borderId="5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43" xfId="52" applyFont="1" applyBorder="1" applyAlignment="1">
      <alignment horizontal="left" vertical="center" wrapText="1"/>
    </xf>
    <xf numFmtId="0" fontId="37" fillId="0" borderId="44" xfId="52" applyFont="1" applyBorder="1" applyAlignment="1">
      <alignment horizontal="left" vertical="center" wrapText="1"/>
    </xf>
    <xf numFmtId="0" fontId="37" fillId="0" borderId="45" xfId="52" applyFont="1" applyBorder="1" applyAlignment="1">
      <alignment horizontal="left" vertical="center" wrapText="1"/>
    </xf>
    <xf numFmtId="0" fontId="37" fillId="0" borderId="74" xfId="52" applyFont="1" applyBorder="1" applyAlignment="1">
      <alignment horizontal="left" vertical="center"/>
    </xf>
    <xf numFmtId="0" fontId="37" fillId="0" borderId="83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37" fillId="0" borderId="75" xfId="52" applyFont="1" applyBorder="1" applyAlignment="1">
      <alignment horizontal="left" vertical="center"/>
    </xf>
    <xf numFmtId="0" fontId="44" fillId="0" borderId="8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31" fillId="3" borderId="3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7" fillId="0" borderId="39" xfId="52" applyFont="1" applyBorder="1" applyAlignment="1">
      <alignment horizontal="left" vertical="center" wrapText="1"/>
    </xf>
    <xf numFmtId="9" fontId="36" fillId="0" borderId="58" xfId="52" applyNumberFormat="1" applyFont="1" applyBorder="1" applyAlignment="1">
      <alignment horizontal="center" vertical="center"/>
    </xf>
    <xf numFmtId="9" fontId="36" fillId="0" borderId="29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36" fillId="0" borderId="42" xfId="52" applyNumberFormat="1" applyFont="1" applyBorder="1" applyAlignment="1">
      <alignment horizontal="left" vertical="center"/>
    </xf>
    <xf numFmtId="9" fontId="36" fillId="0" borderId="35" xfId="52" applyNumberFormat="1" applyFont="1" applyBorder="1" applyAlignment="1">
      <alignment horizontal="left" vertical="center"/>
    </xf>
    <xf numFmtId="9" fontId="36" fillId="0" borderId="36" xfId="52" applyNumberFormat="1" applyFont="1" applyBorder="1" applyAlignment="1">
      <alignment horizontal="left" vertical="center"/>
    </xf>
    <xf numFmtId="9" fontId="36" fillId="0" borderId="43" xfId="52" applyNumberFormat="1" applyFont="1" applyBorder="1" applyAlignment="1">
      <alignment horizontal="left" vertical="center"/>
    </xf>
    <xf numFmtId="9" fontId="36" fillId="0" borderId="44" xfId="52" applyNumberFormat="1" applyFont="1" applyBorder="1" applyAlignment="1">
      <alignment horizontal="left" vertical="center"/>
    </xf>
    <xf numFmtId="9" fontId="36" fillId="0" borderId="45" xfId="52" applyNumberFormat="1" applyFont="1" applyBorder="1" applyAlignment="1">
      <alignment horizontal="left" vertical="center"/>
    </xf>
    <xf numFmtId="0" fontId="35" fillId="0" borderId="74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75" xfId="52" applyFont="1" applyFill="1" applyBorder="1" applyAlignment="1">
      <alignment horizontal="left" vertical="center"/>
    </xf>
    <xf numFmtId="0" fontId="35" fillId="0" borderId="85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6" fillId="0" borderId="86" xfId="52" applyFont="1" applyFill="1" applyBorder="1" applyAlignment="1">
      <alignment vertical="center"/>
    </xf>
    <xf numFmtId="0" fontId="36" fillId="0" borderId="87" xfId="52" applyFont="1" applyFill="1" applyBorder="1" applyAlignment="1">
      <alignment vertical="center"/>
    </xf>
    <xf numFmtId="0" fontId="36" fillId="0" borderId="88" xfId="52" applyFont="1" applyFill="1" applyBorder="1" applyAlignment="1">
      <alignment vertical="center"/>
    </xf>
    <xf numFmtId="0" fontId="36" fillId="0" borderId="40" xfId="52" applyFont="1" applyFill="1" applyBorder="1" applyAlignment="1">
      <alignment vertical="center"/>
    </xf>
    <xf numFmtId="0" fontId="36" fillId="0" borderId="38" xfId="52" applyFont="1" applyFill="1" applyBorder="1" applyAlignment="1">
      <alignment vertical="center"/>
    </xf>
    <xf numFmtId="0" fontId="36" fillId="0" borderId="39" xfId="52" applyFont="1" applyFill="1" applyBorder="1" applyAlignment="1">
      <alignment vertical="center"/>
    </xf>
    <xf numFmtId="0" fontId="36" fillId="0" borderId="86" xfId="52" applyFont="1" applyFill="1" applyBorder="1" applyAlignment="1">
      <alignment horizontal="left" vertical="center"/>
    </xf>
    <xf numFmtId="0" fontId="36" fillId="0" borderId="87" xfId="52" applyFont="1" applyFill="1" applyBorder="1" applyAlignment="1">
      <alignment horizontal="left" vertical="center"/>
    </xf>
    <xf numFmtId="0" fontId="36" fillId="0" borderId="88" xfId="52" applyFont="1" applyFill="1" applyBorder="1" applyAlignment="1">
      <alignment horizontal="left" vertical="center"/>
    </xf>
    <xf numFmtId="0" fontId="27" fillId="0" borderId="66" xfId="52" applyFont="1" applyBorder="1" applyAlignment="1">
      <alignment vertical="center"/>
    </xf>
    <xf numFmtId="0" fontId="48" fillId="0" borderId="70" xfId="52" applyFont="1" applyBorder="1" applyAlignment="1">
      <alignment horizontal="center" vertical="center"/>
    </xf>
    <xf numFmtId="0" fontId="27" fillId="0" borderId="67" xfId="52" applyFont="1" applyBorder="1" applyAlignment="1">
      <alignment vertical="center"/>
    </xf>
    <xf numFmtId="0" fontId="36" fillId="0" borderId="89" xfId="52" applyFont="1" applyBorder="1" applyAlignment="1">
      <alignment vertical="center"/>
    </xf>
    <xf numFmtId="0" fontId="27" fillId="0" borderId="89" xfId="52" applyFont="1" applyBorder="1" applyAlignment="1">
      <alignment vertical="center"/>
    </xf>
    <xf numFmtId="58" fontId="16" fillId="0" borderId="67" xfId="52" applyNumberFormat="1" applyFont="1" applyBorder="1" applyAlignment="1">
      <alignment vertical="center"/>
    </xf>
    <xf numFmtId="0" fontId="27" fillId="0" borderId="41" xfId="52" applyFont="1" applyBorder="1" applyAlignment="1">
      <alignment horizontal="center" vertical="center"/>
    </xf>
    <xf numFmtId="0" fontId="27" fillId="0" borderId="90" xfId="52" applyFont="1" applyBorder="1" applyAlignment="1">
      <alignment horizontal="center" vertical="center"/>
    </xf>
    <xf numFmtId="0" fontId="36" fillId="0" borderId="89" xfId="52" applyFont="1" applyBorder="1" applyAlignment="1">
      <alignment horizontal="center" vertical="center"/>
    </xf>
    <xf numFmtId="0" fontId="36" fillId="0" borderId="82" xfId="52" applyFont="1" applyBorder="1" applyAlignment="1">
      <alignment horizontal="center" vertical="center"/>
    </xf>
    <xf numFmtId="0" fontId="36" fillId="0" borderId="8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82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0" fillId="0" borderId="14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0" borderId="91" xfId="0" applyFont="1" applyBorder="1" applyAlignment="1">
      <alignment horizontal="center" vertical="center"/>
    </xf>
    <xf numFmtId="0" fontId="50" fillId="6" borderId="2" xfId="0" applyFont="1" applyFill="1" applyBorder="1"/>
    <xf numFmtId="0" fontId="50" fillId="0" borderId="15" xfId="0" applyFont="1" applyBorder="1"/>
    <xf numFmtId="0" fontId="0" fillId="0" borderId="14" xfId="0" applyBorder="1"/>
    <xf numFmtId="0" fontId="0" fillId="6" borderId="2" xfId="0" applyFill="1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22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982980</xdr:colOff>
      <xdr:row>2</xdr:row>
      <xdr:rowOff>50800</xdr:rowOff>
    </xdr:from>
    <xdr:to>
      <xdr:col>8</xdr:col>
      <xdr:colOff>393065</xdr:colOff>
      <xdr:row>4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31825"/>
          <a:ext cx="47688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51435</xdr:colOff>
      <xdr:row>2</xdr:row>
      <xdr:rowOff>66040</xdr:rowOff>
    </xdr:from>
    <xdr:to>
      <xdr:col>7</xdr:col>
      <xdr:colOff>870585</xdr:colOff>
      <xdr:row>4</xdr:row>
      <xdr:rowOff>134620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1255" y="647065"/>
          <a:ext cx="81915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12">
        <v>1</v>
      </c>
      <c r="B2" s="484" t="s">
        <v>1</v>
      </c>
    </row>
    <row r="3" spans="1:2">
      <c r="A3" s="12">
        <v>2</v>
      </c>
      <c r="B3" s="484" t="s">
        <v>2</v>
      </c>
    </row>
    <row r="4" spans="1:2">
      <c r="A4" s="12">
        <v>3</v>
      </c>
      <c r="B4" s="484" t="s">
        <v>3</v>
      </c>
    </row>
    <row r="5" spans="1:2">
      <c r="A5" s="12">
        <v>4</v>
      </c>
      <c r="B5" s="484" t="s">
        <v>4</v>
      </c>
    </row>
    <row r="6" spans="1:2">
      <c r="A6" s="12">
        <v>5</v>
      </c>
      <c r="B6" s="484" t="s">
        <v>5</v>
      </c>
    </row>
    <row r="7" spans="1:2">
      <c r="A7" s="12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12">
        <v>1</v>
      </c>
      <c r="B10" s="488" t="s">
        <v>9</v>
      </c>
    </row>
    <row r="11" spans="1:2">
      <c r="A11" s="12">
        <v>2</v>
      </c>
      <c r="B11" s="484" t="s">
        <v>10</v>
      </c>
    </row>
    <row r="12" spans="1:2">
      <c r="A12" s="12">
        <v>3</v>
      </c>
      <c r="B12" s="486" t="s">
        <v>11</v>
      </c>
    </row>
    <row r="13" spans="1:2">
      <c r="A13" s="12">
        <v>4</v>
      </c>
      <c r="B13" s="484" t="s">
        <v>12</v>
      </c>
    </row>
    <row r="14" spans="1:2">
      <c r="A14" s="12">
        <v>5</v>
      </c>
      <c r="B14" s="484" t="s">
        <v>13</v>
      </c>
    </row>
    <row r="15" spans="1:2">
      <c r="A15" s="12">
        <v>6</v>
      </c>
      <c r="B15" s="484" t="s">
        <v>14</v>
      </c>
    </row>
    <row r="16" spans="1:2">
      <c r="A16" s="12">
        <v>7</v>
      </c>
      <c r="B16" s="484" t="s">
        <v>15</v>
      </c>
    </row>
    <row r="17" spans="1:2">
      <c r="A17" s="12">
        <v>8</v>
      </c>
      <c r="B17" s="484" t="s">
        <v>16</v>
      </c>
    </row>
    <row r="18" spans="1:2">
      <c r="A18" s="12">
        <v>9</v>
      </c>
      <c r="B18" s="484" t="s">
        <v>17</v>
      </c>
    </row>
    <row r="19" spans="1:2">
      <c r="A19" s="12"/>
      <c r="B19" s="484"/>
    </row>
    <row r="20" ht="20.25" spans="1:2">
      <c r="A20" s="482"/>
      <c r="B20" s="483" t="s">
        <v>18</v>
      </c>
    </row>
    <row r="21" spans="1:2">
      <c r="A21" s="12">
        <v>1</v>
      </c>
      <c r="B21" s="489" t="s">
        <v>19</v>
      </c>
    </row>
    <row r="22" spans="1:2">
      <c r="A22" s="12">
        <v>2</v>
      </c>
      <c r="B22" s="484" t="s">
        <v>20</v>
      </c>
    </row>
    <row r="23" spans="1:2">
      <c r="A23" s="12">
        <v>3</v>
      </c>
      <c r="B23" s="484" t="s">
        <v>21</v>
      </c>
    </row>
    <row r="24" spans="1:2">
      <c r="A24" s="12">
        <v>4</v>
      </c>
      <c r="B24" s="484" t="s">
        <v>22</v>
      </c>
    </row>
    <row r="25" spans="1:2">
      <c r="A25" s="12">
        <v>5</v>
      </c>
      <c r="B25" s="484" t="s">
        <v>23</v>
      </c>
    </row>
    <row r="26" spans="1:2">
      <c r="A26" s="12">
        <v>6</v>
      </c>
      <c r="B26" s="484" t="s">
        <v>24</v>
      </c>
    </row>
    <row r="27" spans="1:2">
      <c r="A27" s="12">
        <v>7</v>
      </c>
      <c r="B27" s="484" t="s">
        <v>25</v>
      </c>
    </row>
    <row r="28" spans="1:2">
      <c r="A28" s="12"/>
      <c r="B28" s="484"/>
    </row>
    <row r="29" ht="20.25" spans="1:2">
      <c r="A29" s="482"/>
      <c r="B29" s="483" t="s">
        <v>26</v>
      </c>
    </row>
    <row r="30" spans="1:2">
      <c r="A30" s="12">
        <v>1</v>
      </c>
      <c r="B30" s="489" t="s">
        <v>27</v>
      </c>
    </row>
    <row r="31" spans="1:2">
      <c r="A31" s="12">
        <v>2</v>
      </c>
      <c r="B31" s="484" t="s">
        <v>28</v>
      </c>
    </row>
    <row r="32" spans="1:2">
      <c r="A32" s="12">
        <v>3</v>
      </c>
      <c r="B32" s="484" t="s">
        <v>29</v>
      </c>
    </row>
    <row r="33" ht="28.5" spans="1:2">
      <c r="A33" s="12">
        <v>4</v>
      </c>
      <c r="B33" s="484" t="s">
        <v>30</v>
      </c>
    </row>
    <row r="34" spans="1:2">
      <c r="A34" s="12">
        <v>5</v>
      </c>
      <c r="B34" s="484" t="s">
        <v>31</v>
      </c>
    </row>
    <row r="35" spans="1:2">
      <c r="A35" s="12">
        <v>6</v>
      </c>
      <c r="B35" s="484" t="s">
        <v>32</v>
      </c>
    </row>
    <row r="36" spans="1:2">
      <c r="A36" s="12">
        <v>7</v>
      </c>
      <c r="B36" s="484" t="s">
        <v>33</v>
      </c>
    </row>
    <row r="37" spans="1:2">
      <c r="A37" s="12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4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304</v>
      </c>
      <c r="H2" s="4"/>
      <c r="I2" s="4" t="s">
        <v>305</v>
      </c>
      <c r="J2" s="4"/>
      <c r="K2" s="6" t="s">
        <v>306</v>
      </c>
      <c r="L2" s="56" t="s">
        <v>307</v>
      </c>
      <c r="M2" s="7" t="s">
        <v>308</v>
      </c>
    </row>
    <row r="3" s="1" customFormat="1" ht="16.5" spans="1:13">
      <c r="A3" s="4"/>
      <c r="B3" s="8"/>
      <c r="C3" s="8"/>
      <c r="D3" s="8"/>
      <c r="E3" s="8"/>
      <c r="F3" s="8"/>
      <c r="G3" s="4" t="s">
        <v>309</v>
      </c>
      <c r="H3" s="4" t="s">
        <v>310</v>
      </c>
      <c r="I3" s="4" t="s">
        <v>309</v>
      </c>
      <c r="J3" s="4" t="s">
        <v>310</v>
      </c>
      <c r="K3" s="9"/>
      <c r="L3" s="57"/>
      <c r="M3" s="10"/>
    </row>
    <row r="4" s="55" customFormat="1" ht="30" customHeight="1" spans="1:13">
      <c r="A4" s="58">
        <v>1</v>
      </c>
      <c r="B4" s="23" t="s">
        <v>299</v>
      </c>
      <c r="C4" s="24" t="s">
        <v>296</v>
      </c>
      <c r="D4" s="25" t="s">
        <v>297</v>
      </c>
      <c r="E4" s="26" t="s">
        <v>110</v>
      </c>
      <c r="F4" s="27" t="s">
        <v>298</v>
      </c>
      <c r="G4" s="59">
        <v>-0.04</v>
      </c>
      <c r="H4" s="60">
        <v>-0.02</v>
      </c>
      <c r="I4" s="60">
        <v>-0.05</v>
      </c>
      <c r="J4" s="60">
        <v>-0.02</v>
      </c>
      <c r="K4" s="58"/>
      <c r="L4" s="58"/>
      <c r="M4" s="58" t="s">
        <v>311</v>
      </c>
    </row>
    <row r="5" ht="30" customHeight="1" spans="1:13">
      <c r="A5" s="58"/>
      <c r="B5" s="23"/>
      <c r="C5" s="23"/>
      <c r="D5" s="23"/>
      <c r="E5" s="23"/>
      <c r="F5" s="31"/>
      <c r="G5" s="59"/>
      <c r="H5" s="60"/>
      <c r="I5" s="61"/>
      <c r="J5" s="60"/>
      <c r="K5" s="12"/>
      <c r="L5" s="12"/>
      <c r="M5" s="58"/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6" t="s">
        <v>312</v>
      </c>
      <c r="B7" s="17"/>
      <c r="C7" s="17"/>
      <c r="D7" s="17"/>
      <c r="E7" s="18"/>
      <c r="F7" s="19"/>
      <c r="G7" s="34"/>
      <c r="H7" s="16" t="s">
        <v>301</v>
      </c>
      <c r="I7" s="17"/>
      <c r="J7" s="17"/>
      <c r="K7" s="18"/>
      <c r="L7" s="62"/>
      <c r="M7" s="20"/>
    </row>
    <row r="8" ht="16.5" spans="1:13">
      <c r="A8" s="63" t="s">
        <v>313</v>
      </c>
      <c r="B8" s="6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0" t="s">
        <v>316</v>
      </c>
      <c r="H2" s="41"/>
      <c r="I2" s="42"/>
      <c r="J2" s="40" t="s">
        <v>317</v>
      </c>
      <c r="K2" s="41"/>
      <c r="L2" s="42"/>
      <c r="M2" s="40" t="s">
        <v>318</v>
      </c>
      <c r="N2" s="41"/>
      <c r="O2" s="42"/>
      <c r="P2" s="40" t="s">
        <v>319</v>
      </c>
      <c r="Q2" s="41"/>
      <c r="R2" s="42"/>
      <c r="S2" s="41" t="s">
        <v>320</v>
      </c>
      <c r="T2" s="41"/>
      <c r="U2" s="42"/>
      <c r="V2" s="36" t="s">
        <v>321</v>
      </c>
      <c r="W2" s="36" t="s">
        <v>294</v>
      </c>
    </row>
    <row r="3" s="1" customFormat="1" ht="16.5" spans="1:23">
      <c r="A3" s="8"/>
      <c r="B3" s="43"/>
      <c r="C3" s="43"/>
      <c r="D3" s="43"/>
      <c r="E3" s="43"/>
      <c r="F3" s="43"/>
      <c r="G3" s="4" t="s">
        <v>322</v>
      </c>
      <c r="H3" s="4" t="s">
        <v>67</v>
      </c>
      <c r="I3" s="4" t="s">
        <v>285</v>
      </c>
      <c r="J3" s="4" t="s">
        <v>322</v>
      </c>
      <c r="K3" s="4" t="s">
        <v>67</v>
      </c>
      <c r="L3" s="4" t="s">
        <v>285</v>
      </c>
      <c r="M3" s="4" t="s">
        <v>322</v>
      </c>
      <c r="N3" s="4" t="s">
        <v>67</v>
      </c>
      <c r="O3" s="4" t="s">
        <v>285</v>
      </c>
      <c r="P3" s="4" t="s">
        <v>322</v>
      </c>
      <c r="Q3" s="4" t="s">
        <v>67</v>
      </c>
      <c r="R3" s="4" t="s">
        <v>285</v>
      </c>
      <c r="S3" s="4" t="s">
        <v>322</v>
      </c>
      <c r="T3" s="4" t="s">
        <v>67</v>
      </c>
      <c r="U3" s="4" t="s">
        <v>285</v>
      </c>
      <c r="V3" s="44"/>
      <c r="W3" s="44"/>
    </row>
    <row r="4" ht="18.75" spans="1:23">
      <c r="A4" s="45" t="s">
        <v>323</v>
      </c>
      <c r="B4" s="45" t="s">
        <v>299</v>
      </c>
      <c r="C4" s="24" t="s">
        <v>296</v>
      </c>
      <c r="D4" s="25" t="s">
        <v>297</v>
      </c>
      <c r="E4" s="26" t="s">
        <v>110</v>
      </c>
      <c r="F4" s="27" t="s">
        <v>298</v>
      </c>
      <c r="G4" s="46"/>
      <c r="H4" s="11"/>
      <c r="I4" s="47"/>
      <c r="J4" s="11"/>
      <c r="K4" s="11"/>
      <c r="L4" s="47"/>
      <c r="M4" s="11"/>
      <c r="N4" s="11"/>
      <c r="O4" s="47"/>
      <c r="P4" s="11"/>
      <c r="Q4" s="11"/>
      <c r="R4" s="47"/>
      <c r="S4" s="11"/>
      <c r="T4" s="11"/>
      <c r="U4" s="11"/>
      <c r="V4" s="11" t="s">
        <v>324</v>
      </c>
      <c r="W4" s="11"/>
    </row>
    <row r="5" ht="16.5" spans="1:23">
      <c r="A5" s="48"/>
      <c r="B5" s="48"/>
      <c r="C5" s="23"/>
      <c r="D5" s="23"/>
      <c r="E5" s="23"/>
      <c r="F5" s="31"/>
      <c r="G5" s="40" t="s">
        <v>325</v>
      </c>
      <c r="H5" s="41"/>
      <c r="I5" s="42"/>
      <c r="J5" s="40" t="s">
        <v>326</v>
      </c>
      <c r="K5" s="41"/>
      <c r="L5" s="42"/>
      <c r="M5" s="40" t="s">
        <v>327</v>
      </c>
      <c r="N5" s="41"/>
      <c r="O5" s="42"/>
      <c r="P5" s="40" t="s">
        <v>328</v>
      </c>
      <c r="Q5" s="41"/>
      <c r="R5" s="42"/>
      <c r="S5" s="41" t="s">
        <v>329</v>
      </c>
      <c r="T5" s="41"/>
      <c r="U5" s="42"/>
      <c r="V5" s="11"/>
      <c r="W5" s="11"/>
    </row>
    <row r="6" ht="16.5" spans="1:23">
      <c r="A6" s="48"/>
      <c r="B6" s="48"/>
      <c r="C6" s="33"/>
      <c r="D6" s="33"/>
      <c r="E6" s="33"/>
      <c r="F6" s="33"/>
      <c r="G6" s="4" t="s">
        <v>322</v>
      </c>
      <c r="H6" s="4" t="s">
        <v>67</v>
      </c>
      <c r="I6" s="4" t="s">
        <v>285</v>
      </c>
      <c r="J6" s="4" t="s">
        <v>322</v>
      </c>
      <c r="K6" s="4" t="s">
        <v>67</v>
      </c>
      <c r="L6" s="4" t="s">
        <v>285</v>
      </c>
      <c r="M6" s="4" t="s">
        <v>322</v>
      </c>
      <c r="N6" s="4" t="s">
        <v>67</v>
      </c>
      <c r="O6" s="4" t="s">
        <v>285</v>
      </c>
      <c r="P6" s="4" t="s">
        <v>322</v>
      </c>
      <c r="Q6" s="4" t="s">
        <v>67</v>
      </c>
      <c r="R6" s="4" t="s">
        <v>285</v>
      </c>
      <c r="S6" s="4" t="s">
        <v>322</v>
      </c>
      <c r="T6" s="4" t="s">
        <v>67</v>
      </c>
      <c r="U6" s="4" t="s">
        <v>285</v>
      </c>
      <c r="V6" s="11"/>
      <c r="W6" s="11"/>
    </row>
    <row r="7" spans="1:23">
      <c r="A7" s="49"/>
      <c r="B7" s="49"/>
      <c r="C7" s="33"/>
      <c r="D7" s="33"/>
      <c r="E7" s="33"/>
      <c r="F7" s="33"/>
      <c r="G7" s="47"/>
      <c r="H7" s="47"/>
      <c r="I7" s="47"/>
      <c r="J7" s="47"/>
      <c r="K7" s="47"/>
      <c r="L7" s="47"/>
      <c r="M7" s="47"/>
      <c r="N7" s="47"/>
      <c r="O7" s="47"/>
      <c r="P7" s="47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0"/>
      <c r="D8" s="45"/>
      <c r="E8" s="51"/>
      <c r="F8" s="5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324</v>
      </c>
      <c r="W8" s="11"/>
    </row>
    <row r="9" ht="27" customHeight="1" spans="1:23">
      <c r="A9" s="49"/>
      <c r="B9" s="49"/>
      <c r="C9" s="49"/>
      <c r="D9" s="49"/>
      <c r="E9" s="52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3"/>
      <c r="B10" s="53"/>
      <c r="C10" s="53"/>
      <c r="D10" s="53"/>
      <c r="E10" s="53"/>
      <c r="F10" s="5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4"/>
      <c r="B11" s="54"/>
      <c r="C11" s="54"/>
      <c r="D11" s="54"/>
      <c r="E11" s="54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3"/>
      <c r="B12" s="53"/>
      <c r="C12" s="53"/>
      <c r="D12" s="53"/>
      <c r="E12" s="53"/>
      <c r="F12" s="5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4"/>
      <c r="B13" s="54"/>
      <c r="C13" s="54"/>
      <c r="D13" s="54"/>
      <c r="E13" s="54"/>
      <c r="F13" s="5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3"/>
      <c r="B14" s="53"/>
      <c r="C14" s="53"/>
      <c r="D14" s="53"/>
      <c r="E14" s="53"/>
      <c r="F14" s="5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4"/>
      <c r="B15" s="54"/>
      <c r="C15" s="54"/>
      <c r="D15" s="54"/>
      <c r="E15" s="54"/>
      <c r="F15" s="5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6" t="s">
        <v>330</v>
      </c>
      <c r="B17" s="17"/>
      <c r="C17" s="17"/>
      <c r="D17" s="17"/>
      <c r="E17" s="18"/>
      <c r="F17" s="19"/>
      <c r="G17" s="34"/>
      <c r="H17" s="39"/>
      <c r="I17" s="39"/>
      <c r="J17" s="16" t="s">
        <v>301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57" customHeight="1" spans="1:23">
      <c r="A18" s="21" t="s">
        <v>331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333</v>
      </c>
      <c r="B2" s="36" t="s">
        <v>281</v>
      </c>
      <c r="C2" s="36" t="s">
        <v>282</v>
      </c>
      <c r="D2" s="36" t="s">
        <v>283</v>
      </c>
      <c r="E2" s="36" t="s">
        <v>284</v>
      </c>
      <c r="F2" s="36" t="s">
        <v>285</v>
      </c>
      <c r="G2" s="35" t="s">
        <v>334</v>
      </c>
      <c r="H2" s="35" t="s">
        <v>335</v>
      </c>
      <c r="I2" s="35" t="s">
        <v>336</v>
      </c>
      <c r="J2" s="35" t="s">
        <v>335</v>
      </c>
      <c r="K2" s="35" t="s">
        <v>337</v>
      </c>
      <c r="L2" s="35" t="s">
        <v>335</v>
      </c>
      <c r="M2" s="36" t="s">
        <v>321</v>
      </c>
      <c r="N2" s="36" t="s">
        <v>294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333</v>
      </c>
      <c r="B4" s="38" t="s">
        <v>338</v>
      </c>
      <c r="C4" s="38" t="s">
        <v>322</v>
      </c>
      <c r="D4" s="38" t="s">
        <v>283</v>
      </c>
      <c r="E4" s="36" t="s">
        <v>284</v>
      </c>
      <c r="F4" s="36" t="s">
        <v>285</v>
      </c>
      <c r="G4" s="35" t="s">
        <v>334</v>
      </c>
      <c r="H4" s="35" t="s">
        <v>335</v>
      </c>
      <c r="I4" s="35" t="s">
        <v>336</v>
      </c>
      <c r="J4" s="35" t="s">
        <v>335</v>
      </c>
      <c r="K4" s="35" t="s">
        <v>337</v>
      </c>
      <c r="L4" s="35" t="s">
        <v>335</v>
      </c>
      <c r="M4" s="36" t="s">
        <v>321</v>
      </c>
      <c r="N4" s="36" t="s">
        <v>294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6" t="s">
        <v>339</v>
      </c>
      <c r="B11" s="17"/>
      <c r="C11" s="17"/>
      <c r="D11" s="18"/>
      <c r="E11" s="19"/>
      <c r="F11" s="39"/>
      <c r="G11" s="34"/>
      <c r="H11" s="39"/>
      <c r="I11" s="16" t="s">
        <v>340</v>
      </c>
      <c r="J11" s="17"/>
      <c r="K11" s="17"/>
      <c r="L11" s="17"/>
      <c r="M11" s="17"/>
      <c r="N11" s="20"/>
    </row>
    <row r="12" ht="16.5" spans="1:14">
      <c r="A12" s="21" t="s">
        <v>341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J16" sqref="J16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321</v>
      </c>
      <c r="L2" s="5" t="s">
        <v>294</v>
      </c>
    </row>
    <row r="3" ht="25" customHeight="1" spans="1:12">
      <c r="A3" s="12" t="s">
        <v>323</v>
      </c>
      <c r="B3" s="23" t="s">
        <v>299</v>
      </c>
      <c r="C3" s="24" t="s">
        <v>296</v>
      </c>
      <c r="D3" s="25" t="s">
        <v>297</v>
      </c>
      <c r="E3" s="26" t="s">
        <v>110</v>
      </c>
      <c r="F3" s="27" t="s">
        <v>298</v>
      </c>
      <c r="G3" s="11" t="s">
        <v>347</v>
      </c>
      <c r="H3" s="28"/>
      <c r="I3" s="29"/>
      <c r="J3" s="11"/>
      <c r="K3" s="30" t="s">
        <v>348</v>
      </c>
      <c r="L3" s="11" t="s">
        <v>311</v>
      </c>
    </row>
    <row r="4" ht="25" customHeight="1" spans="1:12">
      <c r="A4" s="12"/>
      <c r="B4" s="23"/>
      <c r="C4" s="23"/>
      <c r="D4" s="23"/>
      <c r="E4" s="23"/>
      <c r="F4" s="31"/>
      <c r="G4" s="11"/>
      <c r="H4" s="28"/>
      <c r="I4" s="29"/>
      <c r="J4" s="11"/>
      <c r="K4" s="30" t="s">
        <v>348</v>
      </c>
      <c r="L4" s="11" t="s">
        <v>311</v>
      </c>
    </row>
    <row r="5" ht="25" customHeight="1" spans="1:12">
      <c r="A5" s="12"/>
      <c r="B5" s="32"/>
      <c r="C5" s="33"/>
      <c r="D5" s="33"/>
      <c r="E5" s="33"/>
      <c r="F5" s="33"/>
      <c r="G5" s="11"/>
      <c r="H5" s="28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8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8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8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6" t="s">
        <v>349</v>
      </c>
      <c r="B10" s="17"/>
      <c r="C10" s="17"/>
      <c r="D10" s="17"/>
      <c r="E10" s="18"/>
      <c r="F10" s="19"/>
      <c r="G10" s="34"/>
      <c r="H10" s="16" t="s">
        <v>350</v>
      </c>
      <c r="I10" s="17"/>
      <c r="J10" s="17"/>
      <c r="K10" s="17"/>
      <c r="L10" s="20"/>
    </row>
    <row r="11" ht="36" customHeight="1" spans="1:12">
      <c r="A11" s="21" t="s">
        <v>351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7" sqref="G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322</v>
      </c>
      <c r="D2" s="5" t="s">
        <v>283</v>
      </c>
      <c r="E2" s="5" t="s">
        <v>284</v>
      </c>
      <c r="F2" s="4" t="s">
        <v>353</v>
      </c>
      <c r="G2" s="4" t="s">
        <v>305</v>
      </c>
      <c r="H2" s="6" t="s">
        <v>306</v>
      </c>
      <c r="I2" s="7" t="s">
        <v>308</v>
      </c>
    </row>
    <row r="3" s="1" customFormat="1" ht="16.5" spans="1:9">
      <c r="A3" s="4"/>
      <c r="B3" s="8"/>
      <c r="C3" s="8"/>
      <c r="D3" s="8"/>
      <c r="E3" s="8"/>
      <c r="F3" s="4" t="s">
        <v>354</v>
      </c>
      <c r="G3" s="4" t="s">
        <v>309</v>
      </c>
      <c r="H3" s="9"/>
      <c r="I3" s="10"/>
    </row>
    <row r="4" spans="1:9">
      <c r="A4" s="11"/>
      <c r="B4" s="12"/>
      <c r="C4" s="11"/>
      <c r="D4" s="13"/>
      <c r="E4" s="14"/>
      <c r="F4" s="15"/>
      <c r="G4" s="15"/>
      <c r="H4" s="11"/>
      <c r="I4" s="11"/>
    </row>
    <row r="5" spans="1:9">
      <c r="A5" s="11"/>
      <c r="B5" s="12"/>
      <c r="C5" s="11"/>
      <c r="D5" s="13"/>
      <c r="E5" s="14"/>
      <c r="F5" s="11"/>
      <c r="G5" s="11"/>
      <c r="H5" s="11"/>
      <c r="I5" s="11"/>
    </row>
    <row r="6" spans="1:9">
      <c r="A6" s="11"/>
      <c r="B6" s="12"/>
      <c r="C6" s="11"/>
      <c r="D6" s="13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6" t="s">
        <v>355</v>
      </c>
      <c r="B12" s="17"/>
      <c r="C12" s="17"/>
      <c r="D12" s="18"/>
      <c r="E12" s="19"/>
      <c r="F12" s="16" t="s">
        <v>356</v>
      </c>
      <c r="G12" s="17"/>
      <c r="H12" s="18"/>
      <c r="I12" s="20"/>
    </row>
    <row r="13" ht="16.5" spans="1:9">
      <c r="A13" s="21" t="s">
        <v>357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62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69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70" t="s">
        <v>41</v>
      </c>
      <c r="G4" s="470" t="s">
        <v>42</v>
      </c>
      <c r="H4" s="464" t="s">
        <v>41</v>
      </c>
      <c r="I4" s="471" t="s">
        <v>42</v>
      </c>
    </row>
    <row r="5" ht="27.95" customHeight="1" spans="2:9">
      <c r="B5" s="472" t="s">
        <v>43</v>
      </c>
      <c r="C5" s="12">
        <v>13</v>
      </c>
      <c r="D5" s="12">
        <v>0</v>
      </c>
      <c r="E5" s="12">
        <v>1</v>
      </c>
      <c r="F5" s="473">
        <v>0</v>
      </c>
      <c r="G5" s="473">
        <v>1</v>
      </c>
      <c r="H5" s="12">
        <v>1</v>
      </c>
      <c r="I5" s="474">
        <v>2</v>
      </c>
    </row>
    <row r="6" ht="27.95" customHeight="1" spans="2:9">
      <c r="B6" s="472" t="s">
        <v>44</v>
      </c>
      <c r="C6" s="12">
        <v>20</v>
      </c>
      <c r="D6" s="12">
        <v>0</v>
      </c>
      <c r="E6" s="12">
        <v>1</v>
      </c>
      <c r="F6" s="473">
        <v>1</v>
      </c>
      <c r="G6" s="473">
        <v>2</v>
      </c>
      <c r="H6" s="12">
        <v>2</v>
      </c>
      <c r="I6" s="474">
        <v>3</v>
      </c>
    </row>
    <row r="7" ht="27.95" customHeight="1" spans="2:9">
      <c r="B7" s="472" t="s">
        <v>45</v>
      </c>
      <c r="C7" s="12">
        <v>32</v>
      </c>
      <c r="D7" s="12">
        <v>0</v>
      </c>
      <c r="E7" s="12">
        <v>1</v>
      </c>
      <c r="F7" s="473">
        <v>2</v>
      </c>
      <c r="G7" s="473">
        <v>3</v>
      </c>
      <c r="H7" s="12">
        <v>3</v>
      </c>
      <c r="I7" s="474">
        <v>4</v>
      </c>
    </row>
    <row r="8" ht="27.95" customHeight="1" spans="2:9">
      <c r="B8" s="472" t="s">
        <v>46</v>
      </c>
      <c r="C8" s="12">
        <v>50</v>
      </c>
      <c r="D8" s="12">
        <v>1</v>
      </c>
      <c r="E8" s="12">
        <v>2</v>
      </c>
      <c r="F8" s="473">
        <v>3</v>
      </c>
      <c r="G8" s="473">
        <v>4</v>
      </c>
      <c r="H8" s="12">
        <v>5</v>
      </c>
      <c r="I8" s="474">
        <v>6</v>
      </c>
    </row>
    <row r="9" ht="27.95" customHeight="1" spans="2:9">
      <c r="B9" s="472" t="s">
        <v>47</v>
      </c>
      <c r="C9" s="12">
        <v>80</v>
      </c>
      <c r="D9" s="12">
        <v>2</v>
      </c>
      <c r="E9" s="12">
        <v>3</v>
      </c>
      <c r="F9" s="473">
        <v>5</v>
      </c>
      <c r="G9" s="473">
        <v>6</v>
      </c>
      <c r="H9" s="12">
        <v>7</v>
      </c>
      <c r="I9" s="474">
        <v>8</v>
      </c>
    </row>
    <row r="10" ht="27.95" customHeight="1" spans="2:9">
      <c r="B10" s="472" t="s">
        <v>48</v>
      </c>
      <c r="C10" s="12">
        <v>125</v>
      </c>
      <c r="D10" s="12">
        <v>3</v>
      </c>
      <c r="E10" s="12">
        <v>4</v>
      </c>
      <c r="F10" s="473">
        <v>7</v>
      </c>
      <c r="G10" s="473">
        <v>8</v>
      </c>
      <c r="H10" s="12">
        <v>10</v>
      </c>
      <c r="I10" s="474">
        <v>11</v>
      </c>
    </row>
    <row r="11" ht="27.95" customHeight="1" spans="2:9">
      <c r="B11" s="472" t="s">
        <v>49</v>
      </c>
      <c r="C11" s="12">
        <v>200</v>
      </c>
      <c r="D11" s="12">
        <v>5</v>
      </c>
      <c r="E11" s="12">
        <v>6</v>
      </c>
      <c r="F11" s="473">
        <v>10</v>
      </c>
      <c r="G11" s="473">
        <v>11</v>
      </c>
      <c r="H11" s="12">
        <v>14</v>
      </c>
      <c r="I11" s="474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78">
        <v>22</v>
      </c>
    </row>
    <row r="14" spans="2:9">
      <c r="B14" s="479" t="s">
        <v>51</v>
      </c>
      <c r="C14" s="479"/>
      <c r="D14" s="4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2" sqref="A22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383" t="s">
        <v>52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/>
      <c r="G2" s="253"/>
      <c r="H2" s="255" t="s">
        <v>56</v>
      </c>
      <c r="I2" s="256" t="s">
        <v>57</v>
      </c>
      <c r="J2" s="256"/>
      <c r="K2" s="257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265" t="s">
        <v>62</v>
      </c>
      <c r="C4" s="266"/>
      <c r="D4" s="264" t="s">
        <v>63</v>
      </c>
      <c r="E4" s="267"/>
      <c r="F4" s="268">
        <v>45976</v>
      </c>
      <c r="G4" s="269"/>
      <c r="H4" s="264" t="s">
        <v>64</v>
      </c>
      <c r="I4" s="267"/>
      <c r="J4" s="265" t="s">
        <v>65</v>
      </c>
      <c r="K4" s="266" t="s">
        <v>66</v>
      </c>
    </row>
    <row r="5" ht="14.25" spans="1:11">
      <c r="A5" s="270" t="s">
        <v>67</v>
      </c>
      <c r="B5" s="265" t="s">
        <v>68</v>
      </c>
      <c r="C5" s="266"/>
      <c r="D5" s="264" t="s">
        <v>69</v>
      </c>
      <c r="E5" s="267"/>
      <c r="F5" s="268">
        <v>45962</v>
      </c>
      <c r="G5" s="269"/>
      <c r="H5" s="264" t="s">
        <v>70</v>
      </c>
      <c r="I5" s="267"/>
      <c r="J5" s="265" t="s">
        <v>65</v>
      </c>
      <c r="K5" s="266" t="s">
        <v>66</v>
      </c>
    </row>
    <row r="6" ht="14.25" spans="1:11">
      <c r="A6" s="264" t="s">
        <v>71</v>
      </c>
      <c r="B6" s="384">
        <v>1</v>
      </c>
      <c r="C6" s="266">
        <v>6</v>
      </c>
      <c r="D6" s="270" t="s">
        <v>72</v>
      </c>
      <c r="E6" s="272"/>
      <c r="F6" s="268">
        <v>45968</v>
      </c>
      <c r="G6" s="269"/>
      <c r="H6" s="264" t="s">
        <v>73</v>
      </c>
      <c r="I6" s="267"/>
      <c r="J6" s="265" t="s">
        <v>65</v>
      </c>
      <c r="K6" s="266" t="s">
        <v>66</v>
      </c>
    </row>
    <row r="7" ht="14.25" spans="1:11">
      <c r="A7" s="264" t="s">
        <v>74</v>
      </c>
      <c r="B7" s="273">
        <v>1525</v>
      </c>
      <c r="C7" s="274"/>
      <c r="D7" s="270" t="s">
        <v>75</v>
      </c>
      <c r="E7" s="275"/>
      <c r="F7" s="268">
        <v>45971</v>
      </c>
      <c r="G7" s="269"/>
      <c r="H7" s="264" t="s">
        <v>76</v>
      </c>
      <c r="I7" s="267"/>
      <c r="J7" s="265" t="s">
        <v>65</v>
      </c>
      <c r="K7" s="266" t="s">
        <v>66</v>
      </c>
    </row>
    <row r="8" ht="15" spans="1:11">
      <c r="A8" s="276" t="s">
        <v>77</v>
      </c>
      <c r="B8" s="277" t="s">
        <v>78</v>
      </c>
      <c r="C8" s="278"/>
      <c r="D8" s="279" t="s">
        <v>79</v>
      </c>
      <c r="E8" s="280"/>
      <c r="F8" s="281">
        <v>45973</v>
      </c>
      <c r="G8" s="282"/>
      <c r="H8" s="279" t="s">
        <v>80</v>
      </c>
      <c r="I8" s="280"/>
      <c r="J8" s="283" t="s">
        <v>65</v>
      </c>
      <c r="K8" s="284" t="s">
        <v>66</v>
      </c>
    </row>
    <row r="9" ht="15" spans="1:11">
      <c r="A9" s="385" t="s">
        <v>81</v>
      </c>
      <c r="B9" s="386"/>
      <c r="C9" s="386"/>
      <c r="D9" s="386"/>
      <c r="E9" s="386"/>
      <c r="F9" s="386"/>
      <c r="G9" s="386"/>
      <c r="H9" s="386"/>
      <c r="I9" s="386"/>
      <c r="J9" s="386"/>
      <c r="K9" s="387"/>
    </row>
    <row r="10" ht="15" spans="1:11">
      <c r="A10" s="388" t="s">
        <v>82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90"/>
    </row>
    <row r="11" ht="14.25" spans="1:11">
      <c r="A11" s="391" t="s">
        <v>83</v>
      </c>
      <c r="B11" s="392" t="s">
        <v>84</v>
      </c>
      <c r="C11" s="393" t="s">
        <v>85</v>
      </c>
      <c r="D11" s="394"/>
      <c r="E11" s="395" t="s">
        <v>86</v>
      </c>
      <c r="F11" s="392" t="s">
        <v>84</v>
      </c>
      <c r="G11" s="393" t="s">
        <v>85</v>
      </c>
      <c r="H11" s="393" t="s">
        <v>87</v>
      </c>
      <c r="I11" s="395" t="s">
        <v>88</v>
      </c>
      <c r="J11" s="392" t="s">
        <v>84</v>
      </c>
      <c r="K11" s="396" t="s">
        <v>85</v>
      </c>
    </row>
    <row r="12" ht="14.25" spans="1:11">
      <c r="A12" s="270" t="s">
        <v>89</v>
      </c>
      <c r="B12" s="292" t="s">
        <v>84</v>
      </c>
      <c r="C12" s="265" t="s">
        <v>85</v>
      </c>
      <c r="D12" s="275"/>
      <c r="E12" s="272" t="s">
        <v>90</v>
      </c>
      <c r="F12" s="292" t="s">
        <v>84</v>
      </c>
      <c r="G12" s="265" t="s">
        <v>85</v>
      </c>
      <c r="H12" s="265" t="s">
        <v>87</v>
      </c>
      <c r="I12" s="272" t="s">
        <v>91</v>
      </c>
      <c r="J12" s="292" t="s">
        <v>84</v>
      </c>
      <c r="K12" s="266" t="s">
        <v>85</v>
      </c>
    </row>
    <row r="13" ht="14.25" spans="1:11">
      <c r="A13" s="270" t="s">
        <v>92</v>
      </c>
      <c r="B13" s="292" t="s">
        <v>84</v>
      </c>
      <c r="C13" s="265" t="s">
        <v>85</v>
      </c>
      <c r="D13" s="275"/>
      <c r="E13" s="272" t="s">
        <v>93</v>
      </c>
      <c r="F13" s="265" t="s">
        <v>94</v>
      </c>
      <c r="G13" s="265" t="s">
        <v>95</v>
      </c>
      <c r="H13" s="265" t="s">
        <v>87</v>
      </c>
      <c r="I13" s="272" t="s">
        <v>96</v>
      </c>
      <c r="J13" s="292" t="s">
        <v>84</v>
      </c>
      <c r="K13" s="266" t="s">
        <v>85</v>
      </c>
    </row>
    <row r="14" ht="15" spans="1:11">
      <c r="A14" s="279" t="s">
        <v>97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3"/>
    </row>
    <row r="15" ht="15" spans="1:11">
      <c r="A15" s="388" t="s">
        <v>98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90"/>
    </row>
    <row r="16" ht="14.25" spans="1:11">
      <c r="A16" s="397" t="s">
        <v>99</v>
      </c>
      <c r="B16" s="393" t="s">
        <v>94</v>
      </c>
      <c r="C16" s="393" t="s">
        <v>95</v>
      </c>
      <c r="D16" s="398"/>
      <c r="E16" s="399" t="s">
        <v>100</v>
      </c>
      <c r="F16" s="393" t="s">
        <v>94</v>
      </c>
      <c r="G16" s="393" t="s">
        <v>95</v>
      </c>
      <c r="H16" s="400"/>
      <c r="I16" s="399" t="s">
        <v>101</v>
      </c>
      <c r="J16" s="393" t="s">
        <v>94</v>
      </c>
      <c r="K16" s="396" t="s">
        <v>95</v>
      </c>
    </row>
    <row r="17" customHeight="1" spans="1:22">
      <c r="A17" s="313" t="s">
        <v>102</v>
      </c>
      <c r="B17" s="265" t="s">
        <v>94</v>
      </c>
      <c r="C17" s="265" t="s">
        <v>95</v>
      </c>
      <c r="D17" s="401"/>
      <c r="E17" s="314" t="s">
        <v>103</v>
      </c>
      <c r="F17" s="265" t="s">
        <v>94</v>
      </c>
      <c r="G17" s="265" t="s">
        <v>95</v>
      </c>
      <c r="H17" s="402"/>
      <c r="I17" s="314" t="s">
        <v>104</v>
      </c>
      <c r="J17" s="265" t="s">
        <v>94</v>
      </c>
      <c r="K17" s="266" t="s">
        <v>95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22">
      <c r="A18" s="404" t="s">
        <v>105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6"/>
    </row>
    <row r="19" s="382" customFormat="1" ht="18" customHeight="1" spans="1:22">
      <c r="A19" s="388" t="s">
        <v>106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customHeight="1" spans="1:22">
      <c r="A20" s="407" t="s">
        <v>107</v>
      </c>
      <c r="B20" s="408"/>
      <c r="C20" s="409"/>
      <c r="D20" s="409"/>
      <c r="E20" s="409"/>
      <c r="F20" s="409"/>
      <c r="G20" s="409"/>
      <c r="H20" s="409"/>
      <c r="I20" s="409"/>
      <c r="J20" s="409"/>
      <c r="K20" s="410"/>
    </row>
    <row r="21" ht="21.75" customHeight="1" spans="1:22">
      <c r="A21" s="411" t="s">
        <v>108</v>
      </c>
      <c r="B21" s="412">
        <v>120</v>
      </c>
      <c r="C21" s="412">
        <v>130</v>
      </c>
      <c r="D21" s="412">
        <v>140</v>
      </c>
      <c r="E21" s="412">
        <v>150</v>
      </c>
      <c r="F21" s="412">
        <v>160</v>
      </c>
      <c r="G21" s="413">
        <v>170</v>
      </c>
      <c r="H21" s="414"/>
      <c r="I21" s="414"/>
      <c r="J21" s="414"/>
      <c r="K21" s="316" t="s">
        <v>109</v>
      </c>
    </row>
    <row r="22" ht="23" customHeight="1" spans="1:22">
      <c r="A22" s="415" t="s">
        <v>110</v>
      </c>
      <c r="B22" s="416">
        <v>1</v>
      </c>
      <c r="C22" s="416">
        <v>1</v>
      </c>
      <c r="D22" s="416">
        <v>1</v>
      </c>
      <c r="E22" s="416">
        <v>1</v>
      </c>
      <c r="F22" s="416">
        <v>1</v>
      </c>
      <c r="G22" s="416">
        <v>1</v>
      </c>
      <c r="H22" s="14"/>
      <c r="I22" s="14"/>
      <c r="J22" s="14"/>
      <c r="K22" s="417"/>
    </row>
    <row r="23" ht="23" customHeight="1" spans="1:22">
      <c r="A23" s="415"/>
      <c r="B23" s="416"/>
      <c r="C23" s="416"/>
      <c r="D23" s="416"/>
      <c r="E23" s="416"/>
      <c r="F23" s="416"/>
      <c r="G23" s="416"/>
      <c r="H23" s="418"/>
      <c r="I23" s="418"/>
      <c r="J23" s="419"/>
      <c r="K23" s="420"/>
    </row>
    <row r="24" ht="23" customHeight="1" spans="1:22">
      <c r="A24" s="421"/>
      <c r="B24" s="419"/>
      <c r="C24" s="419"/>
      <c r="D24" s="419"/>
      <c r="E24" s="419"/>
      <c r="F24" s="419"/>
      <c r="G24" s="419"/>
      <c r="H24" s="419"/>
      <c r="I24" s="419"/>
      <c r="J24" s="419"/>
      <c r="K24" s="420"/>
    </row>
    <row r="25" ht="23" customHeight="1" spans="1:22">
      <c r="A25" s="421"/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ht="23" customHeight="1" spans="1:22">
      <c r="A26" s="421"/>
      <c r="B26" s="419"/>
      <c r="C26" s="419"/>
      <c r="D26" s="419"/>
      <c r="E26" s="419"/>
      <c r="F26" s="419"/>
      <c r="G26" s="419"/>
      <c r="H26" s="419"/>
      <c r="I26" s="419"/>
      <c r="J26" s="419"/>
      <c r="K26" s="420"/>
    </row>
    <row r="27" ht="18" customHeight="1" spans="1:22">
      <c r="A27" s="422" t="s">
        <v>111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4"/>
    </row>
    <row r="28" ht="18.75" customHeight="1" spans="1:22">
      <c r="A28" s="425" t="s">
        <v>112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7"/>
    </row>
    <row r="29" ht="18.75" customHeight="1" spans="1:22">
      <c r="A29" s="428"/>
      <c r="B29" s="429"/>
      <c r="C29" s="429"/>
      <c r="D29" s="429"/>
      <c r="E29" s="429"/>
      <c r="F29" s="429"/>
      <c r="G29" s="429"/>
      <c r="H29" s="429"/>
      <c r="I29" s="429"/>
      <c r="J29" s="429"/>
      <c r="K29" s="430"/>
    </row>
    <row r="30" ht="18" customHeight="1" spans="1:22">
      <c r="A30" s="422" t="s">
        <v>113</v>
      </c>
      <c r="B30" s="423"/>
      <c r="C30" s="423"/>
      <c r="D30" s="423"/>
      <c r="E30" s="423"/>
      <c r="F30" s="423"/>
      <c r="G30" s="423"/>
      <c r="H30" s="423"/>
      <c r="I30" s="423"/>
      <c r="J30" s="423"/>
      <c r="K30" s="424"/>
    </row>
    <row r="31" ht="14.25" spans="1:22">
      <c r="A31" s="431" t="s">
        <v>114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33"/>
    </row>
    <row r="32" ht="15" spans="1:22">
      <c r="A32" s="144" t="s">
        <v>115</v>
      </c>
      <c r="B32" s="145"/>
      <c r="C32" s="265" t="s">
        <v>65</v>
      </c>
      <c r="D32" s="265" t="s">
        <v>66</v>
      </c>
      <c r="E32" s="434" t="s">
        <v>116</v>
      </c>
      <c r="F32" s="435"/>
      <c r="G32" s="435"/>
      <c r="H32" s="435"/>
      <c r="I32" s="435"/>
      <c r="J32" s="435"/>
      <c r="K32" s="436"/>
    </row>
    <row r="33" ht="15" spans="1:11">
      <c r="A33" s="437" t="s">
        <v>117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</row>
    <row r="34" ht="21" customHeight="1" spans="1:11">
      <c r="A34" s="438" t="s">
        <v>118</v>
      </c>
      <c r="B34" s="439"/>
      <c r="C34" s="439"/>
      <c r="D34" s="439"/>
      <c r="E34" s="439"/>
      <c r="F34" s="439"/>
      <c r="G34" s="439"/>
      <c r="H34" s="439"/>
      <c r="I34" s="439"/>
      <c r="J34" s="439">
        <v>1</v>
      </c>
      <c r="K34" s="440"/>
    </row>
    <row r="35" ht="21" customHeight="1" spans="1:11">
      <c r="A35" s="441" t="s">
        <v>119</v>
      </c>
      <c r="B35" s="442"/>
      <c r="C35" s="442"/>
      <c r="D35" s="442"/>
      <c r="E35" s="442"/>
      <c r="F35" s="442"/>
      <c r="G35" s="442"/>
      <c r="H35" s="442"/>
      <c r="I35" s="442"/>
      <c r="J35" s="439">
        <v>1</v>
      </c>
      <c r="K35" s="443"/>
    </row>
    <row r="36" ht="21" customHeight="1" spans="1:11">
      <c r="A36" s="441" t="s">
        <v>120</v>
      </c>
      <c r="B36" s="442"/>
      <c r="C36" s="442"/>
      <c r="D36" s="442"/>
      <c r="E36" s="442"/>
      <c r="F36" s="442"/>
      <c r="G36" s="442"/>
      <c r="H36" s="442"/>
      <c r="I36" s="442"/>
      <c r="J36" s="439">
        <v>1</v>
      </c>
      <c r="K36" s="443"/>
    </row>
    <row r="37" ht="21" customHeight="1" spans="1:11">
      <c r="A37" s="441"/>
      <c r="B37" s="442"/>
      <c r="C37" s="442"/>
      <c r="D37" s="442"/>
      <c r="E37" s="442"/>
      <c r="F37" s="442"/>
      <c r="G37" s="442"/>
      <c r="H37" s="442"/>
      <c r="I37" s="442"/>
      <c r="J37" s="439"/>
      <c r="K37" s="443"/>
    </row>
    <row r="38" ht="21" customHeight="1" spans="1:11">
      <c r="A38" s="441"/>
      <c r="B38" s="442"/>
      <c r="C38" s="442"/>
      <c r="D38" s="442"/>
      <c r="E38" s="442"/>
      <c r="F38" s="442"/>
      <c r="G38" s="442"/>
      <c r="H38" s="442"/>
      <c r="I38" s="442"/>
      <c r="J38" s="439"/>
      <c r="K38" s="443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121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88" t="s">
        <v>122</v>
      </c>
      <c r="B42" s="389"/>
      <c r="C42" s="389"/>
      <c r="D42" s="389"/>
      <c r="E42" s="389"/>
      <c r="F42" s="389"/>
      <c r="G42" s="389"/>
      <c r="H42" s="389"/>
      <c r="I42" s="389"/>
      <c r="J42" s="389"/>
      <c r="K42" s="390"/>
    </row>
    <row r="43" ht="14.25" spans="1:11">
      <c r="A43" s="397" t="s">
        <v>123</v>
      </c>
      <c r="B43" s="393" t="s">
        <v>94</v>
      </c>
      <c r="C43" s="393" t="s">
        <v>95</v>
      </c>
      <c r="D43" s="393" t="s">
        <v>87</v>
      </c>
      <c r="E43" s="399" t="s">
        <v>124</v>
      </c>
      <c r="F43" s="393" t="s">
        <v>94</v>
      </c>
      <c r="G43" s="393" t="s">
        <v>95</v>
      </c>
      <c r="H43" s="393" t="s">
        <v>87</v>
      </c>
      <c r="I43" s="399" t="s">
        <v>125</v>
      </c>
      <c r="J43" s="393" t="s">
        <v>94</v>
      </c>
      <c r="K43" s="396" t="s">
        <v>95</v>
      </c>
    </row>
    <row r="44" ht="14.25" spans="1:11">
      <c r="A44" s="313" t="s">
        <v>86</v>
      </c>
      <c r="B44" s="265" t="s">
        <v>94</v>
      </c>
      <c r="C44" s="265" t="s">
        <v>95</v>
      </c>
      <c r="D44" s="265" t="s">
        <v>87</v>
      </c>
      <c r="E44" s="314" t="s">
        <v>93</v>
      </c>
      <c r="F44" s="265" t="s">
        <v>94</v>
      </c>
      <c r="G44" s="265" t="s">
        <v>95</v>
      </c>
      <c r="H44" s="265" t="s">
        <v>87</v>
      </c>
      <c r="I44" s="314" t="s">
        <v>104</v>
      </c>
      <c r="J44" s="265" t="s">
        <v>94</v>
      </c>
      <c r="K44" s="266" t="s">
        <v>95</v>
      </c>
    </row>
    <row r="45" ht="15" spans="1:11">
      <c r="A45" s="279" t="s">
        <v>97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93"/>
    </row>
    <row r="46" ht="15" spans="1:11">
      <c r="A46" s="437" t="s">
        <v>126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</row>
    <row r="47" ht="15" spans="1:11">
      <c r="A47" s="444"/>
      <c r="B47" s="445"/>
      <c r="C47" s="445"/>
      <c r="D47" s="445"/>
      <c r="E47" s="445"/>
      <c r="F47" s="445"/>
      <c r="G47" s="445"/>
      <c r="H47" s="445"/>
      <c r="I47" s="445"/>
      <c r="J47" s="445"/>
      <c r="K47" s="446"/>
    </row>
    <row r="48" ht="15" spans="1:11">
      <c r="A48" s="447" t="s">
        <v>127</v>
      </c>
      <c r="B48" s="448" t="s">
        <v>128</v>
      </c>
      <c r="C48" s="448"/>
      <c r="D48" s="449" t="s">
        <v>129</v>
      </c>
      <c r="E48" s="450" t="s">
        <v>130</v>
      </c>
      <c r="F48" s="451" t="s">
        <v>131</v>
      </c>
      <c r="G48" s="452">
        <v>45964</v>
      </c>
      <c r="H48" s="453" t="s">
        <v>132</v>
      </c>
      <c r="I48" s="454"/>
      <c r="J48" s="455" t="s">
        <v>133</v>
      </c>
      <c r="K48" s="456"/>
    </row>
    <row r="49" ht="15" spans="1:11">
      <c r="A49" s="437" t="s">
        <v>134</v>
      </c>
      <c r="B49" s="437"/>
      <c r="C49" s="437"/>
      <c r="D49" s="437"/>
      <c r="E49" s="437"/>
      <c r="F49" s="437"/>
      <c r="G49" s="437"/>
      <c r="H49" s="437"/>
      <c r="I49" s="437"/>
      <c r="J49" s="437"/>
      <c r="K49" s="437"/>
    </row>
    <row r="50" ht="15" spans="1:11">
      <c r="A50" s="457" t="s">
        <v>135</v>
      </c>
      <c r="B50" s="458"/>
      <c r="C50" s="458"/>
      <c r="D50" s="458"/>
      <c r="E50" s="458"/>
      <c r="F50" s="458"/>
      <c r="G50" s="458"/>
      <c r="H50" s="458"/>
      <c r="I50" s="458"/>
      <c r="J50" s="458"/>
      <c r="K50" s="459"/>
    </row>
    <row r="51" ht="15" spans="1:11">
      <c r="A51" s="447" t="s">
        <v>127</v>
      </c>
      <c r="B51" s="448" t="s">
        <v>128</v>
      </c>
      <c r="C51" s="448"/>
      <c r="D51" s="449" t="s">
        <v>129</v>
      </c>
      <c r="E51" s="450" t="s">
        <v>130</v>
      </c>
      <c r="F51" s="451" t="s">
        <v>131</v>
      </c>
      <c r="G51" s="452">
        <v>45964</v>
      </c>
      <c r="H51" s="453" t="s">
        <v>132</v>
      </c>
      <c r="I51" s="454"/>
      <c r="J51" s="455" t="s">
        <v>133</v>
      </c>
      <c r="K51" s="45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workbookViewId="0">
      <selection activeCell="A2" sqref="A2:G17"/>
    </sheetView>
  </sheetViews>
  <sheetFormatPr defaultColWidth="9" defaultRowHeight="14.25"/>
  <cols>
    <col min="1" max="1" width="19.875" style="65" customWidth="1"/>
    <col min="2" max="2" width="9.75" style="65" customWidth="1"/>
    <col min="3" max="3" width="9.75" style="67" customWidth="1"/>
    <col min="4" max="7" width="9.75" style="65" customWidth="1"/>
    <col min="8" max="8" width="4.125" style="348" customWidth="1"/>
    <col min="9" max="9" width="10.75" style="65" customWidth="1"/>
    <col min="10" max="10" width="9.75" style="65" customWidth="1"/>
    <col min="11" max="11" width="12.875" style="349" customWidth="1"/>
    <col min="12" max="12" width="11.5" style="65" customWidth="1"/>
    <col min="13" max="13" width="9.75" style="349" customWidth="1"/>
    <col min="14" max="14" width="9.75" style="65" customWidth="1"/>
    <col min="15" max="15" width="9.75" style="68" customWidth="1"/>
    <col min="16" max="253" width="9" style="65"/>
    <col min="254" max="16377" width="9" style="69"/>
  </cols>
  <sheetData>
    <row r="1" s="65" customFormat="1" ht="29" customHeight="1" spans="1:256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74" t="s">
        <v>61</v>
      </c>
      <c r="B2" s="75" t="str">
        <f>首期!B4</f>
        <v>QAMMAO85563</v>
      </c>
      <c r="C2" s="76"/>
      <c r="D2" s="77" t="s">
        <v>68</v>
      </c>
      <c r="E2" s="77"/>
      <c r="F2" s="77"/>
      <c r="G2" s="78"/>
      <c r="H2" s="350"/>
      <c r="I2" s="74" t="s">
        <v>56</v>
      </c>
      <c r="J2" s="80" t="s">
        <v>57</v>
      </c>
      <c r="K2" s="80"/>
      <c r="L2" s="80"/>
      <c r="M2" s="80"/>
      <c r="N2" s="351"/>
      <c r="O2" s="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7.25" spans="1:256">
      <c r="A3" s="82" t="s">
        <v>137</v>
      </c>
      <c r="B3" s="83" t="s">
        <v>138</v>
      </c>
      <c r="C3" s="84"/>
      <c r="D3" s="83"/>
      <c r="E3" s="83"/>
      <c r="F3" s="83"/>
      <c r="G3" s="85"/>
      <c r="H3" s="352"/>
      <c r="I3" s="353" t="s">
        <v>139</v>
      </c>
      <c r="J3" s="354"/>
      <c r="K3" s="354"/>
      <c r="L3" s="354"/>
      <c r="M3" s="354"/>
      <c r="N3" s="355"/>
      <c r="O3" s="8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6.5" spans="1:256">
      <c r="A4" s="82"/>
      <c r="B4" s="90"/>
      <c r="C4" s="90"/>
      <c r="D4" s="90"/>
      <c r="E4" s="90"/>
      <c r="F4" s="90"/>
      <c r="G4" s="91"/>
      <c r="H4" s="356"/>
      <c r="I4" s="357"/>
      <c r="J4" s="358"/>
      <c r="K4" s="358">
        <v>160</v>
      </c>
      <c r="L4" s="358">
        <v>160</v>
      </c>
      <c r="M4" s="358"/>
      <c r="N4" s="358"/>
      <c r="O4" s="35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1" customHeight="1" spans="1:256">
      <c r="A5" s="82"/>
      <c r="B5" s="93" t="s">
        <v>140</v>
      </c>
      <c r="C5" s="93" t="s">
        <v>141</v>
      </c>
      <c r="D5" s="93" t="s">
        <v>142</v>
      </c>
      <c r="E5" s="93" t="s">
        <v>143</v>
      </c>
      <c r="F5" s="93" t="s">
        <v>144</v>
      </c>
      <c r="G5" s="360" t="s">
        <v>145</v>
      </c>
      <c r="H5" s="361"/>
      <c r="I5" s="362"/>
      <c r="J5" s="218"/>
      <c r="K5" s="363" t="s">
        <v>146</v>
      </c>
      <c r="L5" s="363" t="s">
        <v>147</v>
      </c>
      <c r="M5" s="218"/>
      <c r="N5" s="218"/>
      <c r="O5" s="85"/>
      <c r="P5" s="69"/>
      <c r="Q5" s="69"/>
      <c r="X5" s="218" t="s">
        <v>148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4" customHeight="1" spans="1:256">
      <c r="A6" s="364" t="s">
        <v>149</v>
      </c>
      <c r="B6" s="99">
        <f t="shared" ref="B6:B9" si="0">C6-5</f>
        <v>71</v>
      </c>
      <c r="C6" s="99">
        <v>76</v>
      </c>
      <c r="D6" s="99">
        <f t="shared" ref="D6:G6" si="1">C6+6</f>
        <v>82</v>
      </c>
      <c r="E6" s="99">
        <f t="shared" si="1"/>
        <v>88</v>
      </c>
      <c r="F6" s="99">
        <f t="shared" si="1"/>
        <v>94</v>
      </c>
      <c r="G6" s="365">
        <f t="shared" si="1"/>
        <v>100</v>
      </c>
      <c r="H6" s="366"/>
      <c r="I6" s="367"/>
      <c r="J6" s="368"/>
      <c r="K6" s="369" t="s">
        <v>150</v>
      </c>
      <c r="L6" s="368" t="s">
        <v>150</v>
      </c>
      <c r="M6" s="368"/>
      <c r="N6" s="368"/>
      <c r="O6" s="370"/>
      <c r="P6" s="69"/>
      <c r="Q6" s="69"/>
      <c r="X6" s="218" t="s">
        <v>151</v>
      </c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4" customHeight="1" spans="1:256">
      <c r="A7" s="364" t="s">
        <v>152</v>
      </c>
      <c r="B7" s="99">
        <f>C7-3</f>
        <v>51</v>
      </c>
      <c r="C7" s="99">
        <v>54</v>
      </c>
      <c r="D7" s="99">
        <f>C7+3</f>
        <v>57</v>
      </c>
      <c r="E7" s="99">
        <f>D7+3</f>
        <v>60</v>
      </c>
      <c r="F7" s="99">
        <f>E7+4</f>
        <v>64</v>
      </c>
      <c r="G7" s="365">
        <f t="shared" ref="G7:G9" si="2">F7+4</f>
        <v>68</v>
      </c>
      <c r="H7" s="366"/>
      <c r="I7" s="371"/>
      <c r="J7" s="369"/>
      <c r="K7" s="369" t="s">
        <v>153</v>
      </c>
      <c r="L7" s="368" t="s">
        <v>154</v>
      </c>
      <c r="M7" s="369"/>
      <c r="N7" s="369"/>
      <c r="O7" s="372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4" customHeight="1" spans="1:256">
      <c r="A8" s="364" t="s">
        <v>155</v>
      </c>
      <c r="B8" s="99">
        <f t="shared" si="0"/>
        <v>73</v>
      </c>
      <c r="C8" s="99">
        <v>78</v>
      </c>
      <c r="D8" s="99">
        <f>C8+6</f>
        <v>84</v>
      </c>
      <c r="E8" s="99">
        <f>D8+6</f>
        <v>90</v>
      </c>
      <c r="F8" s="99">
        <f>E8+6</f>
        <v>96</v>
      </c>
      <c r="G8" s="365">
        <f t="shared" si="2"/>
        <v>100</v>
      </c>
      <c r="H8" s="366"/>
      <c r="I8" s="371"/>
      <c r="J8" s="369"/>
      <c r="K8" s="369" t="s">
        <v>154</v>
      </c>
      <c r="L8" s="368" t="s">
        <v>154</v>
      </c>
      <c r="M8" s="369"/>
      <c r="N8" s="369"/>
      <c r="O8" s="372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4" customHeight="1" spans="1:256">
      <c r="A9" s="364" t="s">
        <v>156</v>
      </c>
      <c r="B9" s="99">
        <f t="shared" si="0"/>
        <v>81</v>
      </c>
      <c r="C9" s="99">
        <v>86</v>
      </c>
      <c r="D9" s="99">
        <f>C9+6</f>
        <v>92</v>
      </c>
      <c r="E9" s="99">
        <f>D9+6</f>
        <v>98</v>
      </c>
      <c r="F9" s="99">
        <f>E9+6</f>
        <v>104</v>
      </c>
      <c r="G9" s="365">
        <f t="shared" si="2"/>
        <v>108</v>
      </c>
      <c r="H9" s="366"/>
      <c r="I9" s="371"/>
      <c r="J9" s="369"/>
      <c r="K9" s="369" t="s">
        <v>153</v>
      </c>
      <c r="L9" s="369" t="s">
        <v>154</v>
      </c>
      <c r="M9" s="369"/>
      <c r="N9" s="369"/>
      <c r="O9" s="372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4" customHeight="1" spans="1:256">
      <c r="A10" s="373" t="s">
        <v>157</v>
      </c>
      <c r="B10" s="104">
        <f>C10-1.6</f>
        <v>23.9</v>
      </c>
      <c r="C10" s="104">
        <v>25.5</v>
      </c>
      <c r="D10" s="104">
        <f>C10+1.9</f>
        <v>27.4</v>
      </c>
      <c r="E10" s="104">
        <f>C10+3.8</f>
        <v>29.3</v>
      </c>
      <c r="F10" s="104">
        <f>C10+5.7</f>
        <v>31.2</v>
      </c>
      <c r="G10" s="374">
        <f>C10+7</f>
        <v>32.5</v>
      </c>
      <c r="H10" s="366"/>
      <c r="I10" s="371"/>
      <c r="J10" s="369"/>
      <c r="K10" s="369" t="s">
        <v>158</v>
      </c>
      <c r="L10" s="369" t="s">
        <v>154</v>
      </c>
      <c r="M10" s="369"/>
      <c r="N10" s="369"/>
      <c r="O10" s="372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4" customHeight="1" spans="1:256">
      <c r="A11" s="364" t="s">
        <v>159</v>
      </c>
      <c r="B11" s="99">
        <f>C11-1</f>
        <v>18</v>
      </c>
      <c r="C11" s="99">
        <v>19</v>
      </c>
      <c r="D11" s="99">
        <f>C11+1.2</f>
        <v>20.2</v>
      </c>
      <c r="E11" s="99">
        <f>D11+1.2</f>
        <v>21.4</v>
      </c>
      <c r="F11" s="99">
        <f>E11+1.2</f>
        <v>22.6</v>
      </c>
      <c r="G11" s="365">
        <f>F11+0.7</f>
        <v>23.3</v>
      </c>
      <c r="H11" s="366"/>
      <c r="I11" s="371"/>
      <c r="J11" s="369"/>
      <c r="K11" s="369" t="s">
        <v>160</v>
      </c>
      <c r="L11" s="369" t="s">
        <v>154</v>
      </c>
      <c r="M11" s="369"/>
      <c r="N11" s="369"/>
      <c r="O11" s="372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4" customHeight="1" spans="1:256">
      <c r="A12" s="364" t="s">
        <v>161</v>
      </c>
      <c r="B12" s="99">
        <f>C12-0.5</f>
        <v>15.5</v>
      </c>
      <c r="C12" s="99">
        <v>16</v>
      </c>
      <c r="D12" s="99">
        <f t="shared" ref="D12:G12" si="3">C12+0.5</f>
        <v>16.5</v>
      </c>
      <c r="E12" s="99">
        <f t="shared" si="3"/>
        <v>17</v>
      </c>
      <c r="F12" s="99">
        <f t="shared" si="3"/>
        <v>17.5</v>
      </c>
      <c r="G12" s="365">
        <f t="shared" si="3"/>
        <v>18</v>
      </c>
      <c r="H12" s="375"/>
      <c r="I12" s="371"/>
      <c r="J12" s="369"/>
      <c r="K12" s="369" t="s">
        <v>154</v>
      </c>
      <c r="L12" s="369" t="s">
        <v>154</v>
      </c>
      <c r="M12" s="369"/>
      <c r="N12" s="369"/>
      <c r="O12" s="372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4" customHeight="1" spans="1:256">
      <c r="A13" s="364" t="s">
        <v>162</v>
      </c>
      <c r="B13" s="99">
        <f>C13-0.5</f>
        <v>9</v>
      </c>
      <c r="C13" s="99">
        <v>9.5</v>
      </c>
      <c r="D13" s="99">
        <f t="shared" ref="D13:G13" si="4">C13+0.5</f>
        <v>10</v>
      </c>
      <c r="E13" s="99">
        <f t="shared" si="4"/>
        <v>10.5</v>
      </c>
      <c r="F13" s="99">
        <f t="shared" si="4"/>
        <v>11</v>
      </c>
      <c r="G13" s="365">
        <f t="shared" si="4"/>
        <v>11.5</v>
      </c>
      <c r="H13" s="375"/>
      <c r="I13" s="371"/>
      <c r="J13" s="369"/>
      <c r="K13" s="369" t="s">
        <v>163</v>
      </c>
      <c r="L13" s="369" t="s">
        <v>163</v>
      </c>
      <c r="M13" s="369"/>
      <c r="N13" s="369"/>
      <c r="O13" s="372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4" customHeight="1" spans="1:256">
      <c r="A14" s="364" t="s">
        <v>164</v>
      </c>
      <c r="B14" s="99">
        <f>C14-1.5</f>
        <v>22.5</v>
      </c>
      <c r="C14" s="99">
        <v>24</v>
      </c>
      <c r="D14" s="99">
        <f>C14+1.7</f>
        <v>25.7</v>
      </c>
      <c r="E14" s="99">
        <f>D14+1.7</f>
        <v>27.4</v>
      </c>
      <c r="F14" s="99">
        <f>E14+1.7</f>
        <v>29.1</v>
      </c>
      <c r="G14" s="365">
        <f>F14+1.6</f>
        <v>30.7</v>
      </c>
      <c r="H14" s="375"/>
      <c r="I14" s="371"/>
      <c r="J14" s="369"/>
      <c r="K14" s="369" t="s">
        <v>165</v>
      </c>
      <c r="L14" s="369" t="s">
        <v>154</v>
      </c>
      <c r="M14" s="369"/>
      <c r="N14" s="369"/>
      <c r="O14" s="372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4" customHeight="1" spans="1:256">
      <c r="A15" s="364" t="s">
        <v>166</v>
      </c>
      <c r="B15" s="99">
        <f>C15-1.8</f>
        <v>31.2</v>
      </c>
      <c r="C15" s="99">
        <v>33</v>
      </c>
      <c r="D15" s="99">
        <f>C15+2.25</f>
        <v>35.25</v>
      </c>
      <c r="E15" s="99">
        <f>D15+2.25</f>
        <v>37.5</v>
      </c>
      <c r="F15" s="99">
        <f>E15+2.25</f>
        <v>39.75</v>
      </c>
      <c r="G15" s="365">
        <f>F15+2</f>
        <v>41.75</v>
      </c>
      <c r="H15" s="375"/>
      <c r="I15" s="371"/>
      <c r="J15" s="369"/>
      <c r="K15" s="369" t="s">
        <v>160</v>
      </c>
      <c r="L15" s="369" t="s">
        <v>167</v>
      </c>
      <c r="M15" s="369"/>
      <c r="N15" s="369"/>
      <c r="O15" s="372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4" customHeight="1" spans="1:256">
      <c r="A16" s="364" t="s">
        <v>168</v>
      </c>
      <c r="B16" s="99">
        <f>C16</f>
        <v>12</v>
      </c>
      <c r="C16" s="99">
        <v>12</v>
      </c>
      <c r="D16" s="99">
        <f>C16+1.5</f>
        <v>13.5</v>
      </c>
      <c r="E16" s="99"/>
      <c r="F16" s="99">
        <f>D16+1.5</f>
        <v>15</v>
      </c>
      <c r="G16" s="365">
        <v>15</v>
      </c>
      <c r="H16" s="375"/>
      <c r="I16" s="371"/>
      <c r="J16" s="369"/>
      <c r="K16" s="369" t="s">
        <v>163</v>
      </c>
      <c r="L16" s="369" t="s">
        <v>163</v>
      </c>
      <c r="M16" s="369"/>
      <c r="N16" s="369"/>
      <c r="O16" s="372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4" customHeight="1" spans="1:256">
      <c r="A17" s="376" t="s">
        <v>169</v>
      </c>
      <c r="B17" s="107">
        <v>6</v>
      </c>
      <c r="C17" s="107">
        <v>6</v>
      </c>
      <c r="D17" s="107">
        <v>6</v>
      </c>
      <c r="E17" s="107">
        <v>6</v>
      </c>
      <c r="F17" s="107">
        <v>6</v>
      </c>
      <c r="G17" s="377">
        <v>6</v>
      </c>
      <c r="H17" s="375"/>
      <c r="I17" s="371"/>
      <c r="J17" s="369"/>
      <c r="K17" s="369" t="s">
        <v>154</v>
      </c>
      <c r="L17" s="369" t="s">
        <v>154</v>
      </c>
      <c r="M17" s="369"/>
      <c r="N17" s="369"/>
      <c r="O17" s="372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4" customHeight="1" spans="1:256">
      <c r="A18" s="378"/>
      <c r="B18" s="379"/>
      <c r="C18" s="379"/>
      <c r="D18" s="379"/>
      <c r="E18" s="379"/>
      <c r="F18" s="379"/>
      <c r="G18" s="379"/>
      <c r="H18" s="375"/>
      <c r="I18" s="371"/>
      <c r="J18" s="369"/>
      <c r="K18" s="369"/>
      <c r="L18" s="369"/>
      <c r="M18" s="369"/>
      <c r="N18" s="369"/>
      <c r="O18" s="372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4" customHeight="1" spans="1:256">
      <c r="A19" s="109"/>
      <c r="B19" s="110"/>
      <c r="C19" s="111"/>
      <c r="D19" s="111"/>
      <c r="E19" s="380"/>
      <c r="F19" s="111"/>
      <c r="G19" s="112"/>
      <c r="H19" s="375"/>
      <c r="I19" s="371"/>
      <c r="J19" s="369"/>
      <c r="K19" s="369"/>
      <c r="L19" s="369"/>
      <c r="M19" s="369"/>
      <c r="N19" s="369"/>
      <c r="O19" s="372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4" customHeight="1" spans="1:256">
      <c r="A20" s="117"/>
      <c r="B20" s="118"/>
      <c r="C20" s="118"/>
      <c r="D20" s="118"/>
      <c r="E20" s="118"/>
      <c r="F20" s="120"/>
      <c r="H20" s="348"/>
      <c r="K20" s="349"/>
      <c r="M20" s="349"/>
      <c r="O20" s="73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spans="1:256">
      <c r="A21" s="121" t="s">
        <v>170</v>
      </c>
      <c r="B21" s="121"/>
      <c r="C21" s="122"/>
      <c r="H21" s="348"/>
      <c r="K21" s="349"/>
      <c r="M21" s="349"/>
      <c r="O21" s="73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spans="1:256">
      <c r="C22" s="67"/>
      <c r="E22" s="123" t="s">
        <v>171</v>
      </c>
      <c r="F22" s="250">
        <v>45964</v>
      </c>
      <c r="H22" s="348"/>
      <c r="I22" s="123" t="s">
        <v>172</v>
      </c>
      <c r="J22" s="123" t="s">
        <v>130</v>
      </c>
      <c r="K22" s="349"/>
      <c r="M22" s="381" t="s">
        <v>173</v>
      </c>
      <c r="N22" s="121" t="s">
        <v>133</v>
      </c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</sheetData>
  <mergeCells count="8">
    <mergeCell ref="A1:N1"/>
    <mergeCell ref="B2:C2"/>
    <mergeCell ref="D2:F2"/>
    <mergeCell ref="J2:N2"/>
    <mergeCell ref="B3:F3"/>
    <mergeCell ref="I3:N3"/>
    <mergeCell ref="D16:E16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51" customWidth="1"/>
    <col min="2" max="16384" width="10" style="251"/>
  </cols>
  <sheetData>
    <row r="1" ht="22.5" customHeight="1" spans="1:11">
      <c r="A1" s="128" t="s">
        <v>174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7.25" customHeight="1" spans="1:11">
      <c r="A2" s="252" t="s">
        <v>53</v>
      </c>
      <c r="B2" s="253" t="s">
        <v>54</v>
      </c>
      <c r="C2" s="253"/>
      <c r="D2" s="254" t="s">
        <v>55</v>
      </c>
      <c r="E2" s="254"/>
      <c r="F2" s="253"/>
      <c r="G2" s="253"/>
      <c r="H2" s="255" t="s">
        <v>56</v>
      </c>
      <c r="I2" s="256" t="s">
        <v>57</v>
      </c>
      <c r="J2" s="256"/>
      <c r="K2" s="257"/>
    </row>
    <row r="3" customHeight="1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1">
      <c r="A4" s="264" t="s">
        <v>61</v>
      </c>
      <c r="B4" s="265" t="s">
        <v>175</v>
      </c>
      <c r="C4" s="266"/>
      <c r="D4" s="264" t="s">
        <v>63</v>
      </c>
      <c r="E4" s="267"/>
      <c r="F4" s="268">
        <v>45884</v>
      </c>
      <c r="G4" s="269"/>
      <c r="H4" s="264" t="s">
        <v>64</v>
      </c>
      <c r="I4" s="267"/>
      <c r="J4" s="265" t="s">
        <v>65</v>
      </c>
      <c r="K4" s="266" t="s">
        <v>66</v>
      </c>
    </row>
    <row r="5" customHeight="1" spans="1:11">
      <c r="A5" s="270" t="s">
        <v>67</v>
      </c>
      <c r="B5" s="265" t="s">
        <v>176</v>
      </c>
      <c r="C5" s="266"/>
      <c r="D5" s="264" t="s">
        <v>69</v>
      </c>
      <c r="E5" s="267"/>
      <c r="F5" s="268">
        <v>45863</v>
      </c>
      <c r="G5" s="269"/>
      <c r="H5" s="264" t="s">
        <v>70</v>
      </c>
      <c r="I5" s="267"/>
      <c r="J5" s="265" t="s">
        <v>65</v>
      </c>
      <c r="K5" s="266" t="s">
        <v>66</v>
      </c>
    </row>
    <row r="6" customHeight="1" spans="1:11">
      <c r="A6" s="264" t="s">
        <v>71</v>
      </c>
      <c r="B6" s="271" t="s">
        <v>177</v>
      </c>
      <c r="C6" s="266">
        <v>9</v>
      </c>
      <c r="D6" s="270" t="s">
        <v>72</v>
      </c>
      <c r="E6" s="272"/>
      <c r="F6" s="268">
        <v>45868</v>
      </c>
      <c r="G6" s="269"/>
      <c r="H6" s="264" t="s">
        <v>73</v>
      </c>
      <c r="I6" s="267"/>
      <c r="J6" s="265" t="s">
        <v>65</v>
      </c>
      <c r="K6" s="266" t="s">
        <v>66</v>
      </c>
    </row>
    <row r="7" customHeight="1" spans="1:11">
      <c r="A7" s="264" t="s">
        <v>74</v>
      </c>
      <c r="B7" s="273">
        <v>3260</v>
      </c>
      <c r="C7" s="274"/>
      <c r="D7" s="270" t="s">
        <v>75</v>
      </c>
      <c r="E7" s="275"/>
      <c r="F7" s="268">
        <v>45870</v>
      </c>
      <c r="G7" s="269"/>
      <c r="H7" s="264" t="s">
        <v>76</v>
      </c>
      <c r="I7" s="267"/>
      <c r="J7" s="265" t="s">
        <v>65</v>
      </c>
      <c r="K7" s="266" t="s">
        <v>66</v>
      </c>
    </row>
    <row r="8" customHeight="1" spans="1:11">
      <c r="A8" s="276" t="s">
        <v>77</v>
      </c>
      <c r="B8" s="277"/>
      <c r="C8" s="278"/>
      <c r="D8" s="279" t="s">
        <v>79</v>
      </c>
      <c r="E8" s="280"/>
      <c r="F8" s="281">
        <v>45874</v>
      </c>
      <c r="G8" s="282"/>
      <c r="H8" s="279" t="s">
        <v>80</v>
      </c>
      <c r="I8" s="280"/>
      <c r="J8" s="283" t="s">
        <v>65</v>
      </c>
      <c r="K8" s="284" t="s">
        <v>66</v>
      </c>
    </row>
    <row r="9" customHeight="1" spans="1:11">
      <c r="A9" s="285" t="s">
        <v>178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1">
      <c r="A10" s="286" t="s">
        <v>83</v>
      </c>
      <c r="B10" s="287" t="s">
        <v>84</v>
      </c>
      <c r="C10" s="288" t="s">
        <v>85</v>
      </c>
      <c r="D10" s="289"/>
      <c r="E10" s="290" t="s">
        <v>88</v>
      </c>
      <c r="F10" s="287" t="s">
        <v>84</v>
      </c>
      <c r="G10" s="288" t="s">
        <v>85</v>
      </c>
      <c r="H10" s="287"/>
      <c r="I10" s="290" t="s">
        <v>86</v>
      </c>
      <c r="J10" s="287" t="s">
        <v>84</v>
      </c>
      <c r="K10" s="291" t="s">
        <v>85</v>
      </c>
    </row>
    <row r="11" customHeight="1" spans="1:11">
      <c r="A11" s="270" t="s">
        <v>89</v>
      </c>
      <c r="B11" s="292" t="s">
        <v>84</v>
      </c>
      <c r="C11" s="265" t="s">
        <v>85</v>
      </c>
      <c r="D11" s="275"/>
      <c r="E11" s="272" t="s">
        <v>91</v>
      </c>
      <c r="F11" s="292" t="s">
        <v>84</v>
      </c>
      <c r="G11" s="265" t="s">
        <v>85</v>
      </c>
      <c r="H11" s="292"/>
      <c r="I11" s="272" t="s">
        <v>96</v>
      </c>
      <c r="J11" s="292" t="s">
        <v>84</v>
      </c>
      <c r="K11" s="266" t="s">
        <v>85</v>
      </c>
    </row>
    <row r="12" customHeight="1" spans="1:11">
      <c r="A12" s="279" t="s">
        <v>116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1">
      <c r="A13" s="294" t="s">
        <v>179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1">
      <c r="A14" s="295"/>
      <c r="B14" s="296"/>
      <c r="C14" s="296"/>
      <c r="D14" s="296"/>
      <c r="E14" s="296"/>
      <c r="F14" s="296"/>
      <c r="G14" s="296"/>
      <c r="H14" s="296"/>
      <c r="I14" s="297"/>
      <c r="J14" s="297"/>
      <c r="K14" s="298"/>
    </row>
    <row r="15" customHeight="1" spans="1:1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1">
      <c r="A16" s="306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180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295"/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07" t="s">
        <v>113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29" t="s">
        <v>114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1"/>
    </row>
    <row r="23" customHeight="1" spans="1:11">
      <c r="A23" s="144" t="s">
        <v>115</v>
      </c>
      <c r="B23" s="145"/>
      <c r="C23" s="265" t="s">
        <v>65</v>
      </c>
      <c r="D23" s="265" t="s">
        <v>66</v>
      </c>
      <c r="E23" s="142"/>
      <c r="F23" s="142"/>
      <c r="G23" s="142"/>
      <c r="H23" s="142"/>
      <c r="I23" s="142"/>
      <c r="J23" s="142"/>
      <c r="K23" s="143"/>
    </row>
    <row r="24" customHeight="1" spans="1:11">
      <c r="A24" s="308" t="s">
        <v>181</v>
      </c>
      <c r="B24" s="138"/>
      <c r="C24" s="138"/>
      <c r="D24" s="138"/>
      <c r="E24" s="138"/>
      <c r="F24" s="138"/>
      <c r="G24" s="138"/>
      <c r="H24" s="138"/>
      <c r="I24" s="138"/>
      <c r="J24" s="138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5" t="s">
        <v>122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8" t="s">
        <v>123</v>
      </c>
      <c r="B27" s="288" t="s">
        <v>94</v>
      </c>
      <c r="C27" s="288" t="s">
        <v>95</v>
      </c>
      <c r="D27" s="288" t="s">
        <v>87</v>
      </c>
      <c r="E27" s="259" t="s">
        <v>124</v>
      </c>
      <c r="F27" s="288" t="s">
        <v>94</v>
      </c>
      <c r="G27" s="288" t="s">
        <v>95</v>
      </c>
      <c r="H27" s="288" t="s">
        <v>87</v>
      </c>
      <c r="I27" s="259" t="s">
        <v>125</v>
      </c>
      <c r="J27" s="288" t="s">
        <v>94</v>
      </c>
      <c r="K27" s="291" t="s">
        <v>95</v>
      </c>
    </row>
    <row r="28" customHeight="1" spans="1:11">
      <c r="A28" s="313" t="s">
        <v>86</v>
      </c>
      <c r="B28" s="265" t="s">
        <v>94</v>
      </c>
      <c r="C28" s="265" t="s">
        <v>95</v>
      </c>
      <c r="D28" s="265" t="s">
        <v>87</v>
      </c>
      <c r="E28" s="314" t="s">
        <v>93</v>
      </c>
      <c r="F28" s="265" t="s">
        <v>94</v>
      </c>
      <c r="G28" s="265" t="s">
        <v>95</v>
      </c>
      <c r="H28" s="265" t="s">
        <v>87</v>
      </c>
      <c r="I28" s="314" t="s">
        <v>104</v>
      </c>
      <c r="J28" s="265" t="s">
        <v>94</v>
      </c>
      <c r="K28" s="266" t="s">
        <v>95</v>
      </c>
    </row>
    <row r="29" customHeight="1" spans="1:11">
      <c r="A29" s="264" t="s">
        <v>97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182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121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183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116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127</v>
      </c>
      <c r="B48" s="331" t="s">
        <v>128</v>
      </c>
      <c r="C48" s="331"/>
      <c r="D48" s="332" t="s">
        <v>129</v>
      </c>
      <c r="E48" s="333"/>
      <c r="F48" s="332" t="s">
        <v>131</v>
      </c>
      <c r="G48" s="334"/>
      <c r="H48" s="335" t="s">
        <v>132</v>
      </c>
      <c r="I48" s="335"/>
      <c r="J48" s="331"/>
      <c r="K48" s="336"/>
    </row>
    <row r="49" customHeight="1" spans="1:11">
      <c r="A49" s="337" t="s">
        <v>134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0" t="s">
        <v>127</v>
      </c>
      <c r="B52" s="331" t="s">
        <v>128</v>
      </c>
      <c r="C52" s="331"/>
      <c r="D52" s="332" t="s">
        <v>129</v>
      </c>
      <c r="E52" s="332"/>
      <c r="F52" s="332" t="s">
        <v>131</v>
      </c>
      <c r="G52" s="332"/>
      <c r="H52" s="335" t="s">
        <v>132</v>
      </c>
      <c r="I52" s="335"/>
      <c r="J52" s="346"/>
      <c r="K52" s="3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9" width="9.15833333333333" style="65" customWidth="1"/>
    <col min="10" max="14" width="9.75" style="65" customWidth="1"/>
    <col min="15" max="15" width="9.75" style="68" customWidth="1"/>
    <col min="16" max="253" width="9" style="65"/>
    <col min="254" max="16384" width="9" style="69"/>
  </cols>
  <sheetData>
    <row r="1" s="65" customFormat="1" ht="29" customHeight="1" spans="1:256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204" t="s">
        <v>61</v>
      </c>
      <c r="B2" s="205"/>
      <c r="C2" s="206"/>
      <c r="D2" s="207" t="s">
        <v>67</v>
      </c>
      <c r="E2" s="208"/>
      <c r="F2" s="208"/>
      <c r="G2" s="208"/>
      <c r="H2" s="209"/>
      <c r="I2" s="210" t="s">
        <v>56</v>
      </c>
      <c r="J2" s="211" t="s">
        <v>57</v>
      </c>
      <c r="K2" s="211"/>
      <c r="L2" s="211"/>
      <c r="M2" s="211"/>
      <c r="N2" s="212"/>
      <c r="O2" s="213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5" spans="1:256">
      <c r="A3" s="214" t="s">
        <v>137</v>
      </c>
      <c r="B3" s="83" t="s">
        <v>138</v>
      </c>
      <c r="C3" s="84"/>
      <c r="D3" s="83"/>
      <c r="E3" s="83"/>
      <c r="F3" s="83"/>
      <c r="G3" s="83"/>
      <c r="H3" s="215"/>
      <c r="I3" s="88" t="s">
        <v>139</v>
      </c>
      <c r="J3" s="88"/>
      <c r="K3" s="88"/>
      <c r="L3" s="88"/>
      <c r="M3" s="88"/>
      <c r="N3" s="216"/>
      <c r="O3" s="217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6.5" spans="1:256">
      <c r="A4" s="214"/>
      <c r="B4" s="218" t="s">
        <v>184</v>
      </c>
      <c r="C4" s="218" t="s">
        <v>185</v>
      </c>
      <c r="D4" s="218" t="s">
        <v>186</v>
      </c>
      <c r="E4" s="218" t="s">
        <v>187</v>
      </c>
      <c r="F4" s="218" t="s">
        <v>188</v>
      </c>
      <c r="G4" s="218" t="s">
        <v>189</v>
      </c>
      <c r="H4" s="215"/>
      <c r="I4" s="219" t="s">
        <v>190</v>
      </c>
      <c r="J4" s="220" t="s">
        <v>185</v>
      </c>
      <c r="K4" s="220" t="s">
        <v>186</v>
      </c>
      <c r="L4" s="220" t="s">
        <v>187</v>
      </c>
      <c r="M4" s="220" t="s">
        <v>188</v>
      </c>
      <c r="N4" s="220" t="s">
        <v>189</v>
      </c>
      <c r="O4" s="221" t="s">
        <v>148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0" customHeight="1" spans="1:256">
      <c r="A5" s="214"/>
      <c r="B5" s="218"/>
      <c r="C5" s="218"/>
      <c r="D5" s="218"/>
      <c r="E5" s="218"/>
      <c r="F5" s="218"/>
      <c r="G5" s="218"/>
      <c r="H5" s="222"/>
      <c r="I5" s="223"/>
      <c r="J5" s="224"/>
      <c r="K5" s="225"/>
      <c r="L5" s="225"/>
      <c r="M5" s="225"/>
      <c r="N5" s="225"/>
      <c r="O5" s="226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0" customHeight="1" spans="1:256">
      <c r="A6" s="227"/>
      <c r="B6" s="228"/>
      <c r="C6" s="228"/>
      <c r="D6" s="229"/>
      <c r="E6" s="228"/>
      <c r="F6" s="228"/>
      <c r="G6" s="228"/>
      <c r="H6" s="222"/>
      <c r="I6" s="230"/>
      <c r="J6" s="230"/>
      <c r="K6" s="231"/>
      <c r="L6" s="230"/>
      <c r="M6" s="230"/>
      <c r="N6" s="230"/>
      <c r="O6" s="232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0" customHeight="1" spans="1:256">
      <c r="A7" s="233"/>
      <c r="B7" s="234"/>
      <c r="C7" s="234"/>
      <c r="D7" s="235"/>
      <c r="E7" s="234"/>
      <c r="F7" s="234"/>
      <c r="G7" s="234"/>
      <c r="H7" s="222"/>
      <c r="I7" s="236"/>
      <c r="J7" s="236"/>
      <c r="K7" s="236"/>
      <c r="L7" s="236"/>
      <c r="M7" s="236"/>
      <c r="N7" s="236"/>
      <c r="O7" s="237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0" customHeight="1" spans="1:256">
      <c r="A8" s="233"/>
      <c r="B8" s="234"/>
      <c r="C8" s="234"/>
      <c r="D8" s="235"/>
      <c r="E8" s="234"/>
      <c r="F8" s="234"/>
      <c r="G8" s="234"/>
      <c r="H8" s="222"/>
      <c r="I8" s="236"/>
      <c r="J8" s="236"/>
      <c r="K8" s="236"/>
      <c r="L8" s="236"/>
      <c r="M8" s="236"/>
      <c r="N8" s="236"/>
      <c r="O8" s="23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0" customHeight="1" spans="1:256">
      <c r="A9" s="233"/>
      <c r="B9" s="234"/>
      <c r="C9" s="234"/>
      <c r="D9" s="235"/>
      <c r="E9" s="234"/>
      <c r="F9" s="234"/>
      <c r="G9" s="234"/>
      <c r="H9" s="222"/>
      <c r="I9" s="236"/>
      <c r="J9" s="236"/>
      <c r="K9" s="236"/>
      <c r="L9" s="236"/>
      <c r="M9" s="236"/>
      <c r="N9" s="236"/>
      <c r="O9" s="23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0" customHeight="1" spans="1:256">
      <c r="A10" s="233"/>
      <c r="B10" s="234"/>
      <c r="C10" s="234"/>
      <c r="D10" s="235"/>
      <c r="E10" s="234"/>
      <c r="F10" s="234"/>
      <c r="G10" s="234"/>
      <c r="H10" s="222"/>
      <c r="I10" s="236"/>
      <c r="J10" s="236"/>
      <c r="K10" s="236"/>
      <c r="L10" s="236"/>
      <c r="M10" s="236"/>
      <c r="N10" s="236"/>
      <c r="O10" s="23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0" customHeight="1" spans="1:256">
      <c r="A11" s="233"/>
      <c r="B11" s="234"/>
      <c r="C11" s="234"/>
      <c r="D11" s="235"/>
      <c r="E11" s="234"/>
      <c r="F11" s="234"/>
      <c r="G11" s="234"/>
      <c r="H11" s="222"/>
      <c r="I11" s="236"/>
      <c r="J11" s="236"/>
      <c r="K11" s="236"/>
      <c r="L11" s="236"/>
      <c r="M11" s="236"/>
      <c r="N11" s="236"/>
      <c r="O11" s="23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0" customHeight="1" spans="1:256">
      <c r="A12" s="233"/>
      <c r="B12" s="234"/>
      <c r="C12" s="234"/>
      <c r="D12" s="235"/>
      <c r="E12" s="234"/>
      <c r="F12" s="234"/>
      <c r="G12" s="234"/>
      <c r="H12" s="222"/>
      <c r="I12" s="236"/>
      <c r="J12" s="236"/>
      <c r="K12" s="236"/>
      <c r="L12" s="236"/>
      <c r="M12" s="236"/>
      <c r="N12" s="236"/>
      <c r="O12" s="237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0" customHeight="1" spans="1:256">
      <c r="A13" s="233"/>
      <c r="B13" s="234"/>
      <c r="C13" s="234"/>
      <c r="D13" s="235"/>
      <c r="E13" s="234"/>
      <c r="F13" s="234"/>
      <c r="G13" s="234"/>
      <c r="H13" s="222"/>
      <c r="I13" s="236"/>
      <c r="J13" s="236"/>
      <c r="K13" s="236"/>
      <c r="L13" s="236"/>
      <c r="M13" s="236"/>
      <c r="N13" s="236"/>
      <c r="O13" s="237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0" customHeight="1" spans="1:256">
      <c r="A14" s="233"/>
      <c r="B14" s="234"/>
      <c r="C14" s="234"/>
      <c r="D14" s="235"/>
      <c r="E14" s="234"/>
      <c r="F14" s="234"/>
      <c r="G14" s="234"/>
      <c r="H14" s="222"/>
      <c r="I14" s="236"/>
      <c r="J14" s="236"/>
      <c r="K14" s="236"/>
      <c r="L14" s="236"/>
      <c r="M14" s="236"/>
      <c r="N14" s="236"/>
      <c r="O14" s="237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0" customHeight="1" spans="1:256">
      <c r="A15" s="233"/>
      <c r="B15" s="234"/>
      <c r="C15" s="234"/>
      <c r="D15" s="238"/>
      <c r="E15" s="234"/>
      <c r="F15" s="234"/>
      <c r="G15" s="234"/>
      <c r="H15" s="222"/>
      <c r="I15" s="236"/>
      <c r="J15" s="236"/>
      <c r="K15" s="236"/>
      <c r="L15" s="236"/>
      <c r="M15" s="236"/>
      <c r="N15" s="236"/>
      <c r="O15" s="237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0" customHeight="1" spans="1:256">
      <c r="A16" s="233"/>
      <c r="B16" s="234"/>
      <c r="C16" s="234"/>
      <c r="D16" s="238"/>
      <c r="E16" s="234"/>
      <c r="F16" s="234"/>
      <c r="G16" s="234"/>
      <c r="H16" s="222"/>
      <c r="I16" s="236"/>
      <c r="J16" s="236"/>
      <c r="K16" s="236"/>
      <c r="L16" s="236"/>
      <c r="M16" s="236"/>
      <c r="N16" s="236"/>
      <c r="O16" s="237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0" customHeight="1" spans="1:256">
      <c r="A17" s="233"/>
      <c r="B17" s="234"/>
      <c r="C17" s="234"/>
      <c r="D17" s="238"/>
      <c r="E17" s="234"/>
      <c r="F17" s="234"/>
      <c r="G17" s="234"/>
      <c r="H17" s="222"/>
      <c r="I17" s="236"/>
      <c r="J17" s="236"/>
      <c r="K17" s="236"/>
      <c r="L17" s="236"/>
      <c r="M17" s="236"/>
      <c r="N17" s="236"/>
      <c r="O17" s="237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0" customHeight="1" spans="1:256">
      <c r="A18" s="233"/>
      <c r="B18" s="234"/>
      <c r="C18" s="234"/>
      <c r="D18" s="235"/>
      <c r="E18" s="234"/>
      <c r="F18" s="234"/>
      <c r="G18" s="234"/>
      <c r="H18" s="222"/>
      <c r="I18" s="236"/>
      <c r="J18" s="236"/>
      <c r="K18" s="236"/>
      <c r="L18" s="236"/>
      <c r="M18" s="236"/>
      <c r="N18" s="236"/>
      <c r="O18" s="237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0" customHeight="1" spans="1:256">
      <c r="A19" s="239"/>
      <c r="B19" s="240"/>
      <c r="C19" s="240"/>
      <c r="D19" s="240"/>
      <c r="E19" s="240"/>
      <c r="F19" s="240"/>
      <c r="G19" s="240"/>
      <c r="H19" s="222"/>
      <c r="I19" s="236"/>
      <c r="J19" s="236"/>
      <c r="K19" s="236"/>
      <c r="L19" s="236"/>
      <c r="M19" s="236"/>
      <c r="N19" s="236"/>
      <c r="O19" s="237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0" customHeight="1" spans="1:256">
      <c r="A20" s="241"/>
      <c r="B20" s="242"/>
      <c r="C20" s="242"/>
      <c r="D20" s="242"/>
      <c r="E20" s="242"/>
      <c r="F20" s="242"/>
      <c r="G20" s="242"/>
      <c r="H20" s="222"/>
      <c r="I20" s="236"/>
      <c r="J20" s="236"/>
      <c r="K20" s="236"/>
      <c r="L20" s="236"/>
      <c r="M20" s="236"/>
      <c r="N20" s="236"/>
      <c r="O20" s="237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0" customHeight="1" spans="1:256">
      <c r="A21" s="243"/>
      <c r="B21" s="244"/>
      <c r="C21" s="244"/>
      <c r="D21" s="245"/>
      <c r="E21" s="244"/>
      <c r="F21" s="244"/>
      <c r="G21" s="244"/>
      <c r="H21" s="246"/>
      <c r="I21" s="247"/>
      <c r="J21" s="247"/>
      <c r="K21" s="248"/>
      <c r="L21" s="247"/>
      <c r="M21" s="247"/>
      <c r="N21" s="248"/>
      <c r="O21" s="24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ht="17.25" spans="1:256">
      <c r="A22" s="117"/>
      <c r="B22" s="118"/>
      <c r="C22" s="118"/>
      <c r="D22" s="119"/>
      <c r="E22" s="118"/>
      <c r="F22" s="118"/>
      <c r="G22" s="120"/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5" customFormat="1" spans="1:256">
      <c r="A23" s="121" t="s">
        <v>170</v>
      </c>
      <c r="B23" s="121"/>
      <c r="C23" s="122"/>
      <c r="O23" s="7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="65" customFormat="1" spans="1:256">
      <c r="C24" s="67"/>
      <c r="I24" s="123" t="s">
        <v>171</v>
      </c>
      <c r="J24" s="250"/>
      <c r="K24" s="123" t="s">
        <v>172</v>
      </c>
      <c r="L24" s="123"/>
      <c r="M24" s="123" t="s">
        <v>173</v>
      </c>
      <c r="O24" s="7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0" sqref="N40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3.25" spans="1:11">
      <c r="A1" s="128" t="s">
        <v>191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8" customHeight="1" spans="1:11">
      <c r="A2" s="129" t="s">
        <v>53</v>
      </c>
      <c r="B2" s="130" t="s">
        <v>54</v>
      </c>
      <c r="C2" s="130"/>
      <c r="D2" s="131" t="s">
        <v>61</v>
      </c>
      <c r="E2" s="132" t="str">
        <f>首期!B4</f>
        <v>QAMMAO85563</v>
      </c>
      <c r="F2" s="133" t="s">
        <v>192</v>
      </c>
      <c r="G2" s="134" t="str">
        <f>首期!B5</f>
        <v>儿童卫裤</v>
      </c>
      <c r="H2" s="134"/>
      <c r="I2" s="135" t="s">
        <v>56</v>
      </c>
      <c r="J2" s="134" t="s">
        <v>57</v>
      </c>
      <c r="K2" s="136"/>
    </row>
    <row r="3" ht="18" customHeight="1" spans="1:11">
      <c r="A3" s="137" t="s">
        <v>74</v>
      </c>
      <c r="B3" s="138">
        <v>1525</v>
      </c>
      <c r="C3" s="138"/>
      <c r="D3" s="139" t="s">
        <v>193</v>
      </c>
      <c r="E3" s="140">
        <v>45976</v>
      </c>
      <c r="F3" s="141"/>
      <c r="G3" s="141"/>
      <c r="H3" s="142" t="s">
        <v>194</v>
      </c>
      <c r="I3" s="142"/>
      <c r="J3" s="142"/>
      <c r="K3" s="143"/>
    </row>
    <row r="4" ht="18" customHeight="1" spans="1:11">
      <c r="A4" s="144" t="s">
        <v>71</v>
      </c>
      <c r="B4" s="138">
        <v>1</v>
      </c>
      <c r="C4" s="138">
        <v>6</v>
      </c>
      <c r="D4" s="145" t="s">
        <v>195</v>
      </c>
      <c r="E4" s="141" t="s">
        <v>196</v>
      </c>
      <c r="F4" s="141"/>
      <c r="G4" s="141"/>
      <c r="H4" s="145" t="s">
        <v>197</v>
      </c>
      <c r="I4" s="145"/>
      <c r="J4" s="146" t="s">
        <v>65</v>
      </c>
      <c r="K4" s="147" t="s">
        <v>66</v>
      </c>
    </row>
    <row r="5" ht="18" customHeight="1" spans="1:11">
      <c r="A5" s="144" t="s">
        <v>198</v>
      </c>
      <c r="B5" s="138">
        <v>1</v>
      </c>
      <c r="C5" s="138"/>
      <c r="D5" s="139" t="s">
        <v>199</v>
      </c>
      <c r="E5" s="139"/>
      <c r="F5" s="139"/>
      <c r="G5" s="139"/>
      <c r="H5" s="145" t="s">
        <v>200</v>
      </c>
      <c r="I5" s="145"/>
      <c r="J5" s="146" t="s">
        <v>65</v>
      </c>
      <c r="K5" s="147" t="s">
        <v>66</v>
      </c>
    </row>
    <row r="6" ht="18" customHeight="1" spans="1:11">
      <c r="A6" s="148" t="s">
        <v>201</v>
      </c>
      <c r="B6" s="149">
        <v>125</v>
      </c>
      <c r="C6" s="149"/>
      <c r="D6" s="150" t="s">
        <v>202</v>
      </c>
      <c r="E6" s="151"/>
      <c r="F6" s="152"/>
      <c r="G6" s="150"/>
      <c r="H6" s="153" t="s">
        <v>203</v>
      </c>
      <c r="I6" s="153"/>
      <c r="J6" s="152" t="s">
        <v>65</v>
      </c>
      <c r="K6" s="154" t="s">
        <v>66</v>
      </c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204</v>
      </c>
      <c r="B8" s="159" t="s">
        <v>205</v>
      </c>
      <c r="C8" s="159" t="s">
        <v>206</v>
      </c>
      <c r="D8" s="159" t="s">
        <v>207</v>
      </c>
      <c r="E8" s="159" t="s">
        <v>208</v>
      </c>
      <c r="F8" s="159" t="s">
        <v>209</v>
      </c>
      <c r="G8" s="160" t="s">
        <v>210</v>
      </c>
      <c r="H8" s="161"/>
      <c r="I8" s="161"/>
      <c r="J8" s="161"/>
      <c r="K8" s="162"/>
    </row>
    <row r="9" ht="18" customHeight="1" spans="1:11">
      <c r="A9" s="144" t="s">
        <v>211</v>
      </c>
      <c r="B9" s="145"/>
      <c r="C9" s="146" t="s">
        <v>65</v>
      </c>
      <c r="D9" s="146" t="s">
        <v>66</v>
      </c>
      <c r="E9" s="139" t="s">
        <v>212</v>
      </c>
      <c r="F9" s="163" t="s">
        <v>135</v>
      </c>
      <c r="G9" s="164"/>
      <c r="H9" s="165"/>
      <c r="I9" s="165"/>
      <c r="J9" s="165"/>
      <c r="K9" s="166"/>
    </row>
    <row r="10" ht="18" customHeight="1" spans="1:11">
      <c r="A10" s="144" t="s">
        <v>213</v>
      </c>
      <c r="B10" s="145"/>
      <c r="C10" s="146" t="s">
        <v>65</v>
      </c>
      <c r="D10" s="146" t="s">
        <v>66</v>
      </c>
      <c r="E10" s="139" t="s">
        <v>214</v>
      </c>
      <c r="F10" s="163" t="s">
        <v>215</v>
      </c>
      <c r="G10" s="164" t="s">
        <v>216</v>
      </c>
      <c r="H10" s="165"/>
      <c r="I10" s="165"/>
      <c r="J10" s="165"/>
      <c r="K10" s="166"/>
    </row>
    <row r="11" ht="18" customHeight="1" spans="1:11">
      <c r="A11" s="167" t="s">
        <v>178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ht="18" customHeight="1" spans="1:11">
      <c r="A12" s="137" t="s">
        <v>88</v>
      </c>
      <c r="B12" s="146" t="s">
        <v>84</v>
      </c>
      <c r="C12" s="146" t="s">
        <v>85</v>
      </c>
      <c r="D12" s="163"/>
      <c r="E12" s="139" t="s">
        <v>86</v>
      </c>
      <c r="F12" s="146" t="s">
        <v>84</v>
      </c>
      <c r="G12" s="146" t="s">
        <v>85</v>
      </c>
      <c r="H12" s="146"/>
      <c r="I12" s="139" t="s">
        <v>217</v>
      </c>
      <c r="J12" s="146" t="s">
        <v>84</v>
      </c>
      <c r="K12" s="147" t="s">
        <v>85</v>
      </c>
    </row>
    <row r="13" ht="18" customHeight="1" spans="1:11">
      <c r="A13" s="137" t="s">
        <v>91</v>
      </c>
      <c r="B13" s="146" t="s">
        <v>84</v>
      </c>
      <c r="C13" s="146" t="s">
        <v>85</v>
      </c>
      <c r="D13" s="163"/>
      <c r="E13" s="139" t="s">
        <v>96</v>
      </c>
      <c r="F13" s="146" t="s">
        <v>84</v>
      </c>
      <c r="G13" s="146" t="s">
        <v>85</v>
      </c>
      <c r="H13" s="146"/>
      <c r="I13" s="139" t="s">
        <v>218</v>
      </c>
      <c r="J13" s="146" t="s">
        <v>84</v>
      </c>
      <c r="K13" s="147" t="s">
        <v>85</v>
      </c>
    </row>
    <row r="14" ht="18" customHeight="1" spans="1:11">
      <c r="A14" s="148" t="s">
        <v>219</v>
      </c>
      <c r="B14" s="152" t="s">
        <v>84</v>
      </c>
      <c r="C14" s="152" t="s">
        <v>85</v>
      </c>
      <c r="D14" s="151"/>
      <c r="E14" s="150" t="s">
        <v>220</v>
      </c>
      <c r="F14" s="152" t="s">
        <v>84</v>
      </c>
      <c r="G14" s="152" t="s">
        <v>85</v>
      </c>
      <c r="H14" s="152"/>
      <c r="I14" s="150" t="s">
        <v>221</v>
      </c>
      <c r="J14" s="152" t="s">
        <v>84</v>
      </c>
      <c r="K14" s="154" t="s">
        <v>85</v>
      </c>
    </row>
    <row r="15" ht="18" customHeight="1" spans="1:11">
      <c r="A15" s="155"/>
      <c r="B15" s="170"/>
      <c r="C15" s="170"/>
      <c r="D15" s="156"/>
      <c r="E15" s="155"/>
      <c r="F15" s="170"/>
      <c r="G15" s="170"/>
      <c r="H15" s="170"/>
      <c r="I15" s="155"/>
      <c r="J15" s="170"/>
      <c r="K15" s="170"/>
    </row>
    <row r="16" s="125" customFormat="1" ht="18" customHeight="1" spans="1:11">
      <c r="A16" s="129" t="s">
        <v>222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71"/>
    </row>
    <row r="17" ht="18" customHeight="1" spans="1:11">
      <c r="A17" s="144" t="s">
        <v>223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72"/>
    </row>
    <row r="18" ht="18" customHeight="1" spans="1:11">
      <c r="A18" s="144" t="s">
        <v>224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72"/>
    </row>
    <row r="19" ht="22" customHeight="1" spans="1:11">
      <c r="A19" s="173"/>
      <c r="B19" s="146"/>
      <c r="C19" s="146"/>
      <c r="D19" s="146"/>
      <c r="E19" s="146"/>
      <c r="F19" s="146"/>
      <c r="G19" s="146"/>
      <c r="H19" s="146"/>
      <c r="I19" s="146"/>
      <c r="J19" s="146"/>
      <c r="K19" s="147"/>
    </row>
    <row r="20" ht="22" customHeight="1" spans="1:11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ht="22" customHeight="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ht="22" customHeight="1" spans="1:1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6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ht="18" customHeight="1" spans="1:11">
      <c r="A24" s="144" t="s">
        <v>115</v>
      </c>
      <c r="B24" s="145"/>
      <c r="C24" s="146" t="s">
        <v>65</v>
      </c>
      <c r="D24" s="146" t="s">
        <v>66</v>
      </c>
      <c r="E24" s="142"/>
      <c r="F24" s="142"/>
      <c r="G24" s="142"/>
      <c r="H24" s="142"/>
      <c r="I24" s="142"/>
      <c r="J24" s="142"/>
      <c r="K24" s="143"/>
    </row>
    <row r="25" ht="18" customHeight="1" spans="1:11">
      <c r="A25" s="180" t="s">
        <v>225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226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ht="23" customHeight="1" spans="1:11">
      <c r="A28" s="185" t="s">
        <v>227</v>
      </c>
      <c r="B28" s="186"/>
      <c r="C28" s="186"/>
      <c r="D28" s="186"/>
      <c r="E28" s="186"/>
      <c r="F28" s="186"/>
      <c r="G28" s="186"/>
      <c r="H28" s="186"/>
      <c r="I28" s="186"/>
      <c r="J28" s="186">
        <v>1</v>
      </c>
      <c r="K28" s="187"/>
    </row>
    <row r="29" ht="23" customHeight="1" spans="1:11">
      <c r="A29" s="185" t="s">
        <v>228</v>
      </c>
      <c r="B29" s="186"/>
      <c r="C29" s="186"/>
      <c r="D29" s="186"/>
      <c r="E29" s="186"/>
      <c r="F29" s="186"/>
      <c r="G29" s="186"/>
      <c r="H29" s="186"/>
      <c r="I29" s="186"/>
      <c r="J29" s="186">
        <v>1</v>
      </c>
      <c r="K29" s="188"/>
    </row>
    <row r="30" ht="23" customHeight="1" spans="1:11">
      <c r="A30" s="189" t="s">
        <v>229</v>
      </c>
      <c r="B30" s="190"/>
      <c r="C30" s="190"/>
      <c r="D30" s="190"/>
      <c r="E30" s="190"/>
      <c r="F30" s="190"/>
      <c r="G30" s="190"/>
      <c r="H30" s="190"/>
      <c r="I30" s="190"/>
      <c r="J30" s="186">
        <v>1</v>
      </c>
      <c r="K30" s="188"/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186"/>
      <c r="K31" s="188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86"/>
      <c r="K32" s="188"/>
    </row>
    <row r="33" ht="23" customHeight="1" spans="1:13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88"/>
    </row>
    <row r="34" ht="23" customHeight="1" spans="1:13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ht="23" customHeight="1" spans="1:13">
      <c r="A35" s="191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ht="23" customHeight="1" spans="1:13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ht="18.75" customHeight="1" spans="1:13">
      <c r="A37" s="195" t="s">
        <v>230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="126" customFormat="1" ht="18.75" customHeight="1" spans="1:13">
      <c r="A38" s="144" t="s">
        <v>231</v>
      </c>
      <c r="B38" s="145"/>
      <c r="C38" s="145"/>
      <c r="D38" s="142" t="s">
        <v>232</v>
      </c>
      <c r="E38" s="142"/>
      <c r="F38" s="198" t="s">
        <v>233</v>
      </c>
      <c r="G38" s="199"/>
      <c r="H38" s="145" t="s">
        <v>234</v>
      </c>
      <c r="I38" s="145"/>
      <c r="J38" s="145" t="s">
        <v>235</v>
      </c>
      <c r="K38" s="172"/>
    </row>
    <row r="39" ht="18.75" customHeight="1" spans="1:13">
      <c r="A39" s="144" t="s">
        <v>116</v>
      </c>
      <c r="B39" s="145" t="s">
        <v>236</v>
      </c>
      <c r="C39" s="145"/>
      <c r="D39" s="145"/>
      <c r="E39" s="145"/>
      <c r="F39" s="145"/>
      <c r="G39" s="145"/>
      <c r="H39" s="145"/>
      <c r="I39" s="145"/>
      <c r="J39" s="145"/>
      <c r="K39" s="172"/>
      <c r="M39" s="126"/>
    </row>
    <row r="40" ht="24" customHeight="1" spans="1:13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72"/>
    </row>
    <row r="41" ht="24" customHeight="1" spans="1:13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72"/>
    </row>
    <row r="42" ht="32.1" customHeight="1" spans="1:13">
      <c r="A42" s="148" t="s">
        <v>127</v>
      </c>
      <c r="B42" s="200" t="s">
        <v>237</v>
      </c>
      <c r="C42" s="200"/>
      <c r="D42" s="150" t="s">
        <v>238</v>
      </c>
      <c r="E42" s="151" t="s">
        <v>130</v>
      </c>
      <c r="F42" s="150" t="s">
        <v>131</v>
      </c>
      <c r="G42" s="201">
        <v>45971</v>
      </c>
      <c r="H42" s="202" t="s">
        <v>132</v>
      </c>
      <c r="I42" s="202"/>
      <c r="J42" s="200" t="s">
        <v>133</v>
      </c>
      <c r="K42" s="203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P18" sqref="P18"/>
    </sheetView>
  </sheetViews>
  <sheetFormatPr defaultColWidth="9" defaultRowHeight="14.25"/>
  <cols>
    <col min="1" max="1" width="13.625" style="65" customWidth="1"/>
    <col min="2" max="2" width="10.625" style="65" customWidth="1"/>
    <col min="3" max="3" width="10.625" style="67" customWidth="1"/>
    <col min="4" max="7" width="10.625" style="65" customWidth="1"/>
    <col min="8" max="8" width="2.75" style="65" customWidth="1"/>
    <col min="9" max="13" width="13.625" style="65" customWidth="1"/>
    <col min="14" max="14" width="13.625" style="68" customWidth="1"/>
    <col min="15" max="252" width="9" style="65"/>
    <col min="253" max="16384" width="9" style="69"/>
  </cols>
  <sheetData>
    <row r="1" s="65" customFormat="1" ht="29" customHeight="1" spans="1:255">
      <c r="A1" s="70" t="s">
        <v>136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3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</row>
    <row r="2" s="65" customFormat="1" ht="20" customHeight="1" spans="1:255">
      <c r="A2" s="74" t="s">
        <v>61</v>
      </c>
      <c r="B2" s="75" t="str">
        <f>首期!B4</f>
        <v>QAMMAO85563</v>
      </c>
      <c r="C2" s="76"/>
      <c r="D2" s="77" t="s">
        <v>68</v>
      </c>
      <c r="E2" s="77"/>
      <c r="F2" s="77"/>
      <c r="G2" s="78"/>
      <c r="H2" s="79"/>
      <c r="I2" s="74" t="s">
        <v>56</v>
      </c>
      <c r="J2" s="80" t="s">
        <v>57</v>
      </c>
      <c r="K2" s="80"/>
      <c r="L2" s="80"/>
      <c r="M2" s="80"/>
      <c r="N2" s="81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</row>
    <row r="3" s="65" customFormat="1" ht="16.5" spans="1:255">
      <c r="A3" s="82" t="s">
        <v>137</v>
      </c>
      <c r="B3" s="83" t="s">
        <v>138</v>
      </c>
      <c r="C3" s="84"/>
      <c r="D3" s="83"/>
      <c r="E3" s="83"/>
      <c r="F3" s="83"/>
      <c r="G3" s="85"/>
      <c r="H3" s="86"/>
      <c r="I3" s="87"/>
      <c r="J3" s="88"/>
      <c r="K3" s="88"/>
      <c r="L3" s="88"/>
      <c r="M3" s="88"/>
      <c r="N3" s="8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</row>
    <row r="4" s="65" customFormat="1" spans="1:255">
      <c r="A4" s="82"/>
      <c r="B4" s="90"/>
      <c r="C4" s="90"/>
      <c r="D4" s="90"/>
      <c r="E4" s="90"/>
      <c r="F4" s="90"/>
      <c r="G4" s="91"/>
      <c r="H4" s="86"/>
      <c r="I4" s="92" t="s">
        <v>140</v>
      </c>
      <c r="J4" s="93" t="s">
        <v>141</v>
      </c>
      <c r="K4" s="93" t="s">
        <v>142</v>
      </c>
      <c r="L4" s="93" t="s">
        <v>143</v>
      </c>
      <c r="M4" s="93" t="s">
        <v>144</v>
      </c>
      <c r="N4" s="94" t="s">
        <v>145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="65" customFormat="1" spans="1:255">
      <c r="A5" s="82"/>
      <c r="B5" s="93" t="s">
        <v>140</v>
      </c>
      <c r="C5" s="93" t="s">
        <v>141</v>
      </c>
      <c r="D5" s="93" t="s">
        <v>142</v>
      </c>
      <c r="E5" s="93" t="s">
        <v>143</v>
      </c>
      <c r="F5" s="93" t="s">
        <v>144</v>
      </c>
      <c r="G5" s="94" t="s">
        <v>145</v>
      </c>
      <c r="H5" s="86"/>
      <c r="I5" s="95" t="s">
        <v>110</v>
      </c>
      <c r="J5" s="96" t="s">
        <v>110</v>
      </c>
      <c r="K5" s="96" t="s">
        <v>110</v>
      </c>
      <c r="L5" s="96" t="s">
        <v>110</v>
      </c>
      <c r="M5" s="96" t="s">
        <v>110</v>
      </c>
      <c r="N5" s="97" t="s">
        <v>110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</row>
    <row r="6" s="66" customFormat="1" ht="25" customHeight="1" spans="1:255">
      <c r="A6" s="98" t="s">
        <v>149</v>
      </c>
      <c r="B6" s="99">
        <f t="shared" ref="B6:B9" si="0">C6-5</f>
        <v>71</v>
      </c>
      <c r="C6" s="99">
        <v>76</v>
      </c>
      <c r="D6" s="99">
        <f t="shared" ref="D6:G6" si="1">C6+6</f>
        <v>82</v>
      </c>
      <c r="E6" s="99">
        <f t="shared" si="1"/>
        <v>88</v>
      </c>
      <c r="F6" s="99">
        <f t="shared" si="1"/>
        <v>94</v>
      </c>
      <c r="G6" s="100">
        <f t="shared" si="1"/>
        <v>100</v>
      </c>
      <c r="H6" s="101"/>
      <c r="I6" s="95" t="s">
        <v>239</v>
      </c>
      <c r="J6" s="96" t="s">
        <v>240</v>
      </c>
      <c r="K6" s="96" t="s">
        <v>241</v>
      </c>
      <c r="L6" s="96" t="s">
        <v>242</v>
      </c>
      <c r="M6" s="96" t="s">
        <v>243</v>
      </c>
      <c r="N6" s="97" t="s">
        <v>244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</row>
    <row r="7" s="66" customFormat="1" ht="25" customHeight="1" spans="1:255">
      <c r="A7" s="98" t="s">
        <v>152</v>
      </c>
      <c r="B7" s="99">
        <f>C7-3</f>
        <v>51</v>
      </c>
      <c r="C7" s="99">
        <v>54</v>
      </c>
      <c r="D7" s="99">
        <f>C7+3</f>
        <v>57</v>
      </c>
      <c r="E7" s="99">
        <f>D7+3</f>
        <v>60</v>
      </c>
      <c r="F7" s="99">
        <f>E7+4</f>
        <v>64</v>
      </c>
      <c r="G7" s="100">
        <f t="shared" ref="G7:G9" si="2">F7+4</f>
        <v>68</v>
      </c>
      <c r="H7" s="101"/>
      <c r="I7" s="95" t="s">
        <v>245</v>
      </c>
      <c r="J7" s="96" t="s">
        <v>246</v>
      </c>
      <c r="K7" s="96" t="s">
        <v>246</v>
      </c>
      <c r="L7" s="96" t="s">
        <v>246</v>
      </c>
      <c r="M7" s="96" t="s">
        <v>245</v>
      </c>
      <c r="N7" s="97" t="s">
        <v>246</v>
      </c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</row>
    <row r="8" s="66" customFormat="1" ht="25" customHeight="1" spans="1:255">
      <c r="A8" s="98" t="s">
        <v>155</v>
      </c>
      <c r="B8" s="99">
        <f t="shared" si="0"/>
        <v>73</v>
      </c>
      <c r="C8" s="99">
        <v>78</v>
      </c>
      <c r="D8" s="99">
        <f>C8+6</f>
        <v>84</v>
      </c>
      <c r="E8" s="99">
        <f>D8+6</f>
        <v>90</v>
      </c>
      <c r="F8" s="99">
        <f>E8+6</f>
        <v>96</v>
      </c>
      <c r="G8" s="100">
        <f t="shared" si="2"/>
        <v>100</v>
      </c>
      <c r="H8" s="101"/>
      <c r="I8" s="95" t="s">
        <v>247</v>
      </c>
      <c r="J8" s="96" t="s">
        <v>248</v>
      </c>
      <c r="K8" s="96" t="s">
        <v>248</v>
      </c>
      <c r="L8" s="96" t="s">
        <v>248</v>
      </c>
      <c r="M8" s="96" t="s">
        <v>248</v>
      </c>
      <c r="N8" s="97" t="s">
        <v>248</v>
      </c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</row>
    <row r="9" s="66" customFormat="1" ht="25" customHeight="1" spans="1:255">
      <c r="A9" s="98" t="s">
        <v>156</v>
      </c>
      <c r="B9" s="99">
        <f t="shared" si="0"/>
        <v>81</v>
      </c>
      <c r="C9" s="99">
        <v>86</v>
      </c>
      <c r="D9" s="99">
        <f>C9+6</f>
        <v>92</v>
      </c>
      <c r="E9" s="99">
        <f>D9+6</f>
        <v>98</v>
      </c>
      <c r="F9" s="99">
        <f>E9+6</f>
        <v>104</v>
      </c>
      <c r="G9" s="100">
        <f t="shared" si="2"/>
        <v>108</v>
      </c>
      <c r="H9" s="101"/>
      <c r="I9" s="95" t="s">
        <v>249</v>
      </c>
      <c r="J9" s="96" t="s">
        <v>250</v>
      </c>
      <c r="K9" s="96" t="s">
        <v>251</v>
      </c>
      <c r="L9" s="96" t="s">
        <v>252</v>
      </c>
      <c r="M9" s="96" t="s">
        <v>253</v>
      </c>
      <c r="N9" s="97" t="s">
        <v>246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</row>
    <row r="10" s="66" customFormat="1" ht="25" customHeight="1" spans="1:255">
      <c r="A10" s="103" t="s">
        <v>157</v>
      </c>
      <c r="B10" s="104">
        <f>C10-1.6</f>
        <v>23.9</v>
      </c>
      <c r="C10" s="104">
        <v>25.5</v>
      </c>
      <c r="D10" s="104">
        <f>C10+1.9</f>
        <v>27.4</v>
      </c>
      <c r="E10" s="104">
        <f>C10+3.8</f>
        <v>29.3</v>
      </c>
      <c r="F10" s="104">
        <f>C10+5.7</f>
        <v>31.2</v>
      </c>
      <c r="G10" s="105">
        <f>C10+7</f>
        <v>32.5</v>
      </c>
      <c r="H10" s="101"/>
      <c r="I10" s="95" t="s">
        <v>254</v>
      </c>
      <c r="J10" s="96" t="s">
        <v>255</v>
      </c>
      <c r="K10" s="96" t="s">
        <v>256</v>
      </c>
      <c r="L10" s="96" t="s">
        <v>257</v>
      </c>
      <c r="M10" s="96" t="s">
        <v>248</v>
      </c>
      <c r="N10" s="97" t="s">
        <v>258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</row>
    <row r="11" s="66" customFormat="1" ht="25" customHeight="1" spans="1:255">
      <c r="A11" s="98" t="s">
        <v>159</v>
      </c>
      <c r="B11" s="99">
        <f>C11-1</f>
        <v>18</v>
      </c>
      <c r="C11" s="99">
        <v>19</v>
      </c>
      <c r="D11" s="99">
        <f>C11+1.2</f>
        <v>20.2</v>
      </c>
      <c r="E11" s="99">
        <f>D11+1.2</f>
        <v>21.4</v>
      </c>
      <c r="F11" s="99">
        <f>E11+1.2</f>
        <v>22.6</v>
      </c>
      <c r="G11" s="100">
        <f>F11+0.7</f>
        <v>23.3</v>
      </c>
      <c r="H11" s="101"/>
      <c r="I11" s="95" t="s">
        <v>259</v>
      </c>
      <c r="J11" s="96" t="s">
        <v>260</v>
      </c>
      <c r="K11" s="96" t="s">
        <v>261</v>
      </c>
      <c r="L11" s="96" t="s">
        <v>262</v>
      </c>
      <c r="M11" s="96" t="s">
        <v>248</v>
      </c>
      <c r="N11" s="97" t="s">
        <v>263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</row>
    <row r="12" s="66" customFormat="1" ht="25" customHeight="1" spans="1:255">
      <c r="A12" s="98" t="s">
        <v>161</v>
      </c>
      <c r="B12" s="99">
        <f>C12-0.5</f>
        <v>15.5</v>
      </c>
      <c r="C12" s="99">
        <v>16</v>
      </c>
      <c r="D12" s="99">
        <f t="shared" ref="D12:G12" si="3">C12+0.5</f>
        <v>16.5</v>
      </c>
      <c r="E12" s="99">
        <f t="shared" si="3"/>
        <v>17</v>
      </c>
      <c r="F12" s="99">
        <f t="shared" si="3"/>
        <v>17.5</v>
      </c>
      <c r="G12" s="100">
        <f t="shared" si="3"/>
        <v>18</v>
      </c>
      <c r="H12" s="101"/>
      <c r="I12" s="95" t="s">
        <v>247</v>
      </c>
      <c r="J12" s="96" t="s">
        <v>248</v>
      </c>
      <c r="K12" s="96" t="s">
        <v>248</v>
      </c>
      <c r="L12" s="96" t="s">
        <v>248</v>
      </c>
      <c r="M12" s="96" t="s">
        <v>248</v>
      </c>
      <c r="N12" s="97" t="s">
        <v>248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</row>
    <row r="13" s="66" customFormat="1" ht="25" customHeight="1" spans="1:255">
      <c r="A13" s="98" t="s">
        <v>162</v>
      </c>
      <c r="B13" s="99">
        <f>C13-0.5</f>
        <v>9</v>
      </c>
      <c r="C13" s="99">
        <v>9.5</v>
      </c>
      <c r="D13" s="99">
        <f t="shared" ref="D13:G13" si="4">C13+0.5</f>
        <v>10</v>
      </c>
      <c r="E13" s="99">
        <f t="shared" si="4"/>
        <v>10.5</v>
      </c>
      <c r="F13" s="99">
        <f t="shared" si="4"/>
        <v>11</v>
      </c>
      <c r="G13" s="100">
        <f t="shared" si="4"/>
        <v>11.5</v>
      </c>
      <c r="H13" s="101"/>
      <c r="I13" s="95" t="s">
        <v>264</v>
      </c>
      <c r="J13" s="96" t="s">
        <v>265</v>
      </c>
      <c r="K13" s="96" t="s">
        <v>266</v>
      </c>
      <c r="L13" s="96" t="s">
        <v>267</v>
      </c>
      <c r="M13" s="96" t="s">
        <v>267</v>
      </c>
      <c r="N13" s="97" t="s">
        <v>268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</row>
    <row r="14" s="66" customFormat="1" ht="25" customHeight="1" spans="1:255">
      <c r="A14" s="98" t="s">
        <v>164</v>
      </c>
      <c r="B14" s="99">
        <f>C14-1.5</f>
        <v>22.5</v>
      </c>
      <c r="C14" s="99">
        <v>24</v>
      </c>
      <c r="D14" s="99">
        <f>C14+1.7</f>
        <v>25.7</v>
      </c>
      <c r="E14" s="99">
        <f>D14+1.7</f>
        <v>27.4</v>
      </c>
      <c r="F14" s="99">
        <f>E14+1.7</f>
        <v>29.1</v>
      </c>
      <c r="G14" s="100">
        <f>F14+1.6</f>
        <v>30.7</v>
      </c>
      <c r="H14" s="101"/>
      <c r="I14" s="95" t="s">
        <v>258</v>
      </c>
      <c r="J14" s="96" t="s">
        <v>269</v>
      </c>
      <c r="K14" s="96" t="s">
        <v>270</v>
      </c>
      <c r="L14" s="96" t="s">
        <v>271</v>
      </c>
      <c r="M14" s="96" t="s">
        <v>258</v>
      </c>
      <c r="N14" s="97" t="s">
        <v>272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</row>
    <row r="15" s="66" customFormat="1" ht="25" customHeight="1" spans="1:255">
      <c r="A15" s="98" t="s">
        <v>166</v>
      </c>
      <c r="B15" s="99">
        <f>C15-1.8</f>
        <v>31.2</v>
      </c>
      <c r="C15" s="99">
        <v>33</v>
      </c>
      <c r="D15" s="99">
        <f>C15+2.25</f>
        <v>35.25</v>
      </c>
      <c r="E15" s="99">
        <f>D15+2.25</f>
        <v>37.5</v>
      </c>
      <c r="F15" s="99">
        <f>E15+2.25</f>
        <v>39.75</v>
      </c>
      <c r="G15" s="100">
        <f>F15+2</f>
        <v>41.75</v>
      </c>
      <c r="H15" s="101"/>
      <c r="I15" s="95" t="s">
        <v>273</v>
      </c>
      <c r="J15" s="96" t="s">
        <v>274</v>
      </c>
      <c r="K15" s="96" t="s">
        <v>275</v>
      </c>
      <c r="L15" s="96" t="s">
        <v>248</v>
      </c>
      <c r="M15" s="96" t="s">
        <v>276</v>
      </c>
      <c r="N15" s="97" t="s">
        <v>277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</row>
    <row r="16" s="66" customFormat="1" ht="25" customHeight="1" spans="1:255">
      <c r="A16" s="98" t="s">
        <v>168</v>
      </c>
      <c r="B16" s="99">
        <f>C16</f>
        <v>12</v>
      </c>
      <c r="C16" s="99">
        <v>12</v>
      </c>
      <c r="D16" s="99">
        <f>C16+1.5</f>
        <v>13.5</v>
      </c>
      <c r="E16" s="99"/>
      <c r="F16" s="99">
        <f>D16+1.5</f>
        <v>15</v>
      </c>
      <c r="G16" s="100">
        <v>15</v>
      </c>
      <c r="H16" s="101"/>
      <c r="I16" s="95" t="s">
        <v>247</v>
      </c>
      <c r="J16" s="96" t="s">
        <v>248</v>
      </c>
      <c r="K16" s="96" t="s">
        <v>248</v>
      </c>
      <c r="L16" s="96" t="s">
        <v>248</v>
      </c>
      <c r="M16" s="96" t="s">
        <v>248</v>
      </c>
      <c r="N16" s="97" t="s">
        <v>248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</row>
    <row r="17" s="66" customFormat="1" ht="25" customHeight="1" spans="1:255">
      <c r="A17" s="106" t="s">
        <v>169</v>
      </c>
      <c r="B17" s="107">
        <v>6</v>
      </c>
      <c r="C17" s="107">
        <v>6</v>
      </c>
      <c r="D17" s="107">
        <v>6</v>
      </c>
      <c r="E17" s="107">
        <v>6</v>
      </c>
      <c r="F17" s="107">
        <v>6</v>
      </c>
      <c r="G17" s="108">
        <v>6</v>
      </c>
      <c r="H17" s="101"/>
      <c r="I17" s="95" t="s">
        <v>247</v>
      </c>
      <c r="J17" s="96" t="s">
        <v>248</v>
      </c>
      <c r="K17" s="96" t="s">
        <v>248</v>
      </c>
      <c r="L17" s="96" t="s">
        <v>248</v>
      </c>
      <c r="M17" s="96" t="s">
        <v>248</v>
      </c>
      <c r="N17" s="97" t="s">
        <v>248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</row>
    <row r="18" s="66" customFormat="1" ht="25" customHeight="1" spans="1:255">
      <c r="A18" s="109"/>
      <c r="B18" s="110"/>
      <c r="C18" s="111"/>
      <c r="D18" s="111"/>
      <c r="E18" s="111"/>
      <c r="F18" s="111"/>
      <c r="G18" s="112"/>
      <c r="H18" s="113"/>
      <c r="I18" s="114"/>
      <c r="J18" s="115"/>
      <c r="K18" s="115"/>
      <c r="L18" s="115"/>
      <c r="M18" s="115"/>
      <c r="N18" s="116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</row>
    <row r="19" s="65" customFormat="1" ht="20" customHeight="1" spans="1:255">
      <c r="A19" s="117"/>
      <c r="B19" s="118"/>
      <c r="C19" s="118"/>
      <c r="D19" s="119"/>
      <c r="E19" s="119"/>
      <c r="F19" s="118"/>
      <c r="G19" s="120"/>
      <c r="N19" s="73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="65" customFormat="1" ht="20" customHeight="1" spans="1:255">
      <c r="A20" s="121" t="s">
        <v>278</v>
      </c>
      <c r="B20" s="121"/>
      <c r="C20" s="122"/>
      <c r="N20" s="73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="65" customFormat="1" ht="20" customHeight="1" spans="1:255">
      <c r="C21" s="67"/>
      <c r="I21" s="123" t="s">
        <v>171</v>
      </c>
      <c r="J21" s="124">
        <v>45971</v>
      </c>
      <c r="K21" s="123" t="s">
        <v>172</v>
      </c>
      <c r="L21" s="123" t="s">
        <v>130</v>
      </c>
      <c r="M21" s="123" t="s">
        <v>173</v>
      </c>
      <c r="N21" s="123" t="s">
        <v>133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</sheetData>
  <mergeCells count="9">
    <mergeCell ref="A1:M1"/>
    <mergeCell ref="B2:C2"/>
    <mergeCell ref="D2:F2"/>
    <mergeCell ref="J2:M2"/>
    <mergeCell ref="B3:F3"/>
    <mergeCell ref="I3:M3"/>
    <mergeCell ref="D16:E16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ignoredErrors>
    <ignoredError sqref="B7:G17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8"/>
      <c r="O3" s="8"/>
    </row>
    <row r="4" ht="39" customHeight="1" spans="1:15">
      <c r="A4" s="11">
        <v>1</v>
      </c>
      <c r="B4" s="24" t="s">
        <v>296</v>
      </c>
      <c r="C4" s="25" t="s">
        <v>297</v>
      </c>
      <c r="D4" s="26" t="s">
        <v>110</v>
      </c>
      <c r="E4" s="27" t="s">
        <v>298</v>
      </c>
      <c r="F4" s="23" t="s">
        <v>299</v>
      </c>
      <c r="G4" s="30" t="s">
        <v>65</v>
      </c>
      <c r="H4" s="30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25" customHeight="1" spans="1:15">
      <c r="A5" s="11"/>
      <c r="B5" s="23"/>
      <c r="C5" s="23"/>
      <c r="D5" s="23"/>
      <c r="E5" s="31"/>
      <c r="F5" s="23"/>
      <c r="G5" s="30"/>
      <c r="H5" s="30"/>
      <c r="I5" s="14"/>
      <c r="J5" s="14"/>
      <c r="K5" s="14"/>
      <c r="L5" s="14"/>
      <c r="M5" s="14"/>
      <c r="N5" s="14"/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4"/>
      <c r="J6" s="64"/>
      <c r="K6" s="64"/>
      <c r="L6" s="64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4"/>
      <c r="J7" s="64"/>
      <c r="K7" s="64"/>
      <c r="L7" s="64"/>
      <c r="M7" s="11"/>
      <c r="N7" s="11"/>
      <c r="O7" s="12"/>
    </row>
    <row r="8" s="2" customFormat="1" ht="34" customHeight="1" spans="1:15">
      <c r="A8" s="16" t="s">
        <v>300</v>
      </c>
      <c r="B8" s="17"/>
      <c r="C8" s="17"/>
      <c r="D8" s="18"/>
      <c r="E8" s="19"/>
      <c r="F8" s="39"/>
      <c r="G8" s="39"/>
      <c r="H8" s="39"/>
      <c r="I8" s="34"/>
      <c r="J8" s="16" t="s">
        <v>301</v>
      </c>
      <c r="K8" s="17"/>
      <c r="L8" s="17"/>
      <c r="M8" s="18"/>
      <c r="N8" s="17"/>
      <c r="O8" s="20"/>
    </row>
    <row r="9" ht="66" customHeight="1" spans="1:15">
      <c r="A9" s="21" t="s">
        <v>302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2025-11-11T09:42:49Z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