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942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提前走164件)" sheetId="22" r:id="rId8"/>
    <sheet name="尾期（第二批）" sheetId="23" r:id="rId9"/>
    <sheet name="验货尺寸表 (第二批) " sheetId="24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>#REF!</definedName>
    <definedName name="版型吊牌编码">#REF!</definedName>
    <definedName name="标准">#REF!</definedName>
    <definedName name="标准编码">#REF!</definedName>
    <definedName name="标准物料编码">#REF!</definedName>
    <definedName name="插扣编码">#REF!</definedName>
    <definedName name="尺码唛编码">#REF!</definedName>
    <definedName name="抽绳编码">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编码">#REF!</definedName>
    <definedName name="功能标编码">#REF!</definedName>
    <definedName name="钩扣编码">#REF!</definedName>
    <definedName name="横机">#REF!</definedName>
    <definedName name="横机编码">#REF!</definedName>
    <definedName name="胶环编码">#REF!</definedName>
    <definedName name="胶牌编码">#REF!</definedName>
    <definedName name="金属牌编码">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编码">#REF!</definedName>
    <definedName name="拉头色">#REF!</definedName>
    <definedName name="拉头颜色">#REF!</definedName>
    <definedName name="里料编码">#REF!</definedName>
    <definedName name="毛皮编码">#REF!</definedName>
    <definedName name="面辅料颜色">#REF!</definedName>
    <definedName name="面料编号">#REF!</definedName>
    <definedName name="魔术贴编码">#REF!</definedName>
    <definedName name="纽扣编码">#REF!</definedName>
    <definedName name="汽眼编码">#REF!</definedName>
    <definedName name="日字扣编码">#REF!</definedName>
    <definedName name="色号">#REF!</definedName>
    <definedName name="色号1">#REF!</definedName>
    <definedName name="色号颜色">#REF!</definedName>
    <definedName name="色名色号">#REF!</definedName>
    <definedName name="四件扣编码">#REF!</definedName>
    <definedName name="梭织编码">#REF!</definedName>
    <definedName name="烫花编码">#REF!</definedName>
    <definedName name="烫唛编码">#REF!</definedName>
    <definedName name="五抓扣编码">#REF!</definedName>
    <definedName name="洗水">#REF!</definedName>
    <definedName name="洗水编码">#REF!</definedName>
    <definedName name="下拉头编码">#REF!</definedName>
    <definedName name="橡筋编码">#REF!</definedName>
    <definedName name="橡筋绳编码">#REF!</definedName>
    <definedName name="胸杯编码">#REF!</definedName>
    <definedName name="绣花">#REF!</definedName>
    <definedName name="绣花编码">#REF!</definedName>
    <definedName name="绣章编码">#REF!</definedName>
    <definedName name="颜色">#REF!</definedName>
    <definedName name="印花">#REF!</definedName>
    <definedName name="印花编码">#REF!</definedName>
    <definedName name="针织编码">#REF!</definedName>
    <definedName name="织带编码">#REF!</definedName>
    <definedName name="织唛编码">#REF!</definedName>
    <definedName name="主料">#REF!</definedName>
    <definedName name="主料编码">#REF!</definedName>
    <definedName name="主唛编码">#REF!</definedName>
    <definedName name="撞钉编码">#REF!</definedName>
    <definedName name="拉链属性">'[5]15SS拉链描述及供应商'!$A$2:$A$27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<sst xmlns="http://schemas.openxmlformats.org/spreadsheetml/2006/main" count="1289" uniqueCount="415">
  <si>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</si>
  <si>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</si>
  <si>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</si>
  <si>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</si>
  <si>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</si>
  <si>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</si>
  <si>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</si>
  <si>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</si>
  <si>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</si>
  <si>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</si>
  <si>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</si>
  <si>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</si>
  <si>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</si>
  <si>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</si>
  <si>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</si>
  <si>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</si>
  <si>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</si>
  <si>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</si>
  <si>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</si>
  <si>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</si>
  <si>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</si>
  <si>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</si>
  <si>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</si>
  <si>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</si>
  <si>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</si>
  <si>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</si>
  <si>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</si>
  <si>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</si>
  <si>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</si>
  <si>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</si>
  <si>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</si>
  <si>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</si>
  <si>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</si>
  <si>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</si>
  <si>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</si>
  <si>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</si>
  <si>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</si>
  <si>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</si>
  <si>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</si>
  <si>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</si>
  <si>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</si>
  <si>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</si>
  <si>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</si>
  <si>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</si>
  <si>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</si>
  <si>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</si>
  <si>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</si>
  <si>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</si>
  <si>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</si>
  <si>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</si>
  <si>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</si>
  <si>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</si>
  <si>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</si>
  <si>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</si>
  <si>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</si>
  <si>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</si>
  <si>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</si>
  <si>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</si>
  <si>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</si>
  <si>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</si>
  <si>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</si>
  <si>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</si>
  <si>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</si>
  <si>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</si>
  <si>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</si>
  <si>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</si>
  <si>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</si>
  <si>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</si>
  <si>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</si>
  <si>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</si>
  <si>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</si>
  <si>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</si>
  <si>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</si>
  <si>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</si>
  <si>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</si>
  <si>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</si>
  <si>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</si>
  <si>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</si>
  <si>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</si>
  <si>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CGDD25091900001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</si>
  <si>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</si>
  <si>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</si>
  <si>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</si>
  <si>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</si>
  <si>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</si>
  <si>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</si>
  <si>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</si>
  <si>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</si>
  <si>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</si>
  <si>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</si>
  <si>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</si>
  <si>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</si>
  <si>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</si>
  <si>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</si>
  <si>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</si>
  <si>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</si>
  <si>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</si>
  <si>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</si>
  <si>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</si>
  <si>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</si>
  <si>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</si>
  <si>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</si>
  <si>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</si>
  <si>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</si>
  <si>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</si>
  <si>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</si>
  <si>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</si>
  <si>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</si>
  <si>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</si>
  <si>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</si>
  <si>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</si>
  <si>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</si>
  <si>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</si>
  <si>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</si>
  <si>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</si>
  <si>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</si>
  <si>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</si>
  <si>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</si>
  <si>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</si>
  <si>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</si>
  <si>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t>云梦蓝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</si>
  <si>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</si>
  <si>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</si>
  <si>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</si>
  <si>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</si>
  <si>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</si>
  <si>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</si>
  <si>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1、上领不圆顺，吃皱不均匀，下及领起扭，不平服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</si>
  <si>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</si>
  <si>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</si>
  <si>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</si>
  <si>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</si>
  <si>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</si>
  <si>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</si>
  <si>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</si>
  <si>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</si>
  <si>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</si>
  <si>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</si>
  <si>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</si>
  <si>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</si>
  <si>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</si>
  <si>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</si>
  <si>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</si>
  <si>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</si>
  <si>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</si>
  <si>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</si>
  <si>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</si>
  <si>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</si>
  <si>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</si>
  <si>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</si>
  <si>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</si>
  <si>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</si>
  <si>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</si>
  <si>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</si>
  <si>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</si>
  <si>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</si>
  <si>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</si>
  <si>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</si>
  <si>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XL  洗前</t>
  </si>
  <si>
    <t>XL 洗后</t>
  </si>
  <si>
    <t>后中长</t>
  </si>
  <si>
    <t>±1</t>
  </si>
  <si>
    <t>-0.8</t>
  </si>
  <si>
    <t>-1</t>
  </si>
  <si>
    <t>胸围</t>
  </si>
  <si>
    <t>+1</t>
  </si>
  <si>
    <t>+0.5</t>
  </si>
  <si>
    <t>腰围</t>
  </si>
  <si>
    <t>摆围</t>
  </si>
  <si>
    <t>±0.5</t>
  </si>
  <si>
    <t>肩宽</t>
  </si>
  <si>
    <t>+0.6</t>
  </si>
  <si>
    <t>+0</t>
  </si>
  <si>
    <t>肩点短袖长</t>
  </si>
  <si>
    <t>±0.3</t>
  </si>
  <si>
    <t>袖肥/2（参考值）</t>
  </si>
  <si>
    <t>-0.5</t>
  </si>
  <si>
    <t>-0.6</t>
  </si>
  <si>
    <t>短袖口/2</t>
  </si>
  <si>
    <t>+0.2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</si>
  <si>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</si>
  <si>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</si>
  <si>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</si>
  <si>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</si>
  <si>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</si>
  <si>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</si>
  <si>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</si>
  <si>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</si>
  <si>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</si>
  <si>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</si>
  <si>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</si>
  <si>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</si>
  <si>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</si>
  <si>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</si>
  <si>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</si>
  <si>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</si>
  <si>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</si>
  <si>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</si>
  <si>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</si>
  <si>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</si>
  <si>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</si>
  <si>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云梦藍</t>
  </si>
  <si>
    <t>+0 +0.5 +0</t>
  </si>
  <si>
    <t>-0.5 +1 +1</t>
  </si>
  <si>
    <t>+0 +0.5 +0.5</t>
  </si>
  <si>
    <t>+0.5 +0 +0</t>
  </si>
  <si>
    <t>+1 +1 +0</t>
  </si>
  <si>
    <t>+2 +1 +1</t>
  </si>
  <si>
    <t>+1.5 +0.5 +1</t>
  </si>
  <si>
    <t>+0 +1 +1</t>
  </si>
  <si>
    <t>+1 +1.5 +1</t>
  </si>
  <si>
    <t>+1 +1.5 +0.5</t>
  </si>
  <si>
    <t>+1 +1 +1</t>
  </si>
  <si>
    <t>+0 -0.5 -0.5</t>
  </si>
  <si>
    <t>+1 +0 +0</t>
  </si>
  <si>
    <t>+0 +0 +0</t>
  </si>
  <si>
    <t>+2 +1 +1.5</t>
  </si>
  <si>
    <t>+0.3 +0.5 +0</t>
  </si>
  <si>
    <t>+0.3 +0.3 +0</t>
  </si>
  <si>
    <t>+0 +0.4 +0.5</t>
  </si>
  <si>
    <t>-0.3 +0 +0</t>
  </si>
  <si>
    <t>-0.5 -0.3 +0</t>
  </si>
  <si>
    <t>-0.5 +0.2 +0</t>
  </si>
  <si>
    <t>+0 -0.5 +0</t>
  </si>
  <si>
    <t>-0.2 -0.3 +0</t>
  </si>
  <si>
    <t>+0 -0.3 -0.2</t>
  </si>
  <si>
    <t>-0.2 +0 +0</t>
  </si>
  <si>
    <t>+0.2 +0 +0</t>
  </si>
  <si>
    <t>+0.5 +0.3 +0.5</t>
  </si>
  <si>
    <t>+0.3 +0.3 +0.3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</si>
  <si>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</si>
  <si>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</si>
  <si>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</si>
  <si>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</si>
  <si>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</si>
  <si>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</si>
  <si>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</si>
  <si>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</si>
  <si>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</si>
  <si>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</si>
  <si>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</si>
  <si>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</si>
  <si>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</si>
  <si>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先走云梦蓝164件</t>
  </si>
  <si>
    <t>检验方式</t>
  </si>
  <si>
    <t>全检</t>
  </si>
  <si>
    <t>抽检</t>
  </si>
  <si>
    <t>免检</t>
  </si>
  <si>
    <t>复检</t>
  </si>
  <si>
    <t>再复检</t>
  </si>
  <si>
    <t>采购凭证编号：CGDD25091900001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</si>
  <si>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</si>
  <si>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</si>
  <si>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</si>
  <si>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</si>
  <si>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</si>
  <si>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</si>
  <si>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</si>
  <si>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</si>
  <si>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</si>
  <si>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</si>
  <si>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</si>
  <si>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</si>
  <si>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</si>
  <si>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</si>
  <si>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②检验明细：齐色齐码32件</t>
  </si>
  <si>
    <t>情况说明：</t>
  </si>
  <si>
    <t xml:space="preserve">【问题点描述】  </t>
  </si>
  <si>
    <t>数量</t>
  </si>
  <si>
    <t>1、上领扭曲不平，前筒起窝不平</t>
  </si>
  <si>
    <t>2.夹圈起皱，脚叉线头没有清理干净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</si>
  <si>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</si>
  <si>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</si>
  <si>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</si>
  <si>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</si>
  <si>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</si>
  <si>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</si>
  <si>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</si>
  <si>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走货164件，抽查32件，发现2件不良品，已按照以上提出的问题点改正，可以出货</t>
  </si>
  <si>
    <t>服装QC部门</t>
  </si>
  <si>
    <t>检验人</t>
  </si>
  <si>
    <t>②检验明细：齐色齐码200件</t>
  </si>
  <si>
    <t>1、下及领扭曲不平，前筒底封线歪斜，不方正</t>
  </si>
  <si>
    <t>2.脚叉侧骨容皱，不顺直</t>
  </si>
  <si>
    <t>3、线头+污渍没有清理干净</t>
  </si>
  <si>
    <t>走货4200件，抽查200件，发现4件不良品，已按照以上提出的问题点改正，可以出货</t>
  </si>
  <si>
    <t>+0.3 +0.3 +0.5</t>
  </si>
  <si>
    <t>+0 +0.5 +0.3</t>
  </si>
  <si>
    <t>+0.5 +0.5 +0.3</t>
  </si>
  <si>
    <t>-0.5 +0 +0</t>
  </si>
  <si>
    <t>+0 +0.3 +0.3</t>
  </si>
  <si>
    <t>+0.5 +0.5 +0.5</t>
  </si>
  <si>
    <t>-0.5 -0.3 -0.5</t>
  </si>
  <si>
    <t>+0.5 +1 +0</t>
  </si>
  <si>
    <t>+2 +0 +1</t>
  </si>
  <si>
    <t>+2 +2 +2</t>
  </si>
  <si>
    <t>+1 +0.5 +1</t>
  </si>
  <si>
    <t>+1 +2 +2</t>
  </si>
  <si>
    <t>+1 +0 +2</t>
  </si>
  <si>
    <t>+1 +2 +1</t>
  </si>
  <si>
    <t>+1 +1 +2</t>
  </si>
  <si>
    <t>+2 +1 +2</t>
  </si>
  <si>
    <t>+0.2 +0.5 +0.5</t>
  </si>
  <si>
    <t>+0.7 +0.5 +0.5</t>
  </si>
  <si>
    <t>+1 +1 +0.5</t>
  </si>
  <si>
    <t>+0.8 +1 +0.5</t>
  </si>
  <si>
    <t>-0.5 -0.3 -0.3</t>
  </si>
  <si>
    <t>+0.2 +0 +0.2</t>
  </si>
  <si>
    <t>+0 +0 +0.3</t>
  </si>
  <si>
    <t>+0 -0.2 +0</t>
  </si>
  <si>
    <t>+0 +0 -0.2</t>
  </si>
  <si>
    <t>+0 +0 -0.5</t>
  </si>
  <si>
    <t>-0.3 -0.2 -0.2</t>
  </si>
  <si>
    <t>+0 +0.2 -0.2</t>
  </si>
  <si>
    <t>+0 +0 +0.2</t>
  </si>
  <si>
    <t>-0.3 -0.2 +0</t>
  </si>
  <si>
    <t>+0.3 +0 +0</t>
  </si>
  <si>
    <t>+0.2 +0.2 +0.3</t>
  </si>
  <si>
    <t>+0 +0.3 +0</t>
  </si>
  <si>
    <t>+0.5 +0 +0.3</t>
  </si>
  <si>
    <t>-0.5 -0.5 -0.4</t>
  </si>
  <si>
    <t>-1 -0.5 -0.6</t>
  </si>
  <si>
    <t>-0.5 -0.5 +0</t>
  </si>
  <si>
    <t>-0.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</si>
  <si>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</si>
  <si>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</si>
  <si>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</si>
  <si>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</si>
  <si>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</si>
  <si>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</si>
  <si>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</si>
  <si>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</si>
  <si>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</si>
  <si>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</si>
  <si>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</si>
  <si>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</si>
  <si>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</si>
  <si>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</si>
  <si>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</si>
  <si>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</si>
  <si>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</si>
  <si>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</si>
  <si>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</si>
  <si>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</si>
  <si>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</si>
  <si>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</si>
  <si>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</si>
  <si>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薄荷绿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</si>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</sst>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81" applyNumberFormat="0" applyAlignment="0" applyProtection="0">
      <alignment vertical="center"/>
    </xf>
    <xf numFmtId="0" fontId="56" fillId="11" borderId="82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2" borderId="83" applyNumberFormat="0" applyAlignment="0" applyProtection="0">
      <alignment vertical="center"/>
    </xf>
    <xf numFmtId="0" fontId="59" fillId="0" borderId="84" applyNumberFormat="0" applyFill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6" fillId="0" borderId="0" xfId="53" applyFont="1" applyFill="1" applyAlignment="1"/>
    <xf numFmtId="0" fontId="17" fillId="0" borderId="0" xfId="53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3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3" borderId="13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shrinkToFit="1"/>
    </xf>
    <xf numFmtId="0" fontId="28" fillId="0" borderId="15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30" fillId="0" borderId="0" xfId="53" applyFont="1" applyFill="1" applyAlignment="1"/>
    <xf numFmtId="58" fontId="16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6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17" fillId="0" borderId="2" xfId="54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0" fontId="23" fillId="0" borderId="18" xfId="55" applyFont="1" applyFill="1" applyBorder="1" applyAlignment="1">
      <alignment horizontal="center"/>
    </xf>
    <xf numFmtId="49" fontId="17" fillId="0" borderId="18" xfId="54" applyNumberFormat="1" applyFont="1" applyFill="1" applyBorder="1" applyAlignment="1">
      <alignment horizontal="center" vertical="center"/>
    </xf>
    <xf numFmtId="49" fontId="17" fillId="0" borderId="19" xfId="54" applyNumberFormat="1" applyFont="1" applyFill="1" applyBorder="1" applyAlignment="1">
      <alignment horizontal="center" vertical="center"/>
    </xf>
    <xf numFmtId="0" fontId="16" fillId="0" borderId="20" xfId="53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17" fillId="0" borderId="21" xfId="54" applyNumberFormat="1" applyFont="1" applyFill="1" applyBorder="1" applyAlignment="1">
      <alignment horizontal="center" vertical="center"/>
    </xf>
    <xf numFmtId="49" fontId="16" fillId="0" borderId="22" xfId="53" applyNumberFormat="1" applyFont="1" applyFill="1" applyBorder="1" applyAlignment="1">
      <alignment horizontal="center"/>
    </xf>
    <xf numFmtId="49" fontId="17" fillId="0" borderId="23" xfId="54" applyNumberFormat="1" applyFont="1" applyFill="1" applyBorder="1" applyAlignment="1">
      <alignment horizontal="center" vertical="center"/>
    </xf>
    <xf numFmtId="14" fontId="30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1" fillId="0" borderId="24" xfId="52" applyFont="1" applyBorder="1" applyAlignment="1">
      <alignment horizontal="center" vertical="top"/>
    </xf>
    <xf numFmtId="0" fontId="9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9" fillId="0" borderId="26" xfId="52" applyFont="1" applyFill="1" applyBorder="1" applyAlignment="1">
      <alignment vertical="center"/>
    </xf>
    <xf numFmtId="0" fontId="20" fillId="0" borderId="27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58" fontId="22" fillId="0" borderId="27" xfId="52" applyNumberFormat="1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0" fillId="0" borderId="32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0" fontId="22" fillId="3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27" xfId="52" applyFont="1" applyFill="1" applyBorder="1" applyAlignment="1">
      <alignment horizontal="left" vertical="center" wrapText="1"/>
    </xf>
    <xf numFmtId="0" fontId="9" fillId="0" borderId="31" xfId="52" applyFont="1" applyFill="1" applyBorder="1" applyAlignment="1">
      <alignment horizontal="left" vertical="center"/>
    </xf>
    <xf numFmtId="0" fontId="6" fillId="0" borderId="32" xfId="52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right" vertical="center"/>
    </xf>
    <xf numFmtId="0" fontId="22" fillId="0" borderId="36" xfId="52" applyFont="1" applyFill="1" applyBorder="1" applyAlignment="1">
      <alignment horizontal="righ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center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3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center" vertical="center"/>
    </xf>
    <xf numFmtId="0" fontId="32" fillId="0" borderId="19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 wrapText="1"/>
    </xf>
    <xf numFmtId="0" fontId="6" fillId="0" borderId="42" xfId="52" applyFill="1" applyBorder="1" applyAlignment="1">
      <alignment horizontal="center" vertical="center"/>
    </xf>
    <xf numFmtId="0" fontId="9" fillId="0" borderId="43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 wrapText="1"/>
    </xf>
    <xf numFmtId="0" fontId="6" fillId="0" borderId="19" xfId="52" applyFont="1" applyFill="1" applyBorder="1" applyAlignment="1">
      <alignment horizontal="center" vertical="center"/>
    </xf>
    <xf numFmtId="0" fontId="8" fillId="0" borderId="19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right" vertical="center"/>
    </xf>
    <xf numFmtId="0" fontId="22" fillId="0" borderId="44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32" fillId="0" borderId="46" xfId="52" applyFont="1" applyBorder="1" applyAlignment="1">
      <alignment horizontal="left" vertical="center"/>
    </xf>
    <xf numFmtId="0" fontId="32" fillId="0" borderId="25" xfId="52" applyFont="1" applyBorder="1" applyAlignment="1">
      <alignment horizontal="center" vertical="center"/>
    </xf>
    <xf numFmtId="0" fontId="32" fillId="0" borderId="26" xfId="52" applyFont="1" applyBorder="1" applyAlignment="1">
      <alignment horizontal="center" vertical="center"/>
    </xf>
    <xf numFmtId="0" fontId="32" fillId="0" borderId="41" xfId="52" applyFont="1" applyBorder="1" applyAlignment="1">
      <alignment horizontal="center" vertical="center"/>
    </xf>
    <xf numFmtId="0" fontId="8" fillId="0" borderId="25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41" xfId="52" applyFont="1" applyBorder="1" applyAlignment="1">
      <alignment horizontal="center" vertical="center"/>
    </xf>
    <xf numFmtId="0" fontId="32" fillId="0" borderId="29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 wrapText="1"/>
    </xf>
    <xf numFmtId="0" fontId="20" fillId="0" borderId="28" xfId="52" applyFont="1" applyBorder="1" applyAlignment="1">
      <alignment horizontal="left" vertical="center" wrapText="1"/>
    </xf>
    <xf numFmtId="0" fontId="32" fillId="0" borderId="27" xfId="52" applyFont="1" applyBorder="1" applyAlignment="1">
      <alignment horizontal="left" vertical="center"/>
    </xf>
    <xf numFmtId="14" fontId="20" fillId="0" borderId="27" xfId="52" applyNumberFormat="1" applyFont="1" applyBorder="1" applyAlignment="1">
      <alignment horizontal="center" vertical="center"/>
    </xf>
    <xf numFmtId="14" fontId="20" fillId="0" borderId="28" xfId="52" applyNumberFormat="1" applyFont="1" applyBorder="1" applyAlignment="1">
      <alignment horizontal="center" vertical="center"/>
    </xf>
    <xf numFmtId="0" fontId="32" fillId="0" borderId="29" xfId="52" applyFont="1" applyBorder="1" applyAlignment="1">
      <alignment vertical="center"/>
    </xf>
    <xf numFmtId="49" fontId="20" fillId="0" borderId="27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32" fillId="0" borderId="27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6" fillId="0" borderId="27" xfId="52" applyFont="1" applyBorder="1" applyAlignment="1">
      <alignment vertical="center"/>
    </xf>
    <xf numFmtId="0" fontId="36" fillId="0" borderId="31" xfId="52" applyFont="1" applyBorder="1" applyAlignment="1">
      <alignment vertical="center"/>
    </xf>
    <xf numFmtId="0" fontId="37" fillId="0" borderId="49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2" fillId="0" borderId="32" xfId="52" applyFont="1" applyBorder="1" applyAlignment="1">
      <alignment horizontal="left" vertical="center"/>
    </xf>
    <xf numFmtId="14" fontId="20" fillId="0" borderId="32" xfId="52" applyNumberFormat="1" applyFont="1" applyBorder="1" applyAlignment="1">
      <alignment horizontal="center" vertical="center"/>
    </xf>
    <xf numFmtId="14" fontId="20" fillId="0" borderId="42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2" fillId="0" borderId="25" xfId="52" applyFont="1" applyBorder="1" applyAlignment="1">
      <alignment vertical="center"/>
    </xf>
    <xf numFmtId="0" fontId="6" fillId="0" borderId="26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6" fillId="0" borderId="26" xfId="52" applyFont="1" applyBorder="1" applyAlignment="1">
      <alignment vertical="center"/>
    </xf>
    <xf numFmtId="0" fontId="32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 wrapText="1"/>
    </xf>
    <xf numFmtId="0" fontId="22" fillId="0" borderId="34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 wrapText="1"/>
    </xf>
    <xf numFmtId="0" fontId="22" fillId="0" borderId="37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2" fillId="0" borderId="31" xfId="52" applyFont="1" applyBorder="1" applyAlignment="1">
      <alignment horizontal="center" vertical="center"/>
    </xf>
    <xf numFmtId="0" fontId="32" fillId="0" borderId="32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9" fillId="0" borderId="27" xfId="52" applyFont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8" fillId="0" borderId="56" xfId="52" applyFont="1" applyBorder="1" applyAlignment="1">
      <alignment vertical="center"/>
    </xf>
    <xf numFmtId="58" fontId="6" fillId="0" borderId="56" xfId="52" applyNumberFormat="1" applyFont="1" applyBorder="1" applyAlignment="1">
      <alignment vertical="center"/>
    </xf>
    <xf numFmtId="0" fontId="8" fillId="0" borderId="56" xfId="52" applyFont="1" applyBorder="1" applyAlignment="1">
      <alignment horizontal="center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left" vertical="center"/>
    </xf>
    <xf numFmtId="0" fontId="8" fillId="0" borderId="58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6" fillId="0" borderId="59" xfId="52" applyFont="1" applyBorder="1" applyAlignment="1">
      <alignment horizontal="center" vertical="center"/>
    </xf>
    <xf numFmtId="0" fontId="20" fillId="0" borderId="42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32" fillId="0" borderId="42" xfId="52" applyFont="1" applyBorder="1" applyAlignment="1">
      <alignment horizontal="left" vertical="center"/>
    </xf>
    <xf numFmtId="0" fontId="9" fillId="0" borderId="26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9" fillId="0" borderId="35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19" xfId="52" applyFont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2" fillId="0" borderId="42" xfId="52" applyFont="1" applyBorder="1" applyAlignment="1">
      <alignment horizontal="center" vertical="center"/>
    </xf>
    <xf numFmtId="0" fontId="9" fillId="0" borderId="28" xfId="52" applyFont="1" applyBorder="1" applyAlignment="1">
      <alignment horizontal="left" vertical="center"/>
    </xf>
    <xf numFmtId="0" fontId="32" fillId="0" borderId="44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2" fillId="0" borderId="19" xfId="52" applyFont="1" applyBorder="1" applyAlignment="1">
      <alignment horizontal="left" vertical="center"/>
    </xf>
    <xf numFmtId="0" fontId="20" fillId="0" borderId="61" xfId="52" applyFont="1" applyBorder="1" applyAlignment="1">
      <alignment horizontal="center" vertical="center"/>
    </xf>
    <xf numFmtId="0" fontId="8" fillId="0" borderId="62" xfId="52" applyFont="1" applyFill="1" applyBorder="1" applyAlignment="1">
      <alignment horizontal="left" vertical="center"/>
    </xf>
    <xf numFmtId="0" fontId="8" fillId="0" borderId="63" xfId="52" applyFont="1" applyFill="1" applyBorder="1" applyAlignment="1">
      <alignment horizontal="center" vertical="center"/>
    </xf>
    <xf numFmtId="0" fontId="8" fillId="0" borderId="42" xfId="52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17" fillId="0" borderId="0" xfId="53" applyFont="1" applyFill="1" applyAlignment="1"/>
    <xf numFmtId="0" fontId="22" fillId="0" borderId="0" xfId="53" applyFont="1" applyFill="1" applyAlignment="1"/>
    <xf numFmtId="0" fontId="16" fillId="0" borderId="65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7" fillId="0" borderId="2" xfId="53" applyFont="1" applyFill="1" applyBorder="1" applyAlignment="1" applyProtection="1">
      <alignment horizontal="center" vertical="center"/>
    </xf>
    <xf numFmtId="0" fontId="17" fillId="0" borderId="66" xfId="53" applyFont="1" applyFill="1" applyBorder="1" applyAlignment="1" applyProtection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34" fillId="4" borderId="67" xfId="0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49" fontId="17" fillId="0" borderId="27" xfId="54" applyNumberFormat="1" applyFont="1" applyFill="1" applyBorder="1" applyAlignment="1">
      <alignment horizontal="center" vertical="center"/>
    </xf>
    <xf numFmtId="0" fontId="28" fillId="0" borderId="27" xfId="0" applyNumberFormat="1" applyFont="1" applyFill="1" applyBorder="1" applyAlignment="1">
      <alignment horizontal="center" vertical="center"/>
    </xf>
    <xf numFmtId="178" fontId="28" fillId="0" borderId="27" xfId="0" applyNumberFormat="1" applyFont="1" applyFill="1" applyBorder="1" applyAlignment="1">
      <alignment horizontal="center" vertical="center"/>
    </xf>
    <xf numFmtId="179" fontId="34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34" fillId="4" borderId="70" xfId="0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49" fontId="17" fillId="0" borderId="28" xfId="54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8" fillId="0" borderId="24" xfId="52" applyFont="1" applyBorder="1" applyAlignment="1">
      <alignment horizontal="center" vertical="top"/>
    </xf>
    <xf numFmtId="0" fontId="32" fillId="0" borderId="71" xfId="52" applyFont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8" fillId="0" borderId="56" xfId="52" applyFont="1" applyBorder="1" applyAlignment="1">
      <alignment horizontal="left" vertical="center"/>
    </xf>
    <xf numFmtId="0" fontId="32" fillId="0" borderId="58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32" fillId="0" borderId="30" xfId="52" applyFont="1" applyBorder="1" applyAlignment="1">
      <alignment vertical="center"/>
    </xf>
    <xf numFmtId="0" fontId="32" fillId="0" borderId="58" xfId="52" applyFont="1" applyBorder="1" applyAlignment="1">
      <alignment horizontal="center" vertical="center"/>
    </xf>
    <xf numFmtId="0" fontId="20" fillId="0" borderId="30" xfId="52" applyFont="1" applyBorder="1" applyAlignment="1">
      <alignment horizontal="center" vertical="center"/>
    </xf>
    <xf numFmtId="0" fontId="32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20" fillId="0" borderId="27" xfId="52" applyFont="1" applyBorder="1" applyAlignment="1">
      <alignment horizontal="center" vertical="center"/>
    </xf>
    <xf numFmtId="0" fontId="6" fillId="0" borderId="27" xfId="52" applyFont="1" applyBorder="1" applyAlignment="1">
      <alignment horizontal="center" vertical="center"/>
    </xf>
    <xf numFmtId="0" fontId="32" fillId="0" borderId="51" xfId="52" applyFont="1" applyBorder="1" applyAlignment="1">
      <alignment horizontal="left" vertical="center" wrapText="1"/>
    </xf>
    <xf numFmtId="0" fontId="32" fillId="0" borderId="52" xfId="52" applyFont="1" applyBorder="1" applyAlignment="1">
      <alignment horizontal="left" vertical="center" wrapText="1"/>
    </xf>
    <xf numFmtId="0" fontId="32" fillId="0" borderId="58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9" fillId="0" borderId="72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/>
    </xf>
    <xf numFmtId="9" fontId="20" fillId="0" borderId="27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9" fillId="0" borderId="52" xfId="52" applyFont="1" applyFill="1" applyBorder="1" applyAlignment="1">
      <alignment horizontal="left" vertical="center"/>
    </xf>
    <xf numFmtId="0" fontId="8" fillId="0" borderId="38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1" fillId="0" borderId="56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8" fillId="0" borderId="73" xfId="52" applyFont="1" applyBorder="1" applyAlignment="1">
      <alignment vertical="center"/>
    </xf>
    <xf numFmtId="58" fontId="6" fillId="0" borderId="46" xfId="52" applyNumberFormat="1" applyFont="1" applyBorder="1" applyAlignment="1">
      <alignment vertical="center"/>
    </xf>
    <xf numFmtId="0" fontId="8" fillId="0" borderId="38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32" fillId="0" borderId="75" xfId="52" applyFont="1" applyBorder="1" applyAlignment="1">
      <alignment horizontal="left" vertical="center"/>
    </xf>
    <xf numFmtId="0" fontId="8" fillId="0" borderId="62" xfId="52" applyFont="1" applyBorder="1" applyAlignment="1">
      <alignment horizontal="left" vertical="center"/>
    </xf>
    <xf numFmtId="0" fontId="20" fillId="0" borderId="63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4" xfId="52" applyFont="1" applyBorder="1" applyAlignment="1">
      <alignment horizontal="left" vertical="center" wrapText="1"/>
    </xf>
    <xf numFmtId="0" fontId="32" fillId="0" borderId="63" xfId="52" applyFont="1" applyBorder="1" applyAlignment="1">
      <alignment horizontal="left" vertical="center"/>
    </xf>
    <xf numFmtId="0" fontId="42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6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4" fillId="0" borderId="13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43" fillId="0" borderId="17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/>
    </xf>
    <xf numFmtId="0" fontId="44" fillId="0" borderId="18" xfId="0" applyFont="1" applyBorder="1"/>
    <xf numFmtId="0" fontId="0" fillId="0" borderId="18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7.xml"/><Relationship Id="rId8" Type="http://schemas.openxmlformats.org/officeDocument/2006/relationships/ctrlProp" Target="../ctrlProps/ctrlProp226.xml"/><Relationship Id="rId7" Type="http://schemas.openxmlformats.org/officeDocument/2006/relationships/ctrlProp" Target="../ctrlProps/ctrlProp225.xml"/><Relationship Id="rId6" Type="http://schemas.openxmlformats.org/officeDocument/2006/relationships/ctrlProp" Target="../ctrlProps/ctrlProp224.xml"/><Relationship Id="rId5" Type="http://schemas.openxmlformats.org/officeDocument/2006/relationships/ctrlProp" Target="../ctrlProps/ctrlProp223.xml"/><Relationship Id="rId41" Type="http://schemas.openxmlformats.org/officeDocument/2006/relationships/ctrlProp" Target="../ctrlProps/ctrlProp259.xml"/><Relationship Id="rId40" Type="http://schemas.openxmlformats.org/officeDocument/2006/relationships/ctrlProp" Target="../ctrlProps/ctrlProp258.xml"/><Relationship Id="rId4" Type="http://schemas.openxmlformats.org/officeDocument/2006/relationships/ctrlProp" Target="../ctrlProps/ctrlProp222.xml"/><Relationship Id="rId39" Type="http://schemas.openxmlformats.org/officeDocument/2006/relationships/ctrlProp" Target="../ctrlProps/ctrlProp257.xml"/><Relationship Id="rId38" Type="http://schemas.openxmlformats.org/officeDocument/2006/relationships/ctrlProp" Target="../ctrlProps/ctrlProp256.xml"/><Relationship Id="rId37" Type="http://schemas.openxmlformats.org/officeDocument/2006/relationships/ctrlProp" Target="../ctrlProps/ctrlProp255.xml"/><Relationship Id="rId36" Type="http://schemas.openxmlformats.org/officeDocument/2006/relationships/ctrlProp" Target="../ctrlProps/ctrlProp254.xml"/><Relationship Id="rId35" Type="http://schemas.openxmlformats.org/officeDocument/2006/relationships/ctrlProp" Target="../ctrlProps/ctrlProp253.xml"/><Relationship Id="rId34" Type="http://schemas.openxmlformats.org/officeDocument/2006/relationships/ctrlProp" Target="../ctrlProps/ctrlProp252.xml"/><Relationship Id="rId33" Type="http://schemas.openxmlformats.org/officeDocument/2006/relationships/ctrlProp" Target="../ctrlProps/ctrlProp251.xml"/><Relationship Id="rId32" Type="http://schemas.openxmlformats.org/officeDocument/2006/relationships/ctrlProp" Target="../ctrlProps/ctrlProp250.xml"/><Relationship Id="rId31" Type="http://schemas.openxmlformats.org/officeDocument/2006/relationships/ctrlProp" Target="../ctrlProps/ctrlProp249.xml"/><Relationship Id="rId30" Type="http://schemas.openxmlformats.org/officeDocument/2006/relationships/ctrlProp" Target="../ctrlProps/ctrlProp248.xml"/><Relationship Id="rId3" Type="http://schemas.openxmlformats.org/officeDocument/2006/relationships/ctrlProp" Target="../ctrlProps/ctrlProp221.xml"/><Relationship Id="rId29" Type="http://schemas.openxmlformats.org/officeDocument/2006/relationships/ctrlProp" Target="../ctrlProps/ctrlProp247.xml"/><Relationship Id="rId28" Type="http://schemas.openxmlformats.org/officeDocument/2006/relationships/ctrlProp" Target="../ctrlProps/ctrlProp246.xml"/><Relationship Id="rId27" Type="http://schemas.openxmlformats.org/officeDocument/2006/relationships/ctrlProp" Target="../ctrlProps/ctrlProp245.xml"/><Relationship Id="rId26" Type="http://schemas.openxmlformats.org/officeDocument/2006/relationships/ctrlProp" Target="../ctrlProps/ctrlProp244.xml"/><Relationship Id="rId25" Type="http://schemas.openxmlformats.org/officeDocument/2006/relationships/ctrlProp" Target="../ctrlProps/ctrlProp243.xml"/><Relationship Id="rId24" Type="http://schemas.openxmlformats.org/officeDocument/2006/relationships/ctrlProp" Target="../ctrlProps/ctrlProp242.xml"/><Relationship Id="rId23" Type="http://schemas.openxmlformats.org/officeDocument/2006/relationships/ctrlProp" Target="../ctrlProps/ctrlProp241.xml"/><Relationship Id="rId22" Type="http://schemas.openxmlformats.org/officeDocument/2006/relationships/ctrlProp" Target="../ctrlProps/ctrlProp240.xml"/><Relationship Id="rId21" Type="http://schemas.openxmlformats.org/officeDocument/2006/relationships/ctrlProp" Target="../ctrlProps/ctrlProp239.xml"/><Relationship Id="rId20" Type="http://schemas.openxmlformats.org/officeDocument/2006/relationships/ctrlProp" Target="../ctrlProps/ctrlProp23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37.xml"/><Relationship Id="rId18" Type="http://schemas.openxmlformats.org/officeDocument/2006/relationships/ctrlProp" Target="../ctrlProps/ctrlProp236.xml"/><Relationship Id="rId17" Type="http://schemas.openxmlformats.org/officeDocument/2006/relationships/ctrlProp" Target="../ctrlProps/ctrlProp235.xml"/><Relationship Id="rId16" Type="http://schemas.openxmlformats.org/officeDocument/2006/relationships/ctrlProp" Target="../ctrlProps/ctrlProp234.xml"/><Relationship Id="rId15" Type="http://schemas.openxmlformats.org/officeDocument/2006/relationships/ctrlProp" Target="../ctrlProps/ctrlProp233.xml"/><Relationship Id="rId14" Type="http://schemas.openxmlformats.org/officeDocument/2006/relationships/ctrlProp" Target="../ctrlProps/ctrlProp232.xml"/><Relationship Id="rId13" Type="http://schemas.openxmlformats.org/officeDocument/2006/relationships/ctrlProp" Target="../ctrlProps/ctrlProp231.xml"/><Relationship Id="rId12" Type="http://schemas.openxmlformats.org/officeDocument/2006/relationships/ctrlProp" Target="../ctrlProps/ctrlProp230.xml"/><Relationship Id="rId11" Type="http://schemas.openxmlformats.org/officeDocument/2006/relationships/ctrlProp" Target="../ctrlProps/ctrlProp229.xml"/><Relationship Id="rId10" Type="http://schemas.openxmlformats.org/officeDocument/2006/relationships/ctrlProp" Target="../ctrlProps/ctrlProp22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15.95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6"/>
  <sheetViews>
    <sheetView tabSelected="1" workbookViewId="0">
      <selection activeCell="K11" sqref="K11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625" style="75" customWidth="1"/>
    <col min="10" max="12" width="12.625" style="75" customWidth="1"/>
    <col min="13" max="16" width="12.625" style="77" customWidth="1"/>
    <col min="17" max="247" width="9" style="75"/>
    <col min="248" max="16384" width="9" style="78"/>
  </cols>
  <sheetData>
    <row r="1" s="75" customFormat="1" ht="29" customHeight="1" spans="1:250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106"/>
      <c r="N1" s="106"/>
      <c r="O1" s="106"/>
      <c r="P1" s="106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107"/>
      <c r="J2" s="108" t="s">
        <v>57</v>
      </c>
      <c r="K2" s="109" t="s">
        <v>56</v>
      </c>
      <c r="L2" s="109"/>
      <c r="M2" s="109"/>
      <c r="N2" s="109"/>
      <c r="O2" s="110"/>
      <c r="P2" s="111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112"/>
      <c r="J3" s="113"/>
      <c r="K3" s="113"/>
      <c r="L3" s="113"/>
      <c r="M3" s="113"/>
      <c r="N3" s="113"/>
      <c r="O3" s="114"/>
      <c r="P3" s="115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112"/>
      <c r="J4" s="92" t="s">
        <v>111</v>
      </c>
      <c r="K4" s="92" t="s">
        <v>112</v>
      </c>
      <c r="L4" s="92" t="s">
        <v>113</v>
      </c>
      <c r="M4" s="92" t="s">
        <v>114</v>
      </c>
      <c r="N4" s="92" t="s">
        <v>115</v>
      </c>
      <c r="O4" s="92" t="s">
        <v>148</v>
      </c>
      <c r="P4" s="116" t="s">
        <v>117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112"/>
      <c r="J5" s="113" t="s">
        <v>119</v>
      </c>
      <c r="K5" s="113" t="s">
        <v>120</v>
      </c>
      <c r="L5" s="113" t="s">
        <v>120</v>
      </c>
      <c r="M5" s="113" t="s">
        <v>120</v>
      </c>
      <c r="N5" s="113" t="s">
        <v>119</v>
      </c>
      <c r="O5" s="113" t="s">
        <v>119</v>
      </c>
      <c r="P5" s="117" t="s">
        <v>120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95">
        <f>G6+1</f>
        <v>76.5</v>
      </c>
      <c r="I6" s="112"/>
      <c r="J6" s="113" t="s">
        <v>286</v>
      </c>
      <c r="K6" s="113" t="s">
        <v>287</v>
      </c>
      <c r="L6" s="113" t="s">
        <v>288</v>
      </c>
      <c r="M6" s="113" t="s">
        <v>289</v>
      </c>
      <c r="N6" s="113" t="s">
        <v>290</v>
      </c>
      <c r="O6" s="113" t="s">
        <v>291</v>
      </c>
      <c r="P6" s="118" t="s">
        <v>292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97" t="s">
        <v>164</v>
      </c>
      <c r="B7" s="98">
        <f>C7-4</f>
        <v>100</v>
      </c>
      <c r="C7" s="98">
        <f>D7-4</f>
        <v>104</v>
      </c>
      <c r="D7" s="99">
        <v>108</v>
      </c>
      <c r="E7" s="98">
        <f>D7+4</f>
        <v>112</v>
      </c>
      <c r="F7" s="98">
        <f>E7+4</f>
        <v>116</v>
      </c>
      <c r="G7" s="98">
        <f>F7+6</f>
        <v>122</v>
      </c>
      <c r="H7" s="98">
        <f>G7+6</f>
        <v>128</v>
      </c>
      <c r="I7" s="112"/>
      <c r="J7" s="113" t="s">
        <v>293</v>
      </c>
      <c r="K7" s="113" t="s">
        <v>294</v>
      </c>
      <c r="L7" s="113" t="s">
        <v>206</v>
      </c>
      <c r="M7" s="113" t="s">
        <v>295</v>
      </c>
      <c r="N7" s="113" t="s">
        <v>206</v>
      </c>
      <c r="O7" s="113" t="s">
        <v>209</v>
      </c>
      <c r="P7" s="118" t="s">
        <v>296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97" t="s">
        <v>168</v>
      </c>
      <c r="B8" s="98">
        <f>C8-4</f>
        <v>98</v>
      </c>
      <c r="C8" s="98">
        <f>D8-4</f>
        <v>102</v>
      </c>
      <c r="D8" s="99">
        <v>106</v>
      </c>
      <c r="E8" s="98">
        <f>D8+4</f>
        <v>110</v>
      </c>
      <c r="F8" s="98">
        <f>E8+5</f>
        <v>115</v>
      </c>
      <c r="G8" s="98">
        <f>F8+6</f>
        <v>121</v>
      </c>
      <c r="H8" s="98">
        <f>G8+6</f>
        <v>127</v>
      </c>
      <c r="I8" s="112"/>
      <c r="J8" s="113" t="s">
        <v>297</v>
      </c>
      <c r="K8" s="113" t="s">
        <v>298</v>
      </c>
      <c r="L8" s="113" t="s">
        <v>299</v>
      </c>
      <c r="M8" s="113" t="s">
        <v>295</v>
      </c>
      <c r="N8" s="113" t="s">
        <v>300</v>
      </c>
      <c r="O8" s="113" t="s">
        <v>301</v>
      </c>
      <c r="P8" s="118" t="s">
        <v>212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97" t="s">
        <v>170</v>
      </c>
      <c r="B9" s="98">
        <f>C9-1.2</f>
        <v>43.6</v>
      </c>
      <c r="C9" s="98">
        <f>D9-1.2</f>
        <v>44.8</v>
      </c>
      <c r="D9" s="99">
        <v>46</v>
      </c>
      <c r="E9" s="98">
        <f>D9+1.2</f>
        <v>47.2</v>
      </c>
      <c r="F9" s="98">
        <f>E9+1.2</f>
        <v>48.4</v>
      </c>
      <c r="G9" s="98">
        <f>F9+1.4</f>
        <v>49.8</v>
      </c>
      <c r="H9" s="98">
        <f>G9+1.4</f>
        <v>51.2</v>
      </c>
      <c r="I9" s="112"/>
      <c r="J9" s="113" t="s">
        <v>219</v>
      </c>
      <c r="K9" s="113" t="s">
        <v>302</v>
      </c>
      <c r="L9" s="113" t="s">
        <v>303</v>
      </c>
      <c r="M9" s="113" t="s">
        <v>304</v>
      </c>
      <c r="N9" s="113" t="s">
        <v>291</v>
      </c>
      <c r="O9" s="113" t="s">
        <v>305</v>
      </c>
      <c r="P9" s="118" t="s">
        <v>291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97" t="s">
        <v>173</v>
      </c>
      <c r="B10" s="98">
        <f>C10-0.5</f>
        <v>19</v>
      </c>
      <c r="C10" s="98">
        <f>D10-0.5</f>
        <v>19.5</v>
      </c>
      <c r="D10" s="99">
        <v>20</v>
      </c>
      <c r="E10" s="98">
        <f t="shared" ref="E10:H10" si="0">D10+0.5</f>
        <v>20.5</v>
      </c>
      <c r="F10" s="98">
        <f t="shared" si="0"/>
        <v>21</v>
      </c>
      <c r="G10" s="98">
        <f t="shared" si="0"/>
        <v>21.5</v>
      </c>
      <c r="H10" s="98">
        <f t="shared" si="0"/>
        <v>22</v>
      </c>
      <c r="I10" s="112"/>
      <c r="J10" s="113" t="s">
        <v>306</v>
      </c>
      <c r="K10" s="113" t="s">
        <v>307</v>
      </c>
      <c r="L10" s="113" t="s">
        <v>308</v>
      </c>
      <c r="M10" s="113" t="s">
        <v>309</v>
      </c>
      <c r="N10" s="113" t="s">
        <v>215</v>
      </c>
      <c r="O10" s="113" t="s">
        <v>310</v>
      </c>
      <c r="P10" s="118" t="s">
        <v>311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97" t="s">
        <v>175</v>
      </c>
      <c r="B11" s="100">
        <f>C11-0.7</f>
        <v>18.1</v>
      </c>
      <c r="C11" s="100">
        <f>D11-0.7</f>
        <v>18.8</v>
      </c>
      <c r="D11" s="99">
        <v>19.5</v>
      </c>
      <c r="E11" s="100">
        <f>D11+0.7</f>
        <v>20.2</v>
      </c>
      <c r="F11" s="100">
        <f>E11+0.7</f>
        <v>20.9</v>
      </c>
      <c r="G11" s="100">
        <f>F11+0.95</f>
        <v>21.85</v>
      </c>
      <c r="H11" s="100">
        <f>G11+0.95</f>
        <v>22.8</v>
      </c>
      <c r="I11" s="112"/>
      <c r="J11" s="113" t="s">
        <v>312</v>
      </c>
      <c r="K11" s="113" t="s">
        <v>225</v>
      </c>
      <c r="L11" s="113" t="s">
        <v>313</v>
      </c>
      <c r="M11" s="113" t="s">
        <v>215</v>
      </c>
      <c r="N11" s="113" t="s">
        <v>314</v>
      </c>
      <c r="O11" s="113" t="s">
        <v>315</v>
      </c>
      <c r="P11" s="118" t="s">
        <v>310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97" t="s">
        <v>178</v>
      </c>
      <c r="B12" s="98">
        <f>C12-0.7</f>
        <v>15.6</v>
      </c>
      <c r="C12" s="98">
        <f>D12-0.7</f>
        <v>16.3</v>
      </c>
      <c r="D12" s="99">
        <v>17</v>
      </c>
      <c r="E12" s="98">
        <f>D12+0.7</f>
        <v>17.7</v>
      </c>
      <c r="F12" s="98">
        <f>E12+0.7</f>
        <v>18.4</v>
      </c>
      <c r="G12" s="98">
        <f>F12+0.95</f>
        <v>19.35</v>
      </c>
      <c r="H12" s="98">
        <f>G12+0.95</f>
        <v>20.3</v>
      </c>
      <c r="I12" s="112"/>
      <c r="J12" s="113" t="s">
        <v>316</v>
      </c>
      <c r="K12" s="113" t="s">
        <v>215</v>
      </c>
      <c r="L12" s="113" t="s">
        <v>317</v>
      </c>
      <c r="M12" s="113" t="s">
        <v>318</v>
      </c>
      <c r="N12" s="113" t="s">
        <v>319</v>
      </c>
      <c r="O12" s="113" t="s">
        <v>314</v>
      </c>
      <c r="P12" s="118" t="s">
        <v>215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97" t="s">
        <v>182</v>
      </c>
      <c r="B13" s="98">
        <f>C13-1</f>
        <v>43</v>
      </c>
      <c r="C13" s="98">
        <f>D13-1</f>
        <v>44</v>
      </c>
      <c r="D13" s="99">
        <v>45</v>
      </c>
      <c r="E13" s="98">
        <f>D13+1</f>
        <v>46</v>
      </c>
      <c r="F13" s="98">
        <f>E13+1</f>
        <v>47</v>
      </c>
      <c r="G13" s="98">
        <f>F13+1.5</f>
        <v>48.5</v>
      </c>
      <c r="H13" s="98">
        <f>G13+1.5</f>
        <v>50</v>
      </c>
      <c r="I13" s="112"/>
      <c r="J13" s="113" t="s">
        <v>320</v>
      </c>
      <c r="K13" s="113" t="s">
        <v>215</v>
      </c>
      <c r="L13" s="113" t="s">
        <v>215</v>
      </c>
      <c r="M13" s="113" t="s">
        <v>321</v>
      </c>
      <c r="N13" s="113" t="s">
        <v>322</v>
      </c>
      <c r="O13" s="113" t="s">
        <v>323</v>
      </c>
      <c r="P13" s="118" t="s">
        <v>215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01"/>
      <c r="B14" s="102"/>
      <c r="C14" s="102"/>
      <c r="D14" s="102"/>
      <c r="E14" s="103"/>
      <c r="F14" s="102"/>
      <c r="G14" s="102"/>
      <c r="H14" s="102"/>
      <c r="I14" s="119"/>
      <c r="J14" s="120"/>
      <c r="K14" s="120"/>
      <c r="L14" s="121"/>
      <c r="M14" s="120"/>
      <c r="N14" s="120"/>
      <c r="O14" s="122"/>
      <c r="P14" s="123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spans="3:250">
      <c r="C15" s="76"/>
      <c r="I15" s="104"/>
      <c r="J15" s="124"/>
      <c r="K15" s="104"/>
      <c r="L15" s="104"/>
      <c r="N15" s="104"/>
      <c r="O15" s="104"/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pans="7:16">
      <c r="G16" s="104" t="s">
        <v>186</v>
      </c>
      <c r="H16" s="105">
        <v>45946</v>
      </c>
      <c r="J16" s="104" t="s">
        <v>187</v>
      </c>
      <c r="K16" s="75" t="s">
        <v>139</v>
      </c>
      <c r="N16" s="104" t="s">
        <v>188</v>
      </c>
      <c r="O16" s="104"/>
      <c r="P16" s="126" t="s">
        <v>142</v>
      </c>
    </row>
  </sheetData>
  <mergeCells count="7">
    <mergeCell ref="A1:L1"/>
    <mergeCell ref="B2:D2"/>
    <mergeCell ref="F2:H2"/>
    <mergeCell ref="K2:P2"/>
    <mergeCell ref="B3:H3"/>
    <mergeCell ref="A3:A5"/>
    <mergeCell ref="I2:I14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325</v>
      </c>
      <c r="B2" s="5" t="s">
        <v>326</v>
      </c>
      <c r="C2" s="5" t="s">
        <v>327</v>
      </c>
      <c r="D2" s="5" t="s">
        <v>328</v>
      </c>
      <c r="E2" s="5" t="s">
        <v>329</v>
      </c>
      <c r="F2" s="5" t="s">
        <v>330</v>
      </c>
      <c r="G2" s="5" t="s">
        <v>331</v>
      </c>
      <c r="H2" s="65" t="s">
        <v>332</v>
      </c>
      <c r="I2" s="4" t="s">
        <v>333</v>
      </c>
      <c r="J2" s="4" t="s">
        <v>334</v>
      </c>
      <c r="K2" s="4" t="s">
        <v>335</v>
      </c>
      <c r="L2" s="4" t="s">
        <v>336</v>
      </c>
      <c r="M2" s="4" t="s">
        <v>337</v>
      </c>
      <c r="N2" s="5" t="s">
        <v>338</v>
      </c>
      <c r="O2" s="5" t="s">
        <v>339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ht="20" customHeight="1" spans="1:15">
      <c r="A4" s="67">
        <v>1</v>
      </c>
      <c r="B4" s="28" t="s">
        <v>340</v>
      </c>
      <c r="C4" s="28" t="s">
        <v>341</v>
      </c>
      <c r="D4" s="28" t="s">
        <v>120</v>
      </c>
      <c r="E4" s="29" t="s">
        <v>342</v>
      </c>
      <c r="F4" s="12" t="s">
        <v>343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344</v>
      </c>
    </row>
    <row r="5" ht="20" customHeight="1" spans="1:15">
      <c r="A5" s="67">
        <v>2</v>
      </c>
      <c r="B5" s="28" t="s">
        <v>345</v>
      </c>
      <c r="C5" s="28" t="s">
        <v>341</v>
      </c>
      <c r="D5" s="28" t="s">
        <v>119</v>
      </c>
      <c r="E5" s="29" t="s">
        <v>342</v>
      </c>
      <c r="F5" s="12" t="s">
        <v>343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344</v>
      </c>
    </row>
    <row r="6" ht="20" customHeight="1" spans="1:15">
      <c r="A6" s="67">
        <v>3</v>
      </c>
      <c r="B6" s="28" t="s">
        <v>346</v>
      </c>
      <c r="C6" s="28" t="s">
        <v>341</v>
      </c>
      <c r="D6" s="28" t="s">
        <v>347</v>
      </c>
      <c r="E6" s="29" t="s">
        <v>342</v>
      </c>
      <c r="F6" s="12" t="s">
        <v>343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344</v>
      </c>
    </row>
    <row r="7" ht="20" customHeight="1" spans="1:15">
      <c r="A7" s="67">
        <v>4</v>
      </c>
      <c r="B7" s="28" t="s">
        <v>348</v>
      </c>
      <c r="C7" s="28" t="s">
        <v>341</v>
      </c>
      <c r="D7" s="28" t="s">
        <v>349</v>
      </c>
      <c r="E7" s="29" t="s">
        <v>342</v>
      </c>
      <c r="F7" s="12" t="s">
        <v>343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344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350</v>
      </c>
      <c r="B9" s="19"/>
      <c r="C9" s="54"/>
      <c r="D9" s="20"/>
      <c r="E9" s="21"/>
      <c r="F9" s="54"/>
      <c r="G9" s="9"/>
      <c r="H9" s="36"/>
      <c r="I9" s="30"/>
      <c r="J9" s="18" t="s">
        <v>351</v>
      </c>
      <c r="K9" s="19"/>
      <c r="L9" s="19"/>
      <c r="M9" s="20"/>
      <c r="N9" s="19"/>
      <c r="O9" s="26"/>
    </row>
    <row r="10" ht="61" customHeight="1" spans="1:15">
      <c r="A10" s="70" t="s">
        <v>352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354</v>
      </c>
      <c r="H2" s="4"/>
      <c r="I2" s="4" t="s">
        <v>355</v>
      </c>
      <c r="J2" s="4"/>
      <c r="K2" s="6" t="s">
        <v>356</v>
      </c>
      <c r="L2" s="60" t="s">
        <v>357</v>
      </c>
      <c r="M2" s="24" t="s">
        <v>358</v>
      </c>
    </row>
    <row r="3" s="1" customFormat="1" ht="16.5" spans="1:13">
      <c r="A3" s="4"/>
      <c r="B3" s="7"/>
      <c r="C3" s="7"/>
      <c r="D3" s="7"/>
      <c r="E3" s="7"/>
      <c r="F3" s="7"/>
      <c r="G3" s="4" t="s">
        <v>359</v>
      </c>
      <c r="H3" s="4" t="s">
        <v>360</v>
      </c>
      <c r="I3" s="4" t="s">
        <v>359</v>
      </c>
      <c r="J3" s="4" t="s">
        <v>360</v>
      </c>
      <c r="K3" s="8"/>
      <c r="L3" s="61"/>
      <c r="M3" s="25"/>
    </row>
    <row r="4" ht="22" customHeight="1" spans="1:13">
      <c r="A4" s="51">
        <v>1</v>
      </c>
      <c r="B4" s="12" t="s">
        <v>343</v>
      </c>
      <c r="C4" s="28" t="s">
        <v>340</v>
      </c>
      <c r="D4" s="28" t="s">
        <v>341</v>
      </c>
      <c r="E4" s="28" t="s">
        <v>120</v>
      </c>
      <c r="F4" s="29" t="s">
        <v>342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343</v>
      </c>
      <c r="C5" s="28" t="s">
        <v>345</v>
      </c>
      <c r="D5" s="28" t="s">
        <v>341</v>
      </c>
      <c r="E5" s="28" t="s">
        <v>119</v>
      </c>
      <c r="F5" s="29" t="s">
        <v>342</v>
      </c>
      <c r="G5" s="52">
        <v>-0.03</v>
      </c>
      <c r="H5" s="52" t="s">
        <v>361</v>
      </c>
      <c r="I5" s="52">
        <v>-0.04</v>
      </c>
      <c r="J5" s="52" t="s">
        <v>361</v>
      </c>
      <c r="K5" s="56"/>
      <c r="L5" s="9"/>
      <c r="M5" s="9"/>
    </row>
    <row r="6" ht="22" customHeight="1" spans="1:13">
      <c r="A6" s="51">
        <v>3</v>
      </c>
      <c r="B6" s="12" t="s">
        <v>343</v>
      </c>
      <c r="C6" s="28" t="s">
        <v>346</v>
      </c>
      <c r="D6" s="28" t="s">
        <v>341</v>
      </c>
      <c r="E6" s="28" t="s">
        <v>347</v>
      </c>
      <c r="F6" s="29" t="s">
        <v>342</v>
      </c>
      <c r="G6" s="52">
        <v>-0.01</v>
      </c>
      <c r="H6" s="52" t="s">
        <v>361</v>
      </c>
      <c r="I6" s="52">
        <v>-0.01</v>
      </c>
      <c r="J6" s="52" t="s">
        <v>361</v>
      </c>
      <c r="K6" s="56"/>
      <c r="L6" s="9"/>
      <c r="M6" s="9"/>
    </row>
    <row r="7" ht="22" customHeight="1" spans="1:13">
      <c r="A7" s="51">
        <v>4</v>
      </c>
      <c r="B7" s="12" t="s">
        <v>343</v>
      </c>
      <c r="C7" s="28" t="s">
        <v>348</v>
      </c>
      <c r="D7" s="28" t="s">
        <v>341</v>
      </c>
      <c r="E7" s="28" t="s">
        <v>349</v>
      </c>
      <c r="F7" s="29" t="s">
        <v>342</v>
      </c>
      <c r="G7" s="52">
        <v>-0.02</v>
      </c>
      <c r="H7" s="52" t="s">
        <v>361</v>
      </c>
      <c r="I7" s="52">
        <v>-0.03</v>
      </c>
      <c r="J7" s="52" t="s">
        <v>361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362</v>
      </c>
      <c r="B9" s="19"/>
      <c r="C9" s="19"/>
      <c r="D9" s="54"/>
      <c r="E9" s="20"/>
      <c r="F9" s="55"/>
      <c r="G9" s="30"/>
      <c r="H9" s="18" t="s">
        <v>351</v>
      </c>
      <c r="I9" s="19"/>
      <c r="J9" s="19"/>
      <c r="K9" s="20"/>
      <c r="L9" s="62"/>
      <c r="M9" s="26"/>
    </row>
    <row r="10" ht="84" customHeight="1" spans="1:13">
      <c r="A10" s="58" t="s">
        <v>363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37" t="s">
        <v>366</v>
      </c>
      <c r="H2" s="38"/>
      <c r="I2" s="47"/>
      <c r="J2" s="37" t="s">
        <v>367</v>
      </c>
      <c r="K2" s="38"/>
      <c r="L2" s="47"/>
      <c r="M2" s="37" t="s">
        <v>368</v>
      </c>
      <c r="N2" s="38"/>
      <c r="O2" s="47"/>
      <c r="P2" s="37" t="s">
        <v>369</v>
      </c>
      <c r="Q2" s="38"/>
      <c r="R2" s="47"/>
      <c r="S2" s="38" t="s">
        <v>370</v>
      </c>
      <c r="T2" s="38"/>
      <c r="U2" s="47"/>
      <c r="V2" s="33" t="s">
        <v>371</v>
      </c>
      <c r="W2" s="33" t="s">
        <v>339</v>
      </c>
    </row>
    <row r="3" s="1" customFormat="1" ht="16.5" spans="1:23">
      <c r="A3" s="7"/>
      <c r="B3" s="39"/>
      <c r="C3" s="39"/>
      <c r="D3" s="39"/>
      <c r="E3" s="39"/>
      <c r="F3" s="39"/>
      <c r="G3" s="4" t="s">
        <v>372</v>
      </c>
      <c r="H3" s="4" t="s">
        <v>67</v>
      </c>
      <c r="I3" s="4" t="s">
        <v>330</v>
      </c>
      <c r="J3" s="4" t="s">
        <v>372</v>
      </c>
      <c r="K3" s="4" t="s">
        <v>67</v>
      </c>
      <c r="L3" s="4" t="s">
        <v>330</v>
      </c>
      <c r="M3" s="4" t="s">
        <v>372</v>
      </c>
      <c r="N3" s="4" t="s">
        <v>67</v>
      </c>
      <c r="O3" s="4" t="s">
        <v>330</v>
      </c>
      <c r="P3" s="4" t="s">
        <v>372</v>
      </c>
      <c r="Q3" s="4" t="s">
        <v>67</v>
      </c>
      <c r="R3" s="4" t="s">
        <v>330</v>
      </c>
      <c r="S3" s="4" t="s">
        <v>372</v>
      </c>
      <c r="T3" s="4" t="s">
        <v>67</v>
      </c>
      <c r="U3" s="4" t="s">
        <v>330</v>
      </c>
      <c r="V3" s="50"/>
      <c r="W3" s="50"/>
    </row>
    <row r="4" ht="20" customHeight="1" spans="1:23">
      <c r="A4" s="27" t="s">
        <v>373</v>
      </c>
      <c r="B4" s="12" t="s">
        <v>343</v>
      </c>
      <c r="C4" s="28" t="s">
        <v>340</v>
      </c>
      <c r="D4" s="28" t="s">
        <v>341</v>
      </c>
      <c r="E4" s="28" t="s">
        <v>120</v>
      </c>
      <c r="F4" s="29" t="s">
        <v>342</v>
      </c>
      <c r="G4" s="11" t="s">
        <v>374</v>
      </c>
      <c r="H4" s="11"/>
      <c r="I4" s="11" t="s">
        <v>375</v>
      </c>
      <c r="J4" s="11" t="s">
        <v>376</v>
      </c>
      <c r="K4" s="48"/>
      <c r="L4" s="48" t="s">
        <v>377</v>
      </c>
      <c r="M4" s="9" t="s">
        <v>378</v>
      </c>
      <c r="N4" s="9"/>
      <c r="O4" s="9" t="s">
        <v>379</v>
      </c>
      <c r="P4" s="9"/>
      <c r="Q4" s="9"/>
      <c r="R4" s="9"/>
      <c r="S4" s="9"/>
      <c r="T4" s="9"/>
      <c r="U4" s="9"/>
      <c r="V4" s="9" t="s">
        <v>380</v>
      </c>
      <c r="W4" s="9"/>
    </row>
    <row r="5" ht="20" customHeight="1" spans="1:23">
      <c r="A5" s="27" t="s">
        <v>373</v>
      </c>
      <c r="B5" s="12" t="s">
        <v>343</v>
      </c>
      <c r="C5" s="28" t="s">
        <v>345</v>
      </c>
      <c r="D5" s="28" t="s">
        <v>341</v>
      </c>
      <c r="E5" s="28" t="s">
        <v>119</v>
      </c>
      <c r="F5" s="29" t="s">
        <v>342</v>
      </c>
      <c r="G5" s="40" t="s">
        <v>381</v>
      </c>
      <c r="H5" s="41"/>
      <c r="I5" s="49"/>
      <c r="J5" s="40" t="s">
        <v>382</v>
      </c>
      <c r="K5" s="41"/>
      <c r="L5" s="49"/>
      <c r="M5" s="37" t="s">
        <v>383</v>
      </c>
      <c r="N5" s="38"/>
      <c r="O5" s="47"/>
      <c r="P5" s="37" t="s">
        <v>384</v>
      </c>
      <c r="Q5" s="38"/>
      <c r="R5" s="47"/>
      <c r="S5" s="38" t="s">
        <v>385</v>
      </c>
      <c r="T5" s="38"/>
      <c r="U5" s="47"/>
      <c r="V5" s="9"/>
      <c r="W5" s="9"/>
    </row>
    <row r="6" ht="20" customHeight="1" spans="1:23">
      <c r="A6" s="27" t="s">
        <v>373</v>
      </c>
      <c r="B6" s="12" t="s">
        <v>343</v>
      </c>
      <c r="C6" s="28" t="s">
        <v>346</v>
      </c>
      <c r="D6" s="28" t="s">
        <v>341</v>
      </c>
      <c r="E6" s="28" t="s">
        <v>347</v>
      </c>
      <c r="F6" s="29" t="s">
        <v>342</v>
      </c>
      <c r="G6" s="42" t="s">
        <v>372</v>
      </c>
      <c r="H6" s="42" t="s">
        <v>67</v>
      </c>
      <c r="I6" s="42" t="s">
        <v>330</v>
      </c>
      <c r="J6" s="42" t="s">
        <v>372</v>
      </c>
      <c r="K6" s="42" t="s">
        <v>67</v>
      </c>
      <c r="L6" s="42" t="s">
        <v>330</v>
      </c>
      <c r="M6" s="4" t="s">
        <v>372</v>
      </c>
      <c r="N6" s="4" t="s">
        <v>67</v>
      </c>
      <c r="O6" s="4" t="s">
        <v>330</v>
      </c>
      <c r="P6" s="4" t="s">
        <v>372</v>
      </c>
      <c r="Q6" s="4" t="s">
        <v>67</v>
      </c>
      <c r="R6" s="4" t="s">
        <v>330</v>
      </c>
      <c r="S6" s="4" t="s">
        <v>372</v>
      </c>
      <c r="T6" s="4" t="s">
        <v>67</v>
      </c>
      <c r="U6" s="4" t="s">
        <v>330</v>
      </c>
      <c r="V6" s="9"/>
      <c r="W6" s="9"/>
    </row>
    <row r="7" ht="20" customHeight="1" spans="1:23">
      <c r="A7" s="27" t="s">
        <v>373</v>
      </c>
      <c r="B7" s="12" t="s">
        <v>343</v>
      </c>
      <c r="C7" s="28" t="s">
        <v>348</v>
      </c>
      <c r="D7" s="28" t="s">
        <v>341</v>
      </c>
      <c r="E7" s="28" t="s">
        <v>349</v>
      </c>
      <c r="F7" s="29" t="s">
        <v>342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362</v>
      </c>
      <c r="B10" s="19"/>
      <c r="C10" s="19"/>
      <c r="D10" s="19"/>
      <c r="E10" s="20"/>
      <c r="F10" s="21"/>
      <c r="G10" s="30"/>
      <c r="H10" s="36"/>
      <c r="I10" s="36"/>
      <c r="J10" s="18" t="s">
        <v>351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386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388</v>
      </c>
      <c r="B2" s="33" t="s">
        <v>326</v>
      </c>
      <c r="C2" s="33" t="s">
        <v>327</v>
      </c>
      <c r="D2" s="33" t="s">
        <v>328</v>
      </c>
      <c r="E2" s="33" t="s">
        <v>329</v>
      </c>
      <c r="F2" s="33" t="s">
        <v>330</v>
      </c>
      <c r="G2" s="32" t="s">
        <v>389</v>
      </c>
      <c r="H2" s="32" t="s">
        <v>390</v>
      </c>
      <c r="I2" s="32" t="s">
        <v>391</v>
      </c>
      <c r="J2" s="32" t="s">
        <v>390</v>
      </c>
      <c r="K2" s="32" t="s">
        <v>392</v>
      </c>
      <c r="L2" s="32" t="s">
        <v>390</v>
      </c>
      <c r="M2" s="33" t="s">
        <v>371</v>
      </c>
      <c r="N2" s="33" t="s">
        <v>339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388</v>
      </c>
      <c r="B4" s="35" t="s">
        <v>393</v>
      </c>
      <c r="C4" s="35" t="s">
        <v>372</v>
      </c>
      <c r="D4" s="35" t="s">
        <v>328</v>
      </c>
      <c r="E4" s="33" t="s">
        <v>329</v>
      </c>
      <c r="F4" s="33" t="s">
        <v>330</v>
      </c>
      <c r="G4" s="32" t="s">
        <v>389</v>
      </c>
      <c r="H4" s="32" t="s">
        <v>390</v>
      </c>
      <c r="I4" s="32" t="s">
        <v>391</v>
      </c>
      <c r="J4" s="32" t="s">
        <v>390</v>
      </c>
      <c r="K4" s="32" t="s">
        <v>392</v>
      </c>
      <c r="L4" s="32" t="s">
        <v>390</v>
      </c>
      <c r="M4" s="33" t="s">
        <v>371</v>
      </c>
      <c r="N4" s="33" t="s">
        <v>339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394</v>
      </c>
      <c r="B11" s="19"/>
      <c r="C11" s="19"/>
      <c r="D11" s="20"/>
      <c r="E11" s="21"/>
      <c r="F11" s="36"/>
      <c r="G11" s="30"/>
      <c r="H11" s="36"/>
      <c r="I11" s="18" t="s">
        <v>395</v>
      </c>
      <c r="J11" s="19"/>
      <c r="K11" s="19"/>
      <c r="L11" s="19"/>
      <c r="M11" s="19"/>
      <c r="N11" s="26"/>
    </row>
    <row r="12" ht="16.5" spans="1:14">
      <c r="A12" s="22" t="s">
        <v>396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398</v>
      </c>
      <c r="H2" s="4" t="s">
        <v>399</v>
      </c>
      <c r="I2" s="4" t="s">
        <v>400</v>
      </c>
      <c r="J2" s="4" t="s">
        <v>401</v>
      </c>
      <c r="K2" s="5" t="s">
        <v>371</v>
      </c>
      <c r="L2" s="5" t="s">
        <v>339</v>
      </c>
    </row>
    <row r="3" spans="1:12">
      <c r="A3" s="27" t="s">
        <v>373</v>
      </c>
      <c r="B3" s="12" t="s">
        <v>343</v>
      </c>
      <c r="C3" s="28" t="s">
        <v>340</v>
      </c>
      <c r="D3" s="28" t="s">
        <v>341</v>
      </c>
      <c r="E3" s="28" t="s">
        <v>120</v>
      </c>
      <c r="F3" s="29" t="s">
        <v>342</v>
      </c>
      <c r="G3" s="9" t="s">
        <v>402</v>
      </c>
      <c r="H3" s="9" t="s">
        <v>403</v>
      </c>
      <c r="I3" s="9"/>
      <c r="J3" s="9"/>
      <c r="K3" s="31" t="s">
        <v>404</v>
      </c>
      <c r="L3" s="9" t="s">
        <v>344</v>
      </c>
    </row>
    <row r="4" spans="1:12">
      <c r="A4" s="27" t="s">
        <v>373</v>
      </c>
      <c r="B4" s="12" t="s">
        <v>343</v>
      </c>
      <c r="C4" s="28" t="s">
        <v>345</v>
      </c>
      <c r="D4" s="28" t="s">
        <v>341</v>
      </c>
      <c r="E4" s="28" t="s">
        <v>119</v>
      </c>
      <c r="F4" s="29" t="s">
        <v>342</v>
      </c>
      <c r="G4" s="9" t="s">
        <v>402</v>
      </c>
      <c r="H4" s="9" t="s">
        <v>403</v>
      </c>
      <c r="I4" s="9"/>
      <c r="J4" s="9"/>
      <c r="K4" s="31" t="s">
        <v>404</v>
      </c>
      <c r="L4" s="9" t="s">
        <v>344</v>
      </c>
    </row>
    <row r="5" spans="1:12">
      <c r="A5" s="27" t="s">
        <v>373</v>
      </c>
      <c r="B5" s="12" t="s">
        <v>343</v>
      </c>
      <c r="C5" s="28" t="s">
        <v>346</v>
      </c>
      <c r="D5" s="28" t="s">
        <v>341</v>
      </c>
      <c r="E5" s="28" t="s">
        <v>347</v>
      </c>
      <c r="F5" s="29" t="s">
        <v>342</v>
      </c>
      <c r="G5" s="9" t="s">
        <v>402</v>
      </c>
      <c r="H5" s="9" t="s">
        <v>403</v>
      </c>
      <c r="I5" s="9"/>
      <c r="J5" s="9"/>
      <c r="K5" s="31" t="s">
        <v>404</v>
      </c>
      <c r="L5" s="9" t="s">
        <v>344</v>
      </c>
    </row>
    <row r="6" spans="1:12">
      <c r="A6" s="27" t="s">
        <v>373</v>
      </c>
      <c r="B6" s="12" t="s">
        <v>343</v>
      </c>
      <c r="C6" s="28" t="s">
        <v>348</v>
      </c>
      <c r="D6" s="28" t="s">
        <v>341</v>
      </c>
      <c r="E6" s="28" t="s">
        <v>349</v>
      </c>
      <c r="F6" s="29" t="s">
        <v>342</v>
      </c>
      <c r="G6" s="9"/>
      <c r="H6" s="9"/>
      <c r="I6" s="9"/>
      <c r="J6" s="9"/>
      <c r="K6" s="31" t="s">
        <v>404</v>
      </c>
      <c r="L6" s="9" t="s">
        <v>344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404</v>
      </c>
      <c r="L7" s="9" t="s">
        <v>344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404</v>
      </c>
      <c r="L8" s="9" t="s">
        <v>344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404</v>
      </c>
      <c r="L9" s="9" t="s">
        <v>344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405</v>
      </c>
      <c r="B11" s="19"/>
      <c r="C11" s="19"/>
      <c r="D11" s="19"/>
      <c r="E11" s="20"/>
      <c r="F11" s="21"/>
      <c r="G11" s="30"/>
      <c r="H11" s="18" t="s">
        <v>406</v>
      </c>
      <c r="I11" s="19"/>
      <c r="J11" s="19"/>
      <c r="K11" s="19"/>
      <c r="L11" s="26"/>
    </row>
    <row r="12" ht="16.5" spans="1:12">
      <c r="A12" s="22" t="s">
        <v>407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325</v>
      </c>
      <c r="B2" s="5" t="s">
        <v>330</v>
      </c>
      <c r="C2" s="5" t="s">
        <v>372</v>
      </c>
      <c r="D2" s="5" t="s">
        <v>328</v>
      </c>
      <c r="E2" s="5" t="s">
        <v>329</v>
      </c>
      <c r="F2" s="4" t="s">
        <v>409</v>
      </c>
      <c r="G2" s="4" t="s">
        <v>355</v>
      </c>
      <c r="H2" s="6" t="s">
        <v>356</v>
      </c>
      <c r="I2" s="24" t="s">
        <v>358</v>
      </c>
    </row>
    <row r="3" s="1" customFormat="1" ht="16.5" spans="1:9">
      <c r="A3" s="4"/>
      <c r="B3" s="7"/>
      <c r="C3" s="7"/>
      <c r="D3" s="7"/>
      <c r="E3" s="7"/>
      <c r="F3" s="4" t="s">
        <v>410</v>
      </c>
      <c r="G3" s="4" t="s">
        <v>359</v>
      </c>
      <c r="H3" s="8"/>
      <c r="I3" s="25"/>
    </row>
    <row r="4" ht="20" customHeight="1" spans="1:9">
      <c r="A4" s="9">
        <v>1</v>
      </c>
      <c r="B4" s="10" t="s">
        <v>375</v>
      </c>
      <c r="C4" s="11" t="s">
        <v>374</v>
      </c>
      <c r="D4" s="12" t="s">
        <v>119</v>
      </c>
      <c r="E4" s="12" t="s">
        <v>411</v>
      </c>
      <c r="F4" s="13">
        <v>-0.005</v>
      </c>
      <c r="G4" s="13">
        <v>-0.03</v>
      </c>
      <c r="H4" s="9"/>
      <c r="I4" s="9" t="s">
        <v>344</v>
      </c>
    </row>
    <row r="5" ht="20" customHeight="1" spans="1:9">
      <c r="A5" s="9">
        <v>2</v>
      </c>
      <c r="B5" s="10" t="s">
        <v>375</v>
      </c>
      <c r="C5" s="11" t="s">
        <v>374</v>
      </c>
      <c r="D5" s="12" t="s">
        <v>120</v>
      </c>
      <c r="E5" s="12" t="s">
        <v>411</v>
      </c>
      <c r="F5" s="14">
        <v>-0.005</v>
      </c>
      <c r="G5" s="13">
        <v>-0.005</v>
      </c>
      <c r="H5" s="9"/>
      <c r="I5" s="9" t="s">
        <v>344</v>
      </c>
    </row>
    <row r="6" ht="20" customHeight="1" spans="1:9">
      <c r="A6" s="9">
        <v>3</v>
      </c>
      <c r="B6" s="10" t="s">
        <v>375</v>
      </c>
      <c r="C6" s="11" t="s">
        <v>374</v>
      </c>
      <c r="D6" s="12" t="s">
        <v>347</v>
      </c>
      <c r="E6" s="12" t="s">
        <v>411</v>
      </c>
      <c r="F6" s="14">
        <v>-0.007</v>
      </c>
      <c r="G6" s="13">
        <v>-0.003</v>
      </c>
      <c r="H6" s="9"/>
      <c r="I6" s="9" t="s">
        <v>344</v>
      </c>
    </row>
    <row r="7" ht="20" customHeight="1" spans="1:9">
      <c r="A7" s="9">
        <v>4</v>
      </c>
      <c r="B7" s="10" t="s">
        <v>375</v>
      </c>
      <c r="C7" s="11" t="s">
        <v>374</v>
      </c>
      <c r="D7" s="12" t="s">
        <v>349</v>
      </c>
      <c r="E7" s="12" t="s">
        <v>411</v>
      </c>
      <c r="F7" s="14">
        <v>-0.006</v>
      </c>
      <c r="G7" s="13">
        <v>-0.004</v>
      </c>
      <c r="H7" s="9"/>
      <c r="I7" s="9" t="s">
        <v>344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412</v>
      </c>
      <c r="B12" s="19"/>
      <c r="C12" s="19"/>
      <c r="D12" s="20"/>
      <c r="E12" s="21"/>
      <c r="F12" s="18" t="s">
        <v>413</v>
      </c>
      <c r="G12" s="19"/>
      <c r="H12" s="20"/>
      <c r="I12" s="26"/>
    </row>
    <row r="13" ht="16.5" spans="1:9">
      <c r="A13" s="22" t="s">
        <v>414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7.95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7.95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7.95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7.95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7.95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7.95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7.95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7.95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7.95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34" sqref="A34:K36"/>
    </sheetView>
  </sheetViews>
  <sheetFormatPr defaultColWidth="10.375" defaultRowHeight="16.5" customHeight="1"/>
  <cols>
    <col min="1" max="1" width="11.125" style="214" customWidth="1"/>
    <col min="2" max="9" width="10.375" style="214"/>
    <col min="10" max="10" width="8.875" style="214" customWidth="1"/>
    <col min="11" max="11" width="12" style="214" customWidth="1"/>
    <col min="12" max="16384" width="10.375" style="214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15" t="s">
        <v>53</v>
      </c>
      <c r="B2" s="216" t="s">
        <v>54</v>
      </c>
      <c r="C2" s="216"/>
      <c r="D2" s="217" t="s">
        <v>55</v>
      </c>
      <c r="E2" s="217"/>
      <c r="F2" s="216" t="s">
        <v>56</v>
      </c>
      <c r="G2" s="216"/>
      <c r="H2" s="218" t="s">
        <v>57</v>
      </c>
      <c r="I2" s="291" t="s">
        <v>56</v>
      </c>
      <c r="J2" s="291"/>
      <c r="K2" s="29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8" customHeight="1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45950</v>
      </c>
      <c r="G4" s="230"/>
      <c r="H4" s="225" t="s">
        <v>64</v>
      </c>
      <c r="I4" s="228"/>
      <c r="J4" s="136" t="s">
        <v>65</v>
      </c>
      <c r="K4" s="137" t="s">
        <v>66</v>
      </c>
    </row>
    <row r="5" ht="14.25" spans="1:11">
      <c r="A5" s="231" t="s">
        <v>67</v>
      </c>
      <c r="B5" s="136" t="s">
        <v>68</v>
      </c>
      <c r="C5" s="137"/>
      <c r="D5" s="225" t="s">
        <v>69</v>
      </c>
      <c r="E5" s="228"/>
      <c r="F5" s="229">
        <v>45917</v>
      </c>
      <c r="G5" s="230"/>
      <c r="H5" s="225" t="s">
        <v>70</v>
      </c>
      <c r="I5" s="228"/>
      <c r="J5" s="136" t="s">
        <v>65</v>
      </c>
      <c r="K5" s="137" t="s">
        <v>66</v>
      </c>
    </row>
    <row r="6" ht="14.25" spans="1:11">
      <c r="A6" s="225" t="s">
        <v>71</v>
      </c>
      <c r="B6" s="232" t="s">
        <v>72</v>
      </c>
      <c r="C6" s="233">
        <v>7</v>
      </c>
      <c r="D6" s="231" t="s">
        <v>73</v>
      </c>
      <c r="E6" s="234"/>
      <c r="F6" s="229">
        <v>45945</v>
      </c>
      <c r="G6" s="230"/>
      <c r="H6" s="225" t="s">
        <v>74</v>
      </c>
      <c r="I6" s="228"/>
      <c r="J6" s="136" t="s">
        <v>65</v>
      </c>
      <c r="K6" s="137" t="s">
        <v>66</v>
      </c>
    </row>
    <row r="7" ht="14.25" spans="1:11">
      <c r="A7" s="225" t="s">
        <v>75</v>
      </c>
      <c r="B7" s="235">
        <v>4415</v>
      </c>
      <c r="C7" s="236"/>
      <c r="D7" s="231" t="s">
        <v>76</v>
      </c>
      <c r="E7" s="237"/>
      <c r="F7" s="229">
        <v>45948</v>
      </c>
      <c r="G7" s="230"/>
      <c r="H7" s="225" t="s">
        <v>77</v>
      </c>
      <c r="I7" s="228"/>
      <c r="J7" s="136" t="s">
        <v>65</v>
      </c>
      <c r="K7" s="137" t="s">
        <v>66</v>
      </c>
    </row>
    <row r="8" ht="15" spans="1:11">
      <c r="A8" s="238" t="s">
        <v>78</v>
      </c>
      <c r="B8" s="239" t="s">
        <v>79</v>
      </c>
      <c r="C8" s="240"/>
      <c r="D8" s="241" t="s">
        <v>80</v>
      </c>
      <c r="E8" s="242"/>
      <c r="F8" s="243">
        <v>45950</v>
      </c>
      <c r="G8" s="244"/>
      <c r="H8" s="241" t="s">
        <v>81</v>
      </c>
      <c r="I8" s="242"/>
      <c r="J8" s="261" t="s">
        <v>65</v>
      </c>
      <c r="K8" s="293" t="s">
        <v>66</v>
      </c>
    </row>
    <row r="9" ht="15" spans="1:11">
      <c r="A9" s="344" t="s">
        <v>82</v>
      </c>
      <c r="B9" s="345"/>
      <c r="C9" s="345"/>
      <c r="D9" s="346"/>
      <c r="E9" s="346"/>
      <c r="F9" s="346"/>
      <c r="G9" s="346"/>
      <c r="H9" s="346"/>
      <c r="I9" s="346"/>
      <c r="J9" s="346"/>
      <c r="K9" s="389"/>
    </row>
    <row r="10" ht="15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0"/>
    </row>
    <row r="11" ht="14.25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1" t="s">
        <v>86</v>
      </c>
    </row>
    <row r="12" ht="14.25" spans="1:11">
      <c r="A12" s="231" t="s">
        <v>90</v>
      </c>
      <c r="B12" s="251" t="s">
        <v>85</v>
      </c>
      <c r="C12" s="136" t="s">
        <v>86</v>
      </c>
      <c r="D12" s="237"/>
      <c r="E12" s="234" t="s">
        <v>91</v>
      </c>
      <c r="F12" s="251" t="s">
        <v>85</v>
      </c>
      <c r="G12" s="136" t="s">
        <v>86</v>
      </c>
      <c r="H12" s="136" t="s">
        <v>88</v>
      </c>
      <c r="I12" s="234" t="s">
        <v>92</v>
      </c>
      <c r="J12" s="251" t="s">
        <v>85</v>
      </c>
      <c r="K12" s="137" t="s">
        <v>86</v>
      </c>
    </row>
    <row r="13" ht="14.25" spans="1:11">
      <c r="A13" s="231" t="s">
        <v>93</v>
      </c>
      <c r="B13" s="251" t="s">
        <v>85</v>
      </c>
      <c r="C13" s="136" t="s">
        <v>86</v>
      </c>
      <c r="D13" s="237"/>
      <c r="E13" s="234" t="s">
        <v>94</v>
      </c>
      <c r="F13" s="136" t="s">
        <v>95</v>
      </c>
      <c r="G13" s="136" t="s">
        <v>96</v>
      </c>
      <c r="H13" s="136" t="s">
        <v>88</v>
      </c>
      <c r="I13" s="234" t="s">
        <v>97</v>
      </c>
      <c r="J13" s="251" t="s">
        <v>85</v>
      </c>
      <c r="K13" s="137" t="s">
        <v>86</v>
      </c>
    </row>
    <row r="14" ht="15" spans="1:11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95"/>
    </row>
    <row r="15" ht="15" spans="1:11">
      <c r="A15" s="347" t="s">
        <v>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0"/>
    </row>
    <row r="16" ht="14.25" spans="1:11">
      <c r="A16" s="354" t="s">
        <v>100</v>
      </c>
      <c r="B16" s="351" t="s">
        <v>95</v>
      </c>
      <c r="C16" s="351" t="s">
        <v>96</v>
      </c>
      <c r="D16" s="355"/>
      <c r="E16" s="356" t="s">
        <v>101</v>
      </c>
      <c r="F16" s="351" t="s">
        <v>95</v>
      </c>
      <c r="G16" s="351" t="s">
        <v>96</v>
      </c>
      <c r="H16" s="357"/>
      <c r="I16" s="356" t="s">
        <v>102</v>
      </c>
      <c r="J16" s="351" t="s">
        <v>95</v>
      </c>
      <c r="K16" s="391" t="s">
        <v>96</v>
      </c>
    </row>
    <row r="17" customHeight="1" spans="1:22">
      <c r="A17" s="268" t="s">
        <v>103</v>
      </c>
      <c r="B17" s="136" t="s">
        <v>95</v>
      </c>
      <c r="C17" s="136" t="s">
        <v>96</v>
      </c>
      <c r="D17" s="358"/>
      <c r="E17" s="269" t="s">
        <v>104</v>
      </c>
      <c r="F17" s="136" t="s">
        <v>95</v>
      </c>
      <c r="G17" s="136" t="s">
        <v>96</v>
      </c>
      <c r="H17" s="359"/>
      <c r="I17" s="269" t="s">
        <v>105</v>
      </c>
      <c r="J17" s="136" t="s">
        <v>95</v>
      </c>
      <c r="K17" s="137" t="s">
        <v>96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3"/>
    </row>
    <row r="19" s="342" customFormat="1" ht="18" customHeight="1" spans="1:11">
      <c r="A19" s="347" t="s">
        <v>107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0"/>
    </row>
    <row r="20" customHeight="1" spans="1:11">
      <c r="A20" s="362" t="s">
        <v>108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4"/>
    </row>
    <row r="21" ht="21.75" customHeight="1" spans="1:11">
      <c r="A21" s="364" t="s">
        <v>109</v>
      </c>
      <c r="B21" s="365" t="s">
        <v>110</v>
      </c>
      <c r="C21" s="365" t="s">
        <v>111</v>
      </c>
      <c r="D21" s="365" t="s">
        <v>112</v>
      </c>
      <c r="E21" s="365" t="s">
        <v>113</v>
      </c>
      <c r="F21" s="365" t="s">
        <v>114</v>
      </c>
      <c r="G21" s="365" t="s">
        <v>115</v>
      </c>
      <c r="H21" s="365" t="s">
        <v>116</v>
      </c>
      <c r="I21" s="365" t="s">
        <v>117</v>
      </c>
      <c r="J21" s="269"/>
      <c r="K21" s="303" t="s">
        <v>118</v>
      </c>
    </row>
    <row r="22" ht="23" customHeight="1" spans="1:11">
      <c r="A22" s="366" t="s">
        <v>119</v>
      </c>
      <c r="B22" s="367" t="s">
        <v>95</v>
      </c>
      <c r="C22" s="367" t="s">
        <v>95</v>
      </c>
      <c r="D22" s="367" t="s">
        <v>95</v>
      </c>
      <c r="E22" s="367" t="s">
        <v>95</v>
      </c>
      <c r="F22" s="367" t="s">
        <v>95</v>
      </c>
      <c r="G22" s="367" t="s">
        <v>95</v>
      </c>
      <c r="H22" s="367" t="s">
        <v>95</v>
      </c>
      <c r="I22" s="367" t="s">
        <v>95</v>
      </c>
      <c r="J22" s="367"/>
      <c r="K22" s="395"/>
    </row>
    <row r="23" ht="23" customHeight="1" spans="1:11">
      <c r="A23" s="366" t="s">
        <v>120</v>
      </c>
      <c r="B23" s="367" t="s">
        <v>95</v>
      </c>
      <c r="C23" s="367" t="s">
        <v>95</v>
      </c>
      <c r="D23" s="367" t="s">
        <v>95</v>
      </c>
      <c r="E23" s="367" t="s">
        <v>95</v>
      </c>
      <c r="F23" s="367" t="s">
        <v>95</v>
      </c>
      <c r="G23" s="367" t="s">
        <v>95</v>
      </c>
      <c r="H23" s="367" t="s">
        <v>95</v>
      </c>
      <c r="I23" s="367" t="s">
        <v>95</v>
      </c>
      <c r="J23" s="367"/>
      <c r="K23" s="396"/>
    </row>
    <row r="24" ht="23" customHeight="1" spans="1:11">
      <c r="A24" s="366"/>
      <c r="B24" s="367"/>
      <c r="C24" s="367"/>
      <c r="D24" s="367"/>
      <c r="E24" s="367"/>
      <c r="F24" s="367"/>
      <c r="G24" s="367"/>
      <c r="H24" s="367"/>
      <c r="I24" s="367"/>
      <c r="J24" s="367"/>
      <c r="K24" s="396"/>
    </row>
    <row r="25" ht="23" customHeight="1" spans="1:11">
      <c r="A25" s="366"/>
      <c r="B25" s="367"/>
      <c r="C25" s="367"/>
      <c r="D25" s="367"/>
      <c r="E25" s="367"/>
      <c r="F25" s="367"/>
      <c r="G25" s="367"/>
      <c r="H25" s="367"/>
      <c r="I25" s="367"/>
      <c r="J25" s="367"/>
      <c r="K25" s="396"/>
    </row>
    <row r="26" ht="23" customHeight="1" spans="1:11">
      <c r="A26" s="368"/>
      <c r="B26" s="367"/>
      <c r="C26" s="367"/>
      <c r="D26" s="367"/>
      <c r="E26" s="367"/>
      <c r="F26" s="367"/>
      <c r="G26" s="367"/>
      <c r="H26" s="367"/>
      <c r="I26" s="367"/>
      <c r="J26" s="367"/>
      <c r="K26" s="396"/>
    </row>
    <row r="27" ht="18" customHeight="1" spans="1:11">
      <c r="A27" s="369" t="s">
        <v>121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97"/>
    </row>
    <row r="28" ht="18.75" customHeight="1" spans="1:1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398"/>
    </row>
    <row r="29" ht="18.75" customHeight="1" spans="1:11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99"/>
    </row>
    <row r="30" ht="18" customHeight="1" spans="1:11">
      <c r="A30" s="369" t="s">
        <v>122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97"/>
    </row>
    <row r="31" ht="14.25" spans="1:11">
      <c r="A31" s="375" t="s">
        <v>123</v>
      </c>
      <c r="B31" s="376"/>
      <c r="C31" s="376"/>
      <c r="D31" s="376"/>
      <c r="E31" s="376"/>
      <c r="F31" s="376"/>
      <c r="G31" s="376"/>
      <c r="H31" s="376"/>
      <c r="I31" s="376"/>
      <c r="J31" s="376"/>
      <c r="K31" s="400"/>
    </row>
    <row r="32" ht="15" spans="1:11">
      <c r="A32" s="145" t="s">
        <v>124</v>
      </c>
      <c r="B32" s="146"/>
      <c r="C32" s="136" t="s">
        <v>65</v>
      </c>
      <c r="D32" s="136" t="s">
        <v>66</v>
      </c>
      <c r="E32" s="377" t="s">
        <v>125</v>
      </c>
      <c r="F32" s="378"/>
      <c r="G32" s="378"/>
      <c r="H32" s="378"/>
      <c r="I32" s="378"/>
      <c r="J32" s="378"/>
      <c r="K32" s="401"/>
    </row>
    <row r="33" ht="15" spans="1:11">
      <c r="A33" s="379" t="s">
        <v>126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79"/>
    </row>
    <row r="34" ht="21" customHeight="1" spans="1:11">
      <c r="A34" s="274" t="s">
        <v>127</v>
      </c>
      <c r="B34" s="275"/>
      <c r="C34" s="275"/>
      <c r="D34" s="275"/>
      <c r="E34" s="275"/>
      <c r="F34" s="275"/>
      <c r="G34" s="275"/>
      <c r="H34" s="275"/>
      <c r="I34" s="275"/>
      <c r="J34" s="275"/>
      <c r="K34" s="305"/>
    </row>
    <row r="35" ht="21" customHeight="1" spans="1:11">
      <c r="A35" s="276" t="s">
        <v>128</v>
      </c>
      <c r="B35" s="277"/>
      <c r="C35" s="277"/>
      <c r="D35" s="277"/>
      <c r="E35" s="277"/>
      <c r="F35" s="277"/>
      <c r="G35" s="277"/>
      <c r="H35" s="277"/>
      <c r="I35" s="277"/>
      <c r="J35" s="277"/>
      <c r="K35" s="306"/>
    </row>
    <row r="36" ht="21" customHeight="1" spans="1:11">
      <c r="A36" s="276" t="s">
        <v>129</v>
      </c>
      <c r="B36" s="277"/>
      <c r="C36" s="277"/>
      <c r="D36" s="277"/>
      <c r="E36" s="277"/>
      <c r="F36" s="277"/>
      <c r="G36" s="277"/>
      <c r="H36" s="277"/>
      <c r="I36" s="277"/>
      <c r="J36" s="277"/>
      <c r="K36" s="306"/>
    </row>
    <row r="37" ht="21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06"/>
    </row>
    <row r="38" ht="21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06"/>
    </row>
    <row r="39" ht="21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6"/>
    </row>
    <row r="40" ht="21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6"/>
    </row>
    <row r="41" ht="15" spans="1:11">
      <c r="A41" s="271" t="s">
        <v>130</v>
      </c>
      <c r="B41" s="272"/>
      <c r="C41" s="272"/>
      <c r="D41" s="272"/>
      <c r="E41" s="272"/>
      <c r="F41" s="272"/>
      <c r="G41" s="272"/>
      <c r="H41" s="272"/>
      <c r="I41" s="272"/>
      <c r="J41" s="272"/>
      <c r="K41" s="304"/>
    </row>
    <row r="42" ht="15" spans="1:11">
      <c r="A42" s="347" t="s">
        <v>131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90"/>
    </row>
    <row r="43" ht="14.25" spans="1:11">
      <c r="A43" s="354" t="s">
        <v>132</v>
      </c>
      <c r="B43" s="351" t="s">
        <v>95</v>
      </c>
      <c r="C43" s="351" t="s">
        <v>96</v>
      </c>
      <c r="D43" s="351" t="s">
        <v>88</v>
      </c>
      <c r="E43" s="356" t="s">
        <v>133</v>
      </c>
      <c r="F43" s="351" t="s">
        <v>95</v>
      </c>
      <c r="G43" s="351" t="s">
        <v>96</v>
      </c>
      <c r="H43" s="351" t="s">
        <v>88</v>
      </c>
      <c r="I43" s="356" t="s">
        <v>134</v>
      </c>
      <c r="J43" s="351" t="s">
        <v>95</v>
      </c>
      <c r="K43" s="391" t="s">
        <v>96</v>
      </c>
    </row>
    <row r="44" ht="14.25" spans="1:11">
      <c r="A44" s="268" t="s">
        <v>87</v>
      </c>
      <c r="B44" s="136" t="s">
        <v>95</v>
      </c>
      <c r="C44" s="136" t="s">
        <v>96</v>
      </c>
      <c r="D44" s="136" t="s">
        <v>88</v>
      </c>
      <c r="E44" s="269" t="s">
        <v>94</v>
      </c>
      <c r="F44" s="136" t="s">
        <v>95</v>
      </c>
      <c r="G44" s="136" t="s">
        <v>96</v>
      </c>
      <c r="H44" s="136" t="s">
        <v>88</v>
      </c>
      <c r="I44" s="269" t="s">
        <v>105</v>
      </c>
      <c r="J44" s="136" t="s">
        <v>95</v>
      </c>
      <c r="K44" s="137" t="s">
        <v>96</v>
      </c>
    </row>
    <row r="45" ht="15" spans="1:11">
      <c r="A45" s="241" t="s">
        <v>98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95"/>
    </row>
    <row r="46" ht="15" spans="1:11">
      <c r="A46" s="379" t="s">
        <v>135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79"/>
    </row>
    <row r="47" ht="15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05"/>
    </row>
    <row r="48" ht="15" spans="1:11">
      <c r="A48" s="380" t="s">
        <v>136</v>
      </c>
      <c r="B48" s="381" t="s">
        <v>137</v>
      </c>
      <c r="C48" s="381"/>
      <c r="D48" s="382" t="s">
        <v>138</v>
      </c>
      <c r="E48" s="383" t="s">
        <v>139</v>
      </c>
      <c r="F48" s="384" t="s">
        <v>140</v>
      </c>
      <c r="G48" s="385">
        <v>45918</v>
      </c>
      <c r="H48" s="386" t="s">
        <v>141</v>
      </c>
      <c r="I48" s="402"/>
      <c r="J48" s="403" t="s">
        <v>142</v>
      </c>
      <c r="K48" s="404"/>
    </row>
    <row r="49" ht="15" spans="1:11">
      <c r="A49" s="379" t="s">
        <v>143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79"/>
    </row>
    <row r="50" ht="15" spans="1:11">
      <c r="A50" s="387" t="s">
        <v>144</v>
      </c>
      <c r="B50" s="388"/>
      <c r="C50" s="388"/>
      <c r="D50" s="388"/>
      <c r="E50" s="388"/>
      <c r="F50" s="388"/>
      <c r="G50" s="388"/>
      <c r="H50" s="388"/>
      <c r="I50" s="388"/>
      <c r="J50" s="388"/>
      <c r="K50" s="405"/>
    </row>
    <row r="51" ht="15" spans="1:11">
      <c r="A51" s="380" t="s">
        <v>136</v>
      </c>
      <c r="B51" s="381" t="s">
        <v>137</v>
      </c>
      <c r="C51" s="381"/>
      <c r="D51" s="382" t="s">
        <v>138</v>
      </c>
      <c r="E51" s="383" t="s">
        <v>139</v>
      </c>
      <c r="F51" s="384" t="s">
        <v>140</v>
      </c>
      <c r="G51" s="385">
        <v>45918</v>
      </c>
      <c r="H51" s="386" t="s">
        <v>141</v>
      </c>
      <c r="I51" s="402"/>
      <c r="J51" s="403" t="s">
        <v>142</v>
      </c>
      <c r="K51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G27" sqref="G27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126" customWidth="1"/>
    <col min="18" max="255" width="9" style="75"/>
    <col min="256" max="16384" width="9" style="78"/>
  </cols>
  <sheetData>
    <row r="1" s="75" customFormat="1" ht="29" customHeight="1" spans="1:258">
      <c r="A1" s="79" t="s">
        <v>145</v>
      </c>
      <c r="B1" s="79"/>
      <c r="C1" s="8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3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87"/>
      <c r="J2" s="107"/>
      <c r="K2" s="108" t="s">
        <v>57</v>
      </c>
      <c r="L2" s="109" t="s">
        <v>56</v>
      </c>
      <c r="M2" s="109"/>
      <c r="N2" s="109"/>
      <c r="O2" s="109"/>
      <c r="P2" s="324"/>
      <c r="Q2" s="33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325"/>
      <c r="K3" s="326"/>
      <c r="L3" s="326"/>
      <c r="M3" s="326"/>
      <c r="N3" s="326"/>
      <c r="O3" s="326"/>
      <c r="P3" s="327"/>
      <c r="Q3" s="33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211" t="s">
        <v>150</v>
      </c>
      <c r="J4" s="325"/>
      <c r="K4" s="328"/>
      <c r="L4" s="329"/>
      <c r="M4" s="330" t="s">
        <v>120</v>
      </c>
      <c r="N4" s="330" t="s">
        <v>120</v>
      </c>
      <c r="O4" s="330"/>
      <c r="P4" s="330"/>
      <c r="Q4" s="33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211"/>
      <c r="J5" s="112"/>
      <c r="K5" s="331"/>
      <c r="L5" s="332"/>
      <c r="M5" s="333" t="s">
        <v>158</v>
      </c>
      <c r="N5" s="333" t="s">
        <v>159</v>
      </c>
      <c r="O5" s="333"/>
      <c r="P5" s="333"/>
      <c r="Q5" s="34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312">
        <f>G6+1</f>
        <v>76.5</v>
      </c>
      <c r="I6" s="212" t="s">
        <v>161</v>
      </c>
      <c r="J6" s="112"/>
      <c r="K6" s="331"/>
      <c r="L6" s="331"/>
      <c r="M6" s="331" t="s">
        <v>162</v>
      </c>
      <c r="N6" s="331" t="s">
        <v>163</v>
      </c>
      <c r="O6" s="331"/>
      <c r="P6" s="331"/>
      <c r="Q6" s="341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7" t="s">
        <v>164</v>
      </c>
      <c r="B7" s="98">
        <f t="shared" ref="B7:B9" si="0">C7-4</f>
        <v>100</v>
      </c>
      <c r="C7" s="98">
        <f t="shared" ref="C7:C9" si="1">D7-4</f>
        <v>104</v>
      </c>
      <c r="D7" s="99">
        <v>108</v>
      </c>
      <c r="E7" s="98">
        <f t="shared" ref="E7:E9" si="2">D7+4</f>
        <v>112</v>
      </c>
      <c r="F7" s="98">
        <f>E7+4</f>
        <v>116</v>
      </c>
      <c r="G7" s="98">
        <f t="shared" ref="G7:G9" si="3">F7+6</f>
        <v>122</v>
      </c>
      <c r="H7" s="313">
        <f t="shared" ref="H7:H9" si="4">G7+6</f>
        <v>128</v>
      </c>
      <c r="I7" s="212" t="s">
        <v>161</v>
      </c>
      <c r="J7" s="112"/>
      <c r="K7" s="331"/>
      <c r="L7" s="331"/>
      <c r="M7" s="331" t="s">
        <v>165</v>
      </c>
      <c r="N7" s="331" t="s">
        <v>166</v>
      </c>
      <c r="O7" s="331"/>
      <c r="P7" s="331"/>
      <c r="Q7" s="341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7" t="s">
        <v>167</v>
      </c>
      <c r="B8" s="98">
        <f t="shared" si="0"/>
        <v>98</v>
      </c>
      <c r="C8" s="98">
        <f t="shared" si="1"/>
        <v>102</v>
      </c>
      <c r="D8" s="99">
        <v>106</v>
      </c>
      <c r="E8" s="98">
        <f t="shared" si="2"/>
        <v>110</v>
      </c>
      <c r="F8" s="98">
        <f>E8+5</f>
        <v>115</v>
      </c>
      <c r="G8" s="98">
        <f t="shared" si="3"/>
        <v>121</v>
      </c>
      <c r="H8" s="313">
        <f t="shared" si="4"/>
        <v>127</v>
      </c>
      <c r="I8" s="212" t="s">
        <v>161</v>
      </c>
      <c r="J8" s="112"/>
      <c r="K8" s="331"/>
      <c r="L8" s="331"/>
      <c r="M8" s="331" t="s">
        <v>165</v>
      </c>
      <c r="N8" s="331" t="s">
        <v>166</v>
      </c>
      <c r="O8" s="331"/>
      <c r="P8" s="331"/>
      <c r="Q8" s="341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7" t="s">
        <v>168</v>
      </c>
      <c r="B9" s="98">
        <f t="shared" si="0"/>
        <v>98</v>
      </c>
      <c r="C9" s="98">
        <f t="shared" si="1"/>
        <v>102</v>
      </c>
      <c r="D9" s="99">
        <v>106</v>
      </c>
      <c r="E9" s="98">
        <f t="shared" si="2"/>
        <v>110</v>
      </c>
      <c r="F9" s="98">
        <f>E9+5</f>
        <v>115</v>
      </c>
      <c r="G9" s="98">
        <f t="shared" si="3"/>
        <v>121</v>
      </c>
      <c r="H9" s="313">
        <f t="shared" si="4"/>
        <v>127</v>
      </c>
      <c r="I9" s="212" t="s">
        <v>169</v>
      </c>
      <c r="J9" s="112"/>
      <c r="K9" s="331"/>
      <c r="L9" s="331"/>
      <c r="M9" s="331" t="s">
        <v>165</v>
      </c>
      <c r="N9" s="331" t="s">
        <v>166</v>
      </c>
      <c r="O9" s="331"/>
      <c r="P9" s="331"/>
      <c r="Q9" s="341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7" t="s">
        <v>170</v>
      </c>
      <c r="B10" s="98">
        <f>C10-1.2</f>
        <v>43.6</v>
      </c>
      <c r="C10" s="98">
        <f>D10-1.2</f>
        <v>44.8</v>
      </c>
      <c r="D10" s="99">
        <v>46</v>
      </c>
      <c r="E10" s="98">
        <f>D10+1.2</f>
        <v>47.2</v>
      </c>
      <c r="F10" s="98">
        <f>E10+1.2</f>
        <v>48.4</v>
      </c>
      <c r="G10" s="98">
        <f>F10+1.4</f>
        <v>49.8</v>
      </c>
      <c r="H10" s="313">
        <f>G10+1.4</f>
        <v>51.2</v>
      </c>
      <c r="I10" s="212" t="s">
        <v>169</v>
      </c>
      <c r="J10" s="112"/>
      <c r="K10" s="331"/>
      <c r="L10" s="331"/>
      <c r="M10" s="331" t="s">
        <v>171</v>
      </c>
      <c r="N10" s="331" t="s">
        <v>172</v>
      </c>
      <c r="O10" s="331"/>
      <c r="P10" s="331"/>
      <c r="Q10" s="341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7" t="s">
        <v>173</v>
      </c>
      <c r="B11" s="98">
        <f>C11-0.5</f>
        <v>19</v>
      </c>
      <c r="C11" s="98">
        <f>D11-0.5</f>
        <v>19.5</v>
      </c>
      <c r="D11" s="99">
        <v>20</v>
      </c>
      <c r="E11" s="98">
        <f t="shared" ref="E11:H11" si="5">D11+0.5</f>
        <v>20.5</v>
      </c>
      <c r="F11" s="98">
        <f t="shared" si="5"/>
        <v>21</v>
      </c>
      <c r="G11" s="98">
        <f t="shared" si="5"/>
        <v>21.5</v>
      </c>
      <c r="H11" s="313">
        <f t="shared" si="5"/>
        <v>22</v>
      </c>
      <c r="I11" s="212" t="s">
        <v>174</v>
      </c>
      <c r="J11" s="112"/>
      <c r="K11" s="331"/>
      <c r="L11" s="331"/>
      <c r="M11" s="331" t="s">
        <v>172</v>
      </c>
      <c r="N11" s="331" t="s">
        <v>172</v>
      </c>
      <c r="O11" s="331"/>
      <c r="P11" s="331"/>
      <c r="Q11" s="341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7" t="s">
        <v>175</v>
      </c>
      <c r="B12" s="100">
        <f>C12-0.7</f>
        <v>18.1</v>
      </c>
      <c r="C12" s="100">
        <f>D12-0.7</f>
        <v>18.8</v>
      </c>
      <c r="D12" s="99">
        <v>19.5</v>
      </c>
      <c r="E12" s="100">
        <f>D12+0.7</f>
        <v>20.2</v>
      </c>
      <c r="F12" s="100">
        <f>E12+0.7</f>
        <v>20.9</v>
      </c>
      <c r="G12" s="100">
        <f>F12+0.95</f>
        <v>21.85</v>
      </c>
      <c r="H12" s="314">
        <f>G12+0.95</f>
        <v>22.8</v>
      </c>
      <c r="I12" s="212" t="s">
        <v>169</v>
      </c>
      <c r="J12" s="112"/>
      <c r="K12" s="331"/>
      <c r="L12" s="331"/>
      <c r="M12" s="331" t="s">
        <v>176</v>
      </c>
      <c r="N12" s="331" t="s">
        <v>177</v>
      </c>
      <c r="O12" s="331"/>
      <c r="P12" s="331"/>
      <c r="Q12" s="341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7" t="s">
        <v>178</v>
      </c>
      <c r="B13" s="98">
        <f>C13-0.7</f>
        <v>15.6</v>
      </c>
      <c r="C13" s="98">
        <f>D13-0.7</f>
        <v>16.3</v>
      </c>
      <c r="D13" s="99">
        <v>17</v>
      </c>
      <c r="E13" s="98">
        <f>D13+0.7</f>
        <v>17.7</v>
      </c>
      <c r="F13" s="98">
        <f>E13+0.7</f>
        <v>18.4</v>
      </c>
      <c r="G13" s="98">
        <f>F13+0.95</f>
        <v>19.35</v>
      </c>
      <c r="H13" s="313">
        <f>G13+0.95</f>
        <v>20.3</v>
      </c>
      <c r="I13" s="212">
        <v>0</v>
      </c>
      <c r="J13" s="112"/>
      <c r="K13" s="331"/>
      <c r="L13" s="331"/>
      <c r="M13" s="331" t="s">
        <v>179</v>
      </c>
      <c r="N13" s="331" t="s">
        <v>172</v>
      </c>
      <c r="O13" s="331"/>
      <c r="P13" s="331"/>
      <c r="Q13" s="341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7" t="s">
        <v>180</v>
      </c>
      <c r="B14" s="98">
        <f>C14-0.5</f>
        <v>20.5</v>
      </c>
      <c r="C14" s="98">
        <f>D14-0.5</f>
        <v>21</v>
      </c>
      <c r="D14" s="99">
        <v>21.5</v>
      </c>
      <c r="E14" s="98">
        <f t="shared" ref="E14:H14" si="6">D14+0.5</f>
        <v>22</v>
      </c>
      <c r="F14" s="98">
        <f t="shared" si="6"/>
        <v>22.5</v>
      </c>
      <c r="G14" s="98">
        <f t="shared" si="6"/>
        <v>23</v>
      </c>
      <c r="H14" s="313">
        <f t="shared" si="6"/>
        <v>23.5</v>
      </c>
      <c r="I14" s="213"/>
      <c r="J14" s="112"/>
      <c r="K14" s="331"/>
      <c r="L14" s="331"/>
      <c r="M14" s="331" t="s">
        <v>172</v>
      </c>
      <c r="N14" s="331" t="s">
        <v>172</v>
      </c>
      <c r="O14" s="331"/>
      <c r="P14" s="331"/>
      <c r="Q14" s="341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7" t="s">
        <v>181</v>
      </c>
      <c r="B15" s="98">
        <f>C15-0.3</f>
        <v>9.7</v>
      </c>
      <c r="C15" s="98">
        <f>D15-0.3</f>
        <v>10</v>
      </c>
      <c r="D15" s="99">
        <v>10.3</v>
      </c>
      <c r="E15" s="98">
        <f t="shared" ref="E15:H15" si="7">D15+0.3</f>
        <v>10.6</v>
      </c>
      <c r="F15" s="98">
        <f t="shared" si="7"/>
        <v>10.9</v>
      </c>
      <c r="G15" s="98">
        <f t="shared" si="7"/>
        <v>11.2</v>
      </c>
      <c r="H15" s="313">
        <f t="shared" si="7"/>
        <v>11.5</v>
      </c>
      <c r="I15" s="213"/>
      <c r="J15" s="112"/>
      <c r="K15" s="331"/>
      <c r="L15" s="331"/>
      <c r="M15" s="331" t="s">
        <v>172</v>
      </c>
      <c r="N15" s="331" t="s">
        <v>172</v>
      </c>
      <c r="O15" s="331"/>
      <c r="P15" s="331"/>
      <c r="Q15" s="341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7" t="s">
        <v>182</v>
      </c>
      <c r="B16" s="98">
        <f>C16-1</f>
        <v>43</v>
      </c>
      <c r="C16" s="98">
        <f>D16-1</f>
        <v>44</v>
      </c>
      <c r="D16" s="99">
        <v>45</v>
      </c>
      <c r="E16" s="98">
        <f>D16+1</f>
        <v>46</v>
      </c>
      <c r="F16" s="98">
        <f>E16+1</f>
        <v>47</v>
      </c>
      <c r="G16" s="98">
        <f>F16+1.5</f>
        <v>48.5</v>
      </c>
      <c r="H16" s="313">
        <f>G16+1.5</f>
        <v>50</v>
      </c>
      <c r="I16" s="213"/>
      <c r="J16" s="112"/>
      <c r="K16" s="331"/>
      <c r="L16" s="331"/>
      <c r="M16" s="331" t="s">
        <v>172</v>
      </c>
      <c r="N16" s="331" t="s">
        <v>172</v>
      </c>
      <c r="O16" s="331"/>
      <c r="P16" s="331"/>
      <c r="Q16" s="341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4" t="s">
        <v>183</v>
      </c>
      <c r="B17" s="95">
        <v>13</v>
      </c>
      <c r="C17" s="95">
        <v>13</v>
      </c>
      <c r="D17" s="96">
        <v>14</v>
      </c>
      <c r="E17" s="95">
        <f>D17</f>
        <v>14</v>
      </c>
      <c r="F17" s="95">
        <f>E17+1.5</f>
        <v>15.5</v>
      </c>
      <c r="G17" s="95">
        <f>F17</f>
        <v>15.5</v>
      </c>
      <c r="H17" s="312">
        <f>G17+1</f>
        <v>16.5</v>
      </c>
      <c r="I17" s="334"/>
      <c r="J17" s="112"/>
      <c r="K17" s="331"/>
      <c r="L17" s="331"/>
      <c r="M17" s="331" t="s">
        <v>172</v>
      </c>
      <c r="N17" s="331" t="s">
        <v>172</v>
      </c>
      <c r="O17" s="331"/>
      <c r="P17" s="331"/>
      <c r="Q17" s="341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315" t="s">
        <v>184</v>
      </c>
      <c r="B18" s="316">
        <v>5.5</v>
      </c>
      <c r="C18" s="316">
        <v>5.5</v>
      </c>
      <c r="D18" s="317">
        <v>5.5</v>
      </c>
      <c r="E18" s="316">
        <v>5.5</v>
      </c>
      <c r="F18" s="316">
        <v>5.5</v>
      </c>
      <c r="G18" s="316">
        <f>F18</f>
        <v>5.5</v>
      </c>
      <c r="H18" s="318">
        <f>G18</f>
        <v>5.5</v>
      </c>
      <c r="I18" s="335"/>
      <c r="J18" s="112"/>
      <c r="K18" s="331"/>
      <c r="L18" s="331"/>
      <c r="M18" s="331" t="s">
        <v>172</v>
      </c>
      <c r="N18" s="331" t="s">
        <v>172</v>
      </c>
      <c r="O18" s="331"/>
      <c r="P18" s="331"/>
      <c r="Q18" s="341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16.5" spans="1:258">
      <c r="A19" s="319"/>
      <c r="B19" s="319"/>
      <c r="C19" s="320"/>
      <c r="D19" s="320"/>
      <c r="E19" s="321"/>
      <c r="F19" s="320"/>
      <c r="G19" s="320"/>
      <c r="H19" s="320"/>
      <c r="I19" s="320"/>
      <c r="Q19" s="336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spans="1:258">
      <c r="A20" s="322" t="s">
        <v>185</v>
      </c>
      <c r="B20" s="322"/>
      <c r="C20" s="323"/>
      <c r="D20" s="323"/>
      <c r="Q20" s="33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3:258">
      <c r="C21" s="76"/>
      <c r="D21" s="76"/>
      <c r="K21" s="104" t="s">
        <v>186</v>
      </c>
      <c r="L21" s="124">
        <v>45918</v>
      </c>
      <c r="M21" s="104" t="s">
        <v>187</v>
      </c>
      <c r="N21" s="104" t="s">
        <v>139</v>
      </c>
      <c r="O21" s="104" t="s">
        <v>188</v>
      </c>
      <c r="P21" s="75" t="s">
        <v>142</v>
      </c>
      <c r="Q21" s="33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58" sqref="F58"/>
    </sheetView>
  </sheetViews>
  <sheetFormatPr defaultColWidth="10" defaultRowHeight="16.5" customHeight="1"/>
  <cols>
    <col min="1" max="1" width="10.875" style="214" customWidth="1"/>
    <col min="2" max="16384" width="10" style="214"/>
  </cols>
  <sheetData>
    <row r="1" ht="22.5" customHeight="1" spans="1:11">
      <c r="A1" s="130" t="s">
        <v>189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7.25" customHeight="1" spans="1:11">
      <c r="A2" s="215" t="s">
        <v>53</v>
      </c>
      <c r="B2" s="216" t="s">
        <v>54</v>
      </c>
      <c r="C2" s="216"/>
      <c r="D2" s="217" t="s">
        <v>55</v>
      </c>
      <c r="E2" s="217"/>
      <c r="F2" s="216" t="s">
        <v>56</v>
      </c>
      <c r="G2" s="216"/>
      <c r="H2" s="218" t="s">
        <v>57</v>
      </c>
      <c r="I2" s="291" t="s">
        <v>56</v>
      </c>
      <c r="J2" s="291"/>
      <c r="K2" s="29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45950</v>
      </c>
      <c r="G4" s="230"/>
      <c r="H4" s="225" t="s">
        <v>64</v>
      </c>
      <c r="I4" s="228"/>
      <c r="J4" s="136" t="s">
        <v>65</v>
      </c>
      <c r="K4" s="137" t="s">
        <v>66</v>
      </c>
    </row>
    <row r="5" customHeight="1" spans="1:11">
      <c r="A5" s="231" t="s">
        <v>67</v>
      </c>
      <c r="B5" s="136" t="s">
        <v>68</v>
      </c>
      <c r="C5" s="137"/>
      <c r="D5" s="225" t="s">
        <v>69</v>
      </c>
      <c r="E5" s="228"/>
      <c r="F5" s="229">
        <v>45917</v>
      </c>
      <c r="G5" s="230"/>
      <c r="H5" s="225" t="s">
        <v>70</v>
      </c>
      <c r="I5" s="228"/>
      <c r="J5" s="136" t="s">
        <v>65</v>
      </c>
      <c r="K5" s="137" t="s">
        <v>66</v>
      </c>
    </row>
    <row r="6" customHeight="1" spans="1:11">
      <c r="A6" s="225" t="s">
        <v>71</v>
      </c>
      <c r="B6" s="232" t="s">
        <v>72</v>
      </c>
      <c r="C6" s="233">
        <v>7</v>
      </c>
      <c r="D6" s="231" t="s">
        <v>73</v>
      </c>
      <c r="E6" s="234"/>
      <c r="F6" s="229">
        <v>45945</v>
      </c>
      <c r="G6" s="230"/>
      <c r="H6" s="225" t="s">
        <v>74</v>
      </c>
      <c r="I6" s="228"/>
      <c r="J6" s="136" t="s">
        <v>65</v>
      </c>
      <c r="K6" s="137" t="s">
        <v>66</v>
      </c>
    </row>
    <row r="7" customHeight="1" spans="1:11">
      <c r="A7" s="225" t="s">
        <v>75</v>
      </c>
      <c r="B7" s="235">
        <v>4415</v>
      </c>
      <c r="C7" s="236"/>
      <c r="D7" s="231" t="s">
        <v>76</v>
      </c>
      <c r="E7" s="237"/>
      <c r="F7" s="229">
        <v>45948</v>
      </c>
      <c r="G7" s="230"/>
      <c r="H7" s="225" t="s">
        <v>77</v>
      </c>
      <c r="I7" s="228"/>
      <c r="J7" s="136" t="s">
        <v>65</v>
      </c>
      <c r="K7" s="137" t="s">
        <v>66</v>
      </c>
    </row>
    <row r="8" customHeight="1" spans="1:16">
      <c r="A8" s="238" t="s">
        <v>78</v>
      </c>
      <c r="B8" s="239" t="s">
        <v>79</v>
      </c>
      <c r="C8" s="240"/>
      <c r="D8" s="241" t="s">
        <v>80</v>
      </c>
      <c r="E8" s="242"/>
      <c r="F8" s="243">
        <v>45950</v>
      </c>
      <c r="G8" s="244"/>
      <c r="H8" s="241" t="s">
        <v>81</v>
      </c>
      <c r="I8" s="242"/>
      <c r="J8" s="261" t="s">
        <v>65</v>
      </c>
      <c r="K8" s="293" t="s">
        <v>66</v>
      </c>
      <c r="P8" s="191"/>
    </row>
    <row r="9" customHeight="1" spans="1:11">
      <c r="A9" s="245" t="s">
        <v>190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94" t="s">
        <v>86</v>
      </c>
    </row>
    <row r="11" customHeight="1" spans="1:11">
      <c r="A11" s="231" t="s">
        <v>90</v>
      </c>
      <c r="B11" s="251" t="s">
        <v>85</v>
      </c>
      <c r="C11" s="136" t="s">
        <v>86</v>
      </c>
      <c r="D11" s="237"/>
      <c r="E11" s="234" t="s">
        <v>92</v>
      </c>
      <c r="F11" s="251" t="s">
        <v>85</v>
      </c>
      <c r="G11" s="136" t="s">
        <v>86</v>
      </c>
      <c r="H11" s="251"/>
      <c r="I11" s="234" t="s">
        <v>97</v>
      </c>
      <c r="J11" s="251" t="s">
        <v>85</v>
      </c>
      <c r="K11" s="137" t="s">
        <v>86</v>
      </c>
    </row>
    <row r="12" customHeight="1" spans="1:11">
      <c r="A12" s="241" t="s">
        <v>125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95"/>
    </row>
    <row r="13" customHeight="1" spans="1:11">
      <c r="A13" s="252" t="s">
        <v>191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192</v>
      </c>
      <c r="B14" s="254"/>
      <c r="C14" s="254"/>
      <c r="D14" s="254"/>
      <c r="E14" s="254"/>
      <c r="F14" s="254"/>
      <c r="G14" s="254"/>
      <c r="H14" s="255"/>
      <c r="I14" s="296"/>
      <c r="J14" s="296"/>
      <c r="K14" s="297"/>
    </row>
    <row r="15" customHeight="1" spans="1:11">
      <c r="A15" s="256"/>
      <c r="B15" s="257"/>
      <c r="C15" s="257"/>
      <c r="D15" s="258"/>
      <c r="E15" s="259"/>
      <c r="F15" s="257"/>
      <c r="G15" s="257"/>
      <c r="H15" s="258"/>
      <c r="I15" s="298"/>
      <c r="J15" s="299"/>
      <c r="K15" s="300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93"/>
    </row>
    <row r="17" customHeight="1" spans="1:11">
      <c r="A17" s="252" t="s">
        <v>193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62" t="s">
        <v>194</v>
      </c>
      <c r="B18" s="263"/>
      <c r="C18" s="263"/>
      <c r="D18" s="263"/>
      <c r="E18" s="263"/>
      <c r="F18" s="263"/>
      <c r="G18" s="263"/>
      <c r="H18" s="263"/>
      <c r="I18" s="296"/>
      <c r="J18" s="296"/>
      <c r="K18" s="297"/>
    </row>
    <row r="19" customHeight="1" spans="1:11">
      <c r="A19" s="256"/>
      <c r="B19" s="257"/>
      <c r="C19" s="257"/>
      <c r="D19" s="258"/>
      <c r="E19" s="259"/>
      <c r="F19" s="257"/>
      <c r="G19" s="257"/>
      <c r="H19" s="258"/>
      <c r="I19" s="298"/>
      <c r="J19" s="299"/>
      <c r="K19" s="300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93"/>
    </row>
    <row r="21" customHeight="1" spans="1:11">
      <c r="A21" s="264" t="s">
        <v>122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31" t="s">
        <v>123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95"/>
    </row>
    <row r="23" customHeight="1" spans="1:11">
      <c r="A23" s="145" t="s">
        <v>124</v>
      </c>
      <c r="B23" s="146"/>
      <c r="C23" s="136" t="s">
        <v>65</v>
      </c>
      <c r="D23" s="136" t="s">
        <v>66</v>
      </c>
      <c r="E23" s="144"/>
      <c r="F23" s="144"/>
      <c r="G23" s="144"/>
      <c r="H23" s="144"/>
      <c r="I23" s="144"/>
      <c r="J23" s="144"/>
      <c r="K23" s="188"/>
    </row>
    <row r="24" customHeight="1" spans="1:11">
      <c r="A24" s="265" t="s">
        <v>195</v>
      </c>
      <c r="B24" s="139"/>
      <c r="C24" s="139"/>
      <c r="D24" s="139"/>
      <c r="E24" s="139"/>
      <c r="F24" s="139"/>
      <c r="G24" s="139"/>
      <c r="H24" s="139"/>
      <c r="I24" s="139"/>
      <c r="J24" s="139"/>
      <c r="K24" s="301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302"/>
    </row>
    <row r="26" customHeight="1" spans="1:11">
      <c r="A26" s="245" t="s">
        <v>131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9" t="s">
        <v>132</v>
      </c>
      <c r="B27" s="248" t="s">
        <v>95</v>
      </c>
      <c r="C27" s="248" t="s">
        <v>96</v>
      </c>
      <c r="D27" s="248" t="s">
        <v>88</v>
      </c>
      <c r="E27" s="220" t="s">
        <v>133</v>
      </c>
      <c r="F27" s="248" t="s">
        <v>95</v>
      </c>
      <c r="G27" s="248" t="s">
        <v>96</v>
      </c>
      <c r="H27" s="248" t="s">
        <v>88</v>
      </c>
      <c r="I27" s="220" t="s">
        <v>134</v>
      </c>
      <c r="J27" s="248" t="s">
        <v>95</v>
      </c>
      <c r="K27" s="294" t="s">
        <v>96</v>
      </c>
    </row>
    <row r="28" customHeight="1" spans="1:11">
      <c r="A28" s="268" t="s">
        <v>87</v>
      </c>
      <c r="B28" s="136" t="s">
        <v>95</v>
      </c>
      <c r="C28" s="136" t="s">
        <v>96</v>
      </c>
      <c r="D28" s="136" t="s">
        <v>88</v>
      </c>
      <c r="E28" s="269" t="s">
        <v>94</v>
      </c>
      <c r="F28" s="136" t="s">
        <v>95</v>
      </c>
      <c r="G28" s="136" t="s">
        <v>96</v>
      </c>
      <c r="H28" s="136" t="s">
        <v>88</v>
      </c>
      <c r="I28" s="269" t="s">
        <v>105</v>
      </c>
      <c r="J28" s="136" t="s">
        <v>95</v>
      </c>
      <c r="K28" s="137" t="s">
        <v>96</v>
      </c>
    </row>
    <row r="29" customHeight="1" spans="1:11">
      <c r="A29" s="225" t="s">
        <v>98</v>
      </c>
      <c r="B29" s="270"/>
      <c r="C29" s="270"/>
      <c r="D29" s="270"/>
      <c r="E29" s="270"/>
      <c r="F29" s="270"/>
      <c r="G29" s="270"/>
      <c r="H29" s="270"/>
      <c r="I29" s="270"/>
      <c r="J29" s="270"/>
      <c r="K29" s="303"/>
    </row>
    <row r="30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304"/>
    </row>
    <row r="31" customHeight="1" spans="1:11">
      <c r="A31" s="273" t="s">
        <v>196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ht="21" customHeight="1" spans="1:11">
      <c r="A32" s="274" t="s">
        <v>197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5"/>
    </row>
    <row r="33" ht="21" customHeight="1" spans="1:11">
      <c r="A33" s="276" t="s">
        <v>198</v>
      </c>
      <c r="B33" s="277"/>
      <c r="C33" s="277"/>
      <c r="D33" s="277"/>
      <c r="E33" s="277"/>
      <c r="F33" s="277"/>
      <c r="G33" s="277"/>
      <c r="H33" s="277"/>
      <c r="I33" s="277"/>
      <c r="J33" s="277"/>
      <c r="K33" s="306"/>
    </row>
    <row r="34" ht="21" customHeight="1" spans="1:11">
      <c r="A34" s="276" t="s">
        <v>129</v>
      </c>
      <c r="B34" s="277"/>
      <c r="C34" s="277"/>
      <c r="D34" s="277"/>
      <c r="E34" s="277"/>
      <c r="F34" s="277"/>
      <c r="G34" s="277"/>
      <c r="H34" s="277"/>
      <c r="I34" s="277"/>
      <c r="J34" s="277"/>
      <c r="K34" s="306"/>
    </row>
    <row r="35" ht="21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306"/>
    </row>
    <row r="36" ht="21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306"/>
    </row>
    <row r="37" ht="21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06"/>
    </row>
    <row r="38" ht="21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06"/>
    </row>
    <row r="39" ht="21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6"/>
    </row>
    <row r="40" ht="21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6"/>
    </row>
    <row r="41" ht="21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06"/>
    </row>
    <row r="42" ht="21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06"/>
    </row>
    <row r="43" ht="17.25" customHeight="1" spans="1:11">
      <c r="A43" s="271" t="s">
        <v>130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4"/>
    </row>
    <row r="44" customHeight="1" spans="1:11">
      <c r="A44" s="273" t="s">
        <v>199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ht="18" customHeight="1" spans="1:11">
      <c r="A45" s="278" t="s">
        <v>125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07"/>
    </row>
    <row r="46" ht="18" customHeight="1" spans="1:11">
      <c r="A46" s="278" t="s">
        <v>200</v>
      </c>
      <c r="B46" s="279"/>
      <c r="C46" s="279"/>
      <c r="D46" s="279"/>
      <c r="E46" s="279"/>
      <c r="F46" s="279"/>
      <c r="G46" s="279"/>
      <c r="H46" s="279"/>
      <c r="I46" s="279"/>
      <c r="J46" s="279"/>
      <c r="K46" s="307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302"/>
    </row>
    <row r="48" ht="21" customHeight="1" spans="1:11">
      <c r="A48" s="280" t="s">
        <v>136</v>
      </c>
      <c r="B48" s="281" t="s">
        <v>137</v>
      </c>
      <c r="C48" s="281"/>
      <c r="D48" s="282" t="s">
        <v>138</v>
      </c>
      <c r="E48" s="282" t="s">
        <v>139</v>
      </c>
      <c r="F48" s="282" t="s">
        <v>140</v>
      </c>
      <c r="G48" s="283">
        <v>45929</v>
      </c>
      <c r="H48" s="284" t="s">
        <v>141</v>
      </c>
      <c r="I48" s="284"/>
      <c r="J48" s="281" t="s">
        <v>142</v>
      </c>
      <c r="K48" s="308"/>
    </row>
    <row r="49" customHeight="1" spans="1:11">
      <c r="A49" s="285" t="s">
        <v>143</v>
      </c>
      <c r="B49" s="286"/>
      <c r="C49" s="286"/>
      <c r="D49" s="286"/>
      <c r="E49" s="286"/>
      <c r="F49" s="286"/>
      <c r="G49" s="286"/>
      <c r="H49" s="286"/>
      <c r="I49" s="286"/>
      <c r="J49" s="286"/>
      <c r="K49" s="309"/>
    </row>
    <row r="50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310"/>
    </row>
    <row r="51" customHeight="1" spans="1:1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311"/>
    </row>
    <row r="52" ht="21" customHeight="1" spans="1:11">
      <c r="A52" s="280" t="s">
        <v>136</v>
      </c>
      <c r="B52" s="281" t="s">
        <v>137</v>
      </c>
      <c r="C52" s="281"/>
      <c r="D52" s="282" t="s">
        <v>138</v>
      </c>
      <c r="E52" s="282" t="s">
        <v>139</v>
      </c>
      <c r="F52" s="282" t="s">
        <v>140</v>
      </c>
      <c r="G52" s="283">
        <v>45929</v>
      </c>
      <c r="H52" s="284" t="s">
        <v>141</v>
      </c>
      <c r="I52" s="284"/>
      <c r="J52" s="281" t="s">
        <v>142</v>
      </c>
      <c r="K52" s="3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D21" sqref="D21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2.625" style="75" customWidth="1"/>
    <col min="14" max="17" width="12.625" style="77" customWidth="1"/>
    <col min="18" max="248" width="9" style="75"/>
    <col min="249" max="16384" width="9" style="78"/>
  </cols>
  <sheetData>
    <row r="1" s="75" customFormat="1" ht="29" customHeight="1" spans="1:251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06"/>
      <c r="O1" s="106"/>
      <c r="P1" s="106"/>
      <c r="Q1" s="10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</row>
    <row r="2" s="75" customFormat="1" ht="20" customHeight="1" spans="1:251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87"/>
      <c r="J2" s="107"/>
      <c r="K2" s="108" t="s">
        <v>57</v>
      </c>
      <c r="L2" s="109" t="s">
        <v>56</v>
      </c>
      <c r="M2" s="109"/>
      <c r="N2" s="109"/>
      <c r="O2" s="109"/>
      <c r="P2" s="110"/>
      <c r="Q2" s="111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</row>
    <row r="3" s="75" customFormat="1" ht="16.5" spans="1:251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12"/>
      <c r="K3" s="113"/>
      <c r="L3" s="113"/>
      <c r="M3" s="113"/>
      <c r="N3" s="113"/>
      <c r="O3" s="113"/>
      <c r="P3" s="114"/>
      <c r="Q3" s="115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</row>
    <row r="4" s="75" customFormat="1" ht="16.5" spans="1:251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211" t="s">
        <v>150</v>
      </c>
      <c r="J4" s="112"/>
      <c r="K4" s="91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92" t="s">
        <v>148</v>
      </c>
      <c r="Q4" s="92" t="s">
        <v>149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</row>
    <row r="5" s="75" customFormat="1" ht="20" customHeight="1" spans="1:251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211"/>
      <c r="J5" s="112"/>
      <c r="K5" s="113" t="s">
        <v>119</v>
      </c>
      <c r="L5" s="113" t="s">
        <v>119</v>
      </c>
      <c r="M5" s="113" t="s">
        <v>119</v>
      </c>
      <c r="N5" s="113" t="s">
        <v>201</v>
      </c>
      <c r="O5" s="113" t="s">
        <v>201</v>
      </c>
      <c r="P5" s="113" t="s">
        <v>201</v>
      </c>
      <c r="Q5" s="117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</row>
    <row r="6" s="75" customFormat="1" ht="25" customHeight="1" spans="1:251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95">
        <f>G6+1</f>
        <v>76.5</v>
      </c>
      <c r="I6" s="212" t="s">
        <v>161</v>
      </c>
      <c r="J6" s="112"/>
      <c r="K6" s="113" t="s">
        <v>202</v>
      </c>
      <c r="L6" s="113" t="s">
        <v>203</v>
      </c>
      <c r="M6" s="113" t="s">
        <v>202</v>
      </c>
      <c r="N6" s="113" t="s">
        <v>204</v>
      </c>
      <c r="O6" s="113" t="s">
        <v>202</v>
      </c>
      <c r="P6" s="113" t="s">
        <v>205</v>
      </c>
      <c r="Q6" s="117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</row>
    <row r="7" s="75" customFormat="1" ht="25" customHeight="1" spans="1:251">
      <c r="A7" s="97" t="s">
        <v>164</v>
      </c>
      <c r="B7" s="98">
        <f t="shared" ref="B7:B9" si="0">C7-4</f>
        <v>100</v>
      </c>
      <c r="C7" s="98">
        <f t="shared" ref="C7:C9" si="1">D7-4</f>
        <v>104</v>
      </c>
      <c r="D7" s="99">
        <v>108</v>
      </c>
      <c r="E7" s="98">
        <f t="shared" ref="E7:E9" si="2">D7+4</f>
        <v>112</v>
      </c>
      <c r="F7" s="98">
        <f>E7+4</f>
        <v>116</v>
      </c>
      <c r="G7" s="98">
        <f t="shared" ref="G7:G9" si="3">F7+6</f>
        <v>122</v>
      </c>
      <c r="H7" s="98">
        <f t="shared" ref="H7:H9" si="4">G7+6</f>
        <v>128</v>
      </c>
      <c r="I7" s="212" t="s">
        <v>161</v>
      </c>
      <c r="J7" s="112"/>
      <c r="K7" s="113" t="s">
        <v>206</v>
      </c>
      <c r="L7" s="113" t="s">
        <v>207</v>
      </c>
      <c r="M7" s="113" t="s">
        <v>208</v>
      </c>
      <c r="N7" s="113" t="s">
        <v>209</v>
      </c>
      <c r="O7" s="113" t="s">
        <v>206</v>
      </c>
      <c r="P7" s="113" t="s">
        <v>210</v>
      </c>
      <c r="Q7" s="117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</row>
    <row r="8" s="75" customFormat="1" ht="25" customHeight="1" spans="1:251">
      <c r="A8" s="97" t="s">
        <v>167</v>
      </c>
      <c r="B8" s="98">
        <f t="shared" si="0"/>
        <v>98</v>
      </c>
      <c r="C8" s="98">
        <f t="shared" si="1"/>
        <v>102</v>
      </c>
      <c r="D8" s="99">
        <v>106</v>
      </c>
      <c r="E8" s="98">
        <f t="shared" si="2"/>
        <v>110</v>
      </c>
      <c r="F8" s="98">
        <f>E8+5</f>
        <v>115</v>
      </c>
      <c r="G8" s="98">
        <f t="shared" si="3"/>
        <v>121</v>
      </c>
      <c r="H8" s="98">
        <f t="shared" si="4"/>
        <v>127</v>
      </c>
      <c r="I8" s="212" t="s">
        <v>161</v>
      </c>
      <c r="J8" s="112"/>
      <c r="K8" s="113" t="s">
        <v>211</v>
      </c>
      <c r="L8" s="113" t="s">
        <v>212</v>
      </c>
      <c r="M8" s="113" t="s">
        <v>213</v>
      </c>
      <c r="N8" s="113" t="s">
        <v>212</v>
      </c>
      <c r="O8" s="113" t="s">
        <v>211</v>
      </c>
      <c r="P8" s="113" t="s">
        <v>214</v>
      </c>
      <c r="Q8" s="117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</row>
    <row r="9" s="75" customFormat="1" ht="25" customHeight="1" spans="1:251">
      <c r="A9" s="97" t="s">
        <v>168</v>
      </c>
      <c r="B9" s="98">
        <f t="shared" si="0"/>
        <v>98</v>
      </c>
      <c r="C9" s="98">
        <f t="shared" si="1"/>
        <v>102</v>
      </c>
      <c r="D9" s="99">
        <v>106</v>
      </c>
      <c r="E9" s="98">
        <f t="shared" si="2"/>
        <v>110</v>
      </c>
      <c r="F9" s="98">
        <f>E9+5</f>
        <v>115</v>
      </c>
      <c r="G9" s="98">
        <f t="shared" si="3"/>
        <v>121</v>
      </c>
      <c r="H9" s="98">
        <f t="shared" si="4"/>
        <v>127</v>
      </c>
      <c r="I9" s="212" t="s">
        <v>169</v>
      </c>
      <c r="J9" s="112"/>
      <c r="K9" s="113" t="s">
        <v>215</v>
      </c>
      <c r="L9" s="113" t="s">
        <v>216</v>
      </c>
      <c r="M9" s="113" t="s">
        <v>211</v>
      </c>
      <c r="N9" s="113" t="s">
        <v>210</v>
      </c>
      <c r="O9" s="113" t="s">
        <v>215</v>
      </c>
      <c r="P9" s="113" t="s">
        <v>207</v>
      </c>
      <c r="Q9" s="117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</row>
    <row r="10" s="75" customFormat="1" ht="25" customHeight="1" spans="1:251">
      <c r="A10" s="97" t="s">
        <v>170</v>
      </c>
      <c r="B10" s="98">
        <f>C10-1.2</f>
        <v>43.6</v>
      </c>
      <c r="C10" s="98">
        <f>D10-1.2</f>
        <v>44.8</v>
      </c>
      <c r="D10" s="99">
        <v>46</v>
      </c>
      <c r="E10" s="98">
        <f>D10+1.2</f>
        <v>47.2</v>
      </c>
      <c r="F10" s="98">
        <f>E10+1.2</f>
        <v>48.4</v>
      </c>
      <c r="G10" s="98">
        <f>F10+1.4</f>
        <v>49.8</v>
      </c>
      <c r="H10" s="98">
        <f>G10+1.4</f>
        <v>51.2</v>
      </c>
      <c r="I10" s="212" t="s">
        <v>169</v>
      </c>
      <c r="J10" s="112"/>
      <c r="K10" s="113" t="s">
        <v>205</v>
      </c>
      <c r="L10" s="113" t="s">
        <v>217</v>
      </c>
      <c r="M10" s="113" t="s">
        <v>218</v>
      </c>
      <c r="N10" s="113" t="s">
        <v>219</v>
      </c>
      <c r="O10" s="113" t="s">
        <v>205</v>
      </c>
      <c r="P10" s="113" t="s">
        <v>220</v>
      </c>
      <c r="Q10" s="117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</row>
    <row r="11" s="75" customFormat="1" ht="25" customHeight="1" spans="1:251">
      <c r="A11" s="97" t="s">
        <v>173</v>
      </c>
      <c r="B11" s="98">
        <f>C11-0.5</f>
        <v>19</v>
      </c>
      <c r="C11" s="98">
        <f>D11-0.5</f>
        <v>19.5</v>
      </c>
      <c r="D11" s="99">
        <v>20</v>
      </c>
      <c r="E11" s="98">
        <f t="shared" ref="E11:H11" si="5">D11+0.5</f>
        <v>20.5</v>
      </c>
      <c r="F11" s="98">
        <f t="shared" si="5"/>
        <v>21</v>
      </c>
      <c r="G11" s="98">
        <f t="shared" si="5"/>
        <v>21.5</v>
      </c>
      <c r="H11" s="98">
        <f t="shared" si="5"/>
        <v>22</v>
      </c>
      <c r="I11" s="212" t="s">
        <v>174</v>
      </c>
      <c r="J11" s="112"/>
      <c r="K11" s="113" t="s">
        <v>215</v>
      </c>
      <c r="L11" s="113" t="s">
        <v>221</v>
      </c>
      <c r="M11" s="113" t="s">
        <v>220</v>
      </c>
      <c r="N11" s="113" t="s">
        <v>222</v>
      </c>
      <c r="O11" s="113" t="s">
        <v>215</v>
      </c>
      <c r="P11" s="113" t="s">
        <v>223</v>
      </c>
      <c r="Q11" s="11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</row>
    <row r="12" s="75" customFormat="1" ht="25" customHeight="1" spans="1:251">
      <c r="A12" s="97" t="s">
        <v>175</v>
      </c>
      <c r="B12" s="100">
        <f>C12-0.7</f>
        <v>18.1</v>
      </c>
      <c r="C12" s="100">
        <f>D12-0.7</f>
        <v>18.8</v>
      </c>
      <c r="D12" s="99">
        <v>19.5</v>
      </c>
      <c r="E12" s="100">
        <f>D12+0.7</f>
        <v>20.2</v>
      </c>
      <c r="F12" s="100">
        <f>E12+0.7</f>
        <v>20.9</v>
      </c>
      <c r="G12" s="100">
        <f>F12+0.95</f>
        <v>21.85</v>
      </c>
      <c r="H12" s="100">
        <f>G12+0.95</f>
        <v>22.8</v>
      </c>
      <c r="I12" s="212" t="s">
        <v>169</v>
      </c>
      <c r="J12" s="112"/>
      <c r="K12" s="113" t="s">
        <v>217</v>
      </c>
      <c r="L12" s="113" t="s">
        <v>224</v>
      </c>
      <c r="M12" s="113" t="s">
        <v>225</v>
      </c>
      <c r="N12" s="113" t="s">
        <v>226</v>
      </c>
      <c r="O12" s="113" t="s">
        <v>217</v>
      </c>
      <c r="P12" s="113" t="s">
        <v>227</v>
      </c>
      <c r="Q12" s="11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</row>
    <row r="13" s="75" customFormat="1" ht="25" customHeight="1" spans="1:251">
      <c r="A13" s="97" t="s">
        <v>178</v>
      </c>
      <c r="B13" s="98">
        <f>C13-0.7</f>
        <v>15.6</v>
      </c>
      <c r="C13" s="98">
        <f>D13-0.7</f>
        <v>16.3</v>
      </c>
      <c r="D13" s="99">
        <v>17</v>
      </c>
      <c r="E13" s="98">
        <f>D13+0.7</f>
        <v>17.7</v>
      </c>
      <c r="F13" s="98">
        <f>E13+0.7</f>
        <v>18.4</v>
      </c>
      <c r="G13" s="98">
        <f>F13+0.95</f>
        <v>19.35</v>
      </c>
      <c r="H13" s="98">
        <f>G13+0.95</f>
        <v>20.3</v>
      </c>
      <c r="I13" s="212">
        <v>0</v>
      </c>
      <c r="J13" s="112"/>
      <c r="K13" s="113" t="s">
        <v>228</v>
      </c>
      <c r="L13" s="113" t="s">
        <v>215</v>
      </c>
      <c r="M13" s="113" t="s">
        <v>218</v>
      </c>
      <c r="N13" s="113" t="s">
        <v>229</v>
      </c>
      <c r="O13" s="113" t="s">
        <v>228</v>
      </c>
      <c r="P13" s="113" t="s">
        <v>205</v>
      </c>
      <c r="Q13" s="117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</row>
    <row r="14" s="75" customFormat="1" ht="25" customHeight="1" spans="1:251">
      <c r="A14" s="97" t="s">
        <v>180</v>
      </c>
      <c r="B14" s="98">
        <f>C14-0.5</f>
        <v>20.5</v>
      </c>
      <c r="C14" s="98">
        <f>D14-0.5</f>
        <v>21</v>
      </c>
      <c r="D14" s="99">
        <v>21.5</v>
      </c>
      <c r="E14" s="98">
        <f t="shared" ref="E14:H14" si="6">D14+0.5</f>
        <v>22</v>
      </c>
      <c r="F14" s="98">
        <f t="shared" si="6"/>
        <v>22.5</v>
      </c>
      <c r="G14" s="98">
        <f t="shared" si="6"/>
        <v>23</v>
      </c>
      <c r="H14" s="98">
        <f t="shared" si="6"/>
        <v>23.5</v>
      </c>
      <c r="I14" s="213"/>
      <c r="J14" s="112"/>
      <c r="K14" s="113" t="s">
        <v>215</v>
      </c>
      <c r="L14" s="113" t="s">
        <v>215</v>
      </c>
      <c r="M14" s="113" t="s">
        <v>215</v>
      </c>
      <c r="N14" s="113" t="s">
        <v>215</v>
      </c>
      <c r="O14" s="113" t="s">
        <v>215</v>
      </c>
      <c r="P14" s="113" t="s">
        <v>215</v>
      </c>
      <c r="Q14" s="117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</row>
    <row r="15" s="75" customFormat="1" ht="25" customHeight="1" spans="1:251">
      <c r="A15" s="97" t="s">
        <v>181</v>
      </c>
      <c r="B15" s="98">
        <f>C15-0.3</f>
        <v>9.7</v>
      </c>
      <c r="C15" s="98">
        <f>D15-0.3</f>
        <v>10</v>
      </c>
      <c r="D15" s="99">
        <v>10.3</v>
      </c>
      <c r="E15" s="98">
        <f t="shared" ref="E15:H15" si="7">D15+0.3</f>
        <v>10.6</v>
      </c>
      <c r="F15" s="98">
        <f t="shared" si="7"/>
        <v>10.9</v>
      </c>
      <c r="G15" s="98">
        <f t="shared" si="7"/>
        <v>11.2</v>
      </c>
      <c r="H15" s="98">
        <f t="shared" si="7"/>
        <v>11.5</v>
      </c>
      <c r="I15" s="213"/>
      <c r="J15" s="112"/>
      <c r="K15" s="113" t="s">
        <v>215</v>
      </c>
      <c r="L15" s="113" t="s">
        <v>215</v>
      </c>
      <c r="M15" s="113" t="s">
        <v>215</v>
      </c>
      <c r="N15" s="113" t="s">
        <v>215</v>
      </c>
      <c r="O15" s="113" t="s">
        <v>215</v>
      </c>
      <c r="P15" s="113" t="s">
        <v>215</v>
      </c>
      <c r="Q15" s="117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</row>
    <row r="16" s="75" customFormat="1" ht="25" customHeight="1" spans="1:251">
      <c r="A16" s="97" t="s">
        <v>182</v>
      </c>
      <c r="B16" s="98">
        <f>C16-1</f>
        <v>43</v>
      </c>
      <c r="C16" s="98">
        <f>D16-1</f>
        <v>44</v>
      </c>
      <c r="D16" s="99">
        <v>45</v>
      </c>
      <c r="E16" s="98">
        <f>D16+1</f>
        <v>46</v>
      </c>
      <c r="F16" s="98">
        <f>E16+1</f>
        <v>47</v>
      </c>
      <c r="G16" s="98">
        <f>F16+1.5</f>
        <v>48.5</v>
      </c>
      <c r="H16" s="98">
        <f>G16+1.5</f>
        <v>50</v>
      </c>
      <c r="I16" s="213"/>
      <c r="J16" s="112"/>
      <c r="K16" s="113" t="s">
        <v>215</v>
      </c>
      <c r="L16" s="113" t="s">
        <v>215</v>
      </c>
      <c r="M16" s="113" t="s">
        <v>215</v>
      </c>
      <c r="N16" s="113" t="s">
        <v>215</v>
      </c>
      <c r="O16" s="113" t="s">
        <v>215</v>
      </c>
      <c r="P16" s="113" t="s">
        <v>215</v>
      </c>
      <c r="Q16" s="11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</row>
    <row r="17" s="75" customFormat="1" ht="25" customHeight="1" spans="1:251">
      <c r="A17" s="94" t="s">
        <v>183</v>
      </c>
      <c r="B17" s="95">
        <v>13</v>
      </c>
      <c r="C17" s="95">
        <v>13</v>
      </c>
      <c r="D17" s="96">
        <v>14</v>
      </c>
      <c r="E17" s="95">
        <f>D17</f>
        <v>14</v>
      </c>
      <c r="F17" s="95">
        <f>E17+1.5</f>
        <v>15.5</v>
      </c>
      <c r="G17" s="95">
        <f>F17</f>
        <v>15.5</v>
      </c>
      <c r="H17" s="95">
        <f>G17+1</f>
        <v>16.5</v>
      </c>
      <c r="I17" s="213"/>
      <c r="J17" s="112"/>
      <c r="K17" s="113" t="s">
        <v>215</v>
      </c>
      <c r="L17" s="113" t="s">
        <v>215</v>
      </c>
      <c r="M17" s="113" t="s">
        <v>215</v>
      </c>
      <c r="N17" s="113" t="s">
        <v>215</v>
      </c>
      <c r="O17" s="113" t="s">
        <v>215</v>
      </c>
      <c r="P17" s="113" t="s">
        <v>215</v>
      </c>
      <c r="Q17" s="117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</row>
    <row r="18" s="75" customFormat="1" ht="25" customHeight="1" spans="1:251">
      <c r="A18" s="97" t="s">
        <v>184</v>
      </c>
      <c r="B18" s="98">
        <v>5.5</v>
      </c>
      <c r="C18" s="98">
        <v>5.5</v>
      </c>
      <c r="D18" s="210">
        <v>5.5</v>
      </c>
      <c r="E18" s="98">
        <v>5.5</v>
      </c>
      <c r="F18" s="98">
        <v>5.5</v>
      </c>
      <c r="G18" s="98">
        <f>F18</f>
        <v>5.5</v>
      </c>
      <c r="H18" s="98">
        <f>G18</f>
        <v>5.5</v>
      </c>
      <c r="I18" s="213"/>
      <c r="J18" s="112"/>
      <c r="K18" s="113" t="s">
        <v>215</v>
      </c>
      <c r="L18" s="113" t="s">
        <v>215</v>
      </c>
      <c r="M18" s="113" t="s">
        <v>215</v>
      </c>
      <c r="N18" s="113" t="s">
        <v>215</v>
      </c>
      <c r="O18" s="113" t="s">
        <v>215</v>
      </c>
      <c r="P18" s="113" t="s">
        <v>215</v>
      </c>
      <c r="Q18" s="117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</row>
    <row r="19" s="75" customFormat="1" ht="25" customHeight="1" spans="1:251">
      <c r="A19" s="101"/>
      <c r="B19" s="102"/>
      <c r="C19" s="102"/>
      <c r="D19" s="102"/>
      <c r="E19" s="103"/>
      <c r="F19" s="102"/>
      <c r="G19" s="102"/>
      <c r="H19" s="102"/>
      <c r="I19" s="102"/>
      <c r="J19" s="119"/>
      <c r="K19" s="120"/>
      <c r="L19" s="120"/>
      <c r="M19" s="121"/>
      <c r="N19" s="120"/>
      <c r="O19" s="120"/>
      <c r="P19" s="122"/>
      <c r="Q19" s="123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</row>
    <row r="20" s="75" customFormat="1" spans="3:251">
      <c r="C20" s="76"/>
      <c r="J20" s="104"/>
      <c r="K20" s="124"/>
      <c r="L20" s="104"/>
      <c r="M20" s="104"/>
      <c r="O20" s="104"/>
      <c r="P20" s="104"/>
      <c r="Q20" s="125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</row>
    <row r="21" spans="7:17">
      <c r="G21" s="104" t="s">
        <v>186</v>
      </c>
      <c r="H21" s="105">
        <v>45929</v>
      </c>
      <c r="K21" s="104" t="s">
        <v>187</v>
      </c>
      <c r="L21" s="75" t="s">
        <v>139</v>
      </c>
      <c r="O21" s="104" t="s">
        <v>188</v>
      </c>
      <c r="P21" s="104"/>
      <c r="Q21" s="126" t="s">
        <v>142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8" workbookViewId="0">
      <selection activeCell="L6" sqref="L6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1.3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3.25" spans="1:11">
      <c r="A1" s="130" t="s">
        <v>230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39" customHeight="1" spans="1:11">
      <c r="A2" s="131" t="s">
        <v>53</v>
      </c>
      <c r="B2" s="132" t="s">
        <v>54</v>
      </c>
      <c r="C2" s="132"/>
      <c r="D2" s="133" t="s">
        <v>61</v>
      </c>
      <c r="E2" s="134" t="str">
        <f>首期!B4</f>
        <v>TAJJCN81966</v>
      </c>
      <c r="F2" s="135" t="s">
        <v>231</v>
      </c>
      <c r="G2" s="136" t="s">
        <v>68</v>
      </c>
      <c r="H2" s="137"/>
      <c r="I2" s="167" t="s">
        <v>57</v>
      </c>
      <c r="J2" s="186" t="s">
        <v>56</v>
      </c>
      <c r="K2" s="187"/>
    </row>
    <row r="3" ht="18" customHeight="1" spans="1:11">
      <c r="A3" s="138" t="s">
        <v>75</v>
      </c>
      <c r="B3" s="139">
        <v>4415</v>
      </c>
      <c r="C3" s="139"/>
      <c r="D3" s="140" t="s">
        <v>232</v>
      </c>
      <c r="E3" s="141">
        <v>45920</v>
      </c>
      <c r="F3" s="142"/>
      <c r="G3" s="143"/>
      <c r="H3" s="144" t="s">
        <v>233</v>
      </c>
      <c r="I3" s="144"/>
      <c r="J3" s="144"/>
      <c r="K3" s="188"/>
    </row>
    <row r="4" ht="18" customHeight="1" spans="1:11">
      <c r="A4" s="145" t="s">
        <v>71</v>
      </c>
      <c r="B4" s="139">
        <v>2</v>
      </c>
      <c r="C4" s="139">
        <v>7</v>
      </c>
      <c r="D4" s="146" t="s">
        <v>234</v>
      </c>
      <c r="E4" s="142" t="s">
        <v>235</v>
      </c>
      <c r="F4" s="142"/>
      <c r="G4" s="142"/>
      <c r="H4" s="146" t="s">
        <v>236</v>
      </c>
      <c r="I4" s="146"/>
      <c r="J4" s="159" t="s">
        <v>65</v>
      </c>
      <c r="K4" s="189" t="s">
        <v>66</v>
      </c>
    </row>
    <row r="5" ht="18" customHeight="1" spans="1:11">
      <c r="A5" s="145" t="s">
        <v>237</v>
      </c>
      <c r="B5" s="139">
        <v>1</v>
      </c>
      <c r="C5" s="139"/>
      <c r="D5" s="140" t="s">
        <v>238</v>
      </c>
      <c r="E5" s="140"/>
      <c r="G5" s="140"/>
      <c r="H5" s="146" t="s">
        <v>239</v>
      </c>
      <c r="I5" s="146"/>
      <c r="J5" s="159" t="s">
        <v>65</v>
      </c>
      <c r="K5" s="189" t="s">
        <v>66</v>
      </c>
    </row>
    <row r="6" ht="18" customHeight="1" spans="1:13">
      <c r="A6" s="147" t="s">
        <v>240</v>
      </c>
      <c r="B6" s="148">
        <v>32</v>
      </c>
      <c r="C6" s="148"/>
      <c r="D6" s="149" t="s">
        <v>241</v>
      </c>
      <c r="E6" s="150">
        <v>164</v>
      </c>
      <c r="F6" s="151"/>
      <c r="G6" s="149"/>
      <c r="H6" s="152" t="s">
        <v>242</v>
      </c>
      <c r="I6" s="152"/>
      <c r="J6" s="151" t="s">
        <v>65</v>
      </c>
      <c r="K6" s="190" t="s">
        <v>66</v>
      </c>
      <c r="L6" s="129" t="s">
        <v>243</v>
      </c>
      <c r="M6" s="191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244</v>
      </c>
      <c r="B8" s="135" t="s">
        <v>245</v>
      </c>
      <c r="C8" s="135" t="s">
        <v>246</v>
      </c>
      <c r="D8" s="135" t="s">
        <v>247</v>
      </c>
      <c r="E8" s="135" t="s">
        <v>248</v>
      </c>
      <c r="F8" s="135" t="s">
        <v>249</v>
      </c>
      <c r="G8" s="157" t="s">
        <v>250</v>
      </c>
      <c r="H8" s="158"/>
      <c r="I8" s="158"/>
      <c r="J8" s="158"/>
      <c r="K8" s="192"/>
    </row>
    <row r="9" ht="18" customHeight="1" spans="1:11">
      <c r="A9" s="145" t="s">
        <v>251</v>
      </c>
      <c r="B9" s="146"/>
      <c r="C9" s="159" t="s">
        <v>65</v>
      </c>
      <c r="D9" s="159" t="s">
        <v>66</v>
      </c>
      <c r="E9" s="140" t="s">
        <v>252</v>
      </c>
      <c r="F9" s="160" t="s">
        <v>253</v>
      </c>
      <c r="G9" s="161"/>
      <c r="H9" s="162"/>
      <c r="I9" s="162"/>
      <c r="J9" s="162"/>
      <c r="K9" s="193"/>
    </row>
    <row r="10" ht="18" customHeight="1" spans="1:11">
      <c r="A10" s="145" t="s">
        <v>254</v>
      </c>
      <c r="B10" s="146"/>
      <c r="C10" s="159" t="s">
        <v>65</v>
      </c>
      <c r="D10" s="159" t="s">
        <v>66</v>
      </c>
      <c r="E10" s="140" t="s">
        <v>255</v>
      </c>
      <c r="F10" s="160" t="s">
        <v>256</v>
      </c>
      <c r="G10" s="161" t="s">
        <v>257</v>
      </c>
      <c r="H10" s="162"/>
      <c r="I10" s="162"/>
      <c r="J10" s="162"/>
      <c r="K10" s="193"/>
    </row>
    <row r="11" ht="18" customHeight="1" spans="1:11">
      <c r="A11" s="163" t="s">
        <v>190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4"/>
    </row>
    <row r="12" ht="18" customHeight="1" spans="1:11">
      <c r="A12" s="138" t="s">
        <v>89</v>
      </c>
      <c r="B12" s="159" t="s">
        <v>85</v>
      </c>
      <c r="C12" s="159" t="s">
        <v>86</v>
      </c>
      <c r="D12" s="160"/>
      <c r="E12" s="140" t="s">
        <v>87</v>
      </c>
      <c r="F12" s="159" t="s">
        <v>85</v>
      </c>
      <c r="G12" s="159" t="s">
        <v>86</v>
      </c>
      <c r="H12" s="159"/>
      <c r="I12" s="140" t="s">
        <v>258</v>
      </c>
      <c r="J12" s="159" t="s">
        <v>85</v>
      </c>
      <c r="K12" s="189" t="s">
        <v>86</v>
      </c>
    </row>
    <row r="13" ht="18" customHeight="1" spans="1:11">
      <c r="A13" s="138" t="s">
        <v>92</v>
      </c>
      <c r="B13" s="159" t="s">
        <v>85</v>
      </c>
      <c r="C13" s="159" t="s">
        <v>86</v>
      </c>
      <c r="D13" s="160"/>
      <c r="E13" s="140" t="s">
        <v>97</v>
      </c>
      <c r="F13" s="159" t="s">
        <v>85</v>
      </c>
      <c r="G13" s="159" t="s">
        <v>86</v>
      </c>
      <c r="H13" s="159"/>
      <c r="I13" s="140" t="s">
        <v>259</v>
      </c>
      <c r="J13" s="159" t="s">
        <v>85</v>
      </c>
      <c r="K13" s="189" t="s">
        <v>86</v>
      </c>
    </row>
    <row r="14" ht="18" customHeight="1" spans="1:11">
      <c r="A14" s="147" t="s">
        <v>260</v>
      </c>
      <c r="B14" s="151" t="s">
        <v>85</v>
      </c>
      <c r="C14" s="151" t="s">
        <v>86</v>
      </c>
      <c r="D14" s="165"/>
      <c r="E14" s="149" t="s">
        <v>261</v>
      </c>
      <c r="F14" s="151" t="s">
        <v>85</v>
      </c>
      <c r="G14" s="151" t="s">
        <v>86</v>
      </c>
      <c r="H14" s="151"/>
      <c r="I14" s="149" t="s">
        <v>262</v>
      </c>
      <c r="J14" s="151" t="s">
        <v>85</v>
      </c>
      <c r="K14" s="190" t="s">
        <v>86</v>
      </c>
    </row>
    <row r="15" ht="18" customHeight="1" spans="1:11">
      <c r="A15" s="153"/>
      <c r="B15" s="166"/>
      <c r="C15" s="166"/>
      <c r="D15" s="154"/>
      <c r="E15" s="153"/>
      <c r="F15" s="166"/>
      <c r="G15" s="166"/>
      <c r="H15" s="166"/>
      <c r="I15" s="153"/>
      <c r="J15" s="166"/>
      <c r="K15" s="166"/>
    </row>
    <row r="16" s="127" customFormat="1" ht="18" customHeight="1" spans="1:11">
      <c r="A16" s="131" t="s">
        <v>263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5"/>
    </row>
    <row r="17" ht="18" customHeight="1" spans="1:11">
      <c r="A17" s="145" t="s">
        <v>264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96"/>
    </row>
    <row r="18" ht="18" customHeight="1" spans="1:11">
      <c r="A18" s="145" t="s">
        <v>265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96"/>
    </row>
    <row r="19" ht="22" customHeight="1" spans="1:11">
      <c r="A19" s="168"/>
      <c r="B19" s="159"/>
      <c r="C19" s="159"/>
      <c r="D19" s="159"/>
      <c r="E19" s="159"/>
      <c r="F19" s="159"/>
      <c r="G19" s="159"/>
      <c r="H19" s="159"/>
      <c r="I19" s="159"/>
      <c r="J19" s="159"/>
      <c r="K19" s="189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7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7"/>
    </row>
    <row r="23" ht="22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98"/>
    </row>
    <row r="24" ht="18" customHeight="1" spans="1:11">
      <c r="A24" s="145" t="s">
        <v>124</v>
      </c>
      <c r="B24" s="146"/>
      <c r="C24" s="159" t="s">
        <v>65</v>
      </c>
      <c r="D24" s="159" t="s">
        <v>66</v>
      </c>
      <c r="E24" s="144"/>
      <c r="F24" s="144"/>
      <c r="G24" s="144"/>
      <c r="H24" s="144"/>
      <c r="I24" s="144"/>
      <c r="J24" s="144"/>
      <c r="K24" s="188"/>
    </row>
    <row r="25" ht="18" customHeight="1" spans="1:11">
      <c r="A25" s="173" t="s">
        <v>266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99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ht="20" customHeight="1" spans="1:11">
      <c r="A27" s="176" t="s">
        <v>267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200" t="s">
        <v>268</v>
      </c>
    </row>
    <row r="28" ht="23" customHeight="1" spans="1:11">
      <c r="A28" s="169" t="s">
        <v>269</v>
      </c>
      <c r="B28" s="170"/>
      <c r="C28" s="170"/>
      <c r="D28" s="170"/>
      <c r="E28" s="170"/>
      <c r="F28" s="170"/>
      <c r="G28" s="170"/>
      <c r="H28" s="170"/>
      <c r="I28" s="170"/>
      <c r="J28" s="201"/>
      <c r="K28" s="202">
        <v>1</v>
      </c>
    </row>
    <row r="29" ht="23" customHeight="1" spans="1:11">
      <c r="A29" s="169" t="s">
        <v>270</v>
      </c>
      <c r="B29" s="170"/>
      <c r="C29" s="170"/>
      <c r="D29" s="170"/>
      <c r="E29" s="170"/>
      <c r="F29" s="170"/>
      <c r="G29" s="170"/>
      <c r="H29" s="170"/>
      <c r="I29" s="170"/>
      <c r="J29" s="201"/>
      <c r="K29" s="193">
        <v>1</v>
      </c>
    </row>
    <row r="30" ht="23" customHeight="1" spans="1:11">
      <c r="A30" s="169"/>
      <c r="B30" s="170"/>
      <c r="C30" s="170"/>
      <c r="D30" s="170"/>
      <c r="E30" s="170"/>
      <c r="F30" s="170"/>
      <c r="G30" s="170"/>
      <c r="H30" s="170"/>
      <c r="I30" s="170"/>
      <c r="J30" s="201"/>
      <c r="K30" s="193"/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201"/>
      <c r="K31" s="193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201"/>
      <c r="K32" s="20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201"/>
      <c r="K33" s="204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201"/>
      <c r="K34" s="193"/>
    </row>
    <row r="35" ht="23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201"/>
      <c r="K35" s="205"/>
    </row>
    <row r="36" ht="23" customHeight="1" spans="1:11">
      <c r="A36" s="177" t="s">
        <v>271</v>
      </c>
      <c r="B36" s="178"/>
      <c r="C36" s="178"/>
      <c r="D36" s="178"/>
      <c r="E36" s="178"/>
      <c r="F36" s="178"/>
      <c r="G36" s="178"/>
      <c r="H36" s="178"/>
      <c r="I36" s="178"/>
      <c r="J36" s="206"/>
      <c r="K36" s="207">
        <f>SUM(K28:K35)</f>
        <v>2</v>
      </c>
    </row>
    <row r="37" ht="18.75" customHeight="1" spans="1:11">
      <c r="A37" s="179" t="s">
        <v>272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s="128" customFormat="1" ht="18.75" customHeight="1" spans="1:11">
      <c r="A38" s="145" t="s">
        <v>273</v>
      </c>
      <c r="B38" s="146"/>
      <c r="C38" s="146"/>
      <c r="D38" s="144" t="s">
        <v>274</v>
      </c>
      <c r="E38" s="144"/>
      <c r="F38" s="181" t="s">
        <v>275</v>
      </c>
      <c r="G38" s="182"/>
      <c r="H38" s="146" t="s">
        <v>276</v>
      </c>
      <c r="I38" s="146"/>
      <c r="J38" s="146" t="s">
        <v>277</v>
      </c>
      <c r="K38" s="196"/>
    </row>
    <row r="39" ht="18.75" customHeight="1" spans="1:11">
      <c r="A39" s="145" t="s">
        <v>125</v>
      </c>
      <c r="B39" s="146" t="s">
        <v>278</v>
      </c>
      <c r="C39" s="146"/>
      <c r="D39" s="146"/>
      <c r="E39" s="146"/>
      <c r="F39" s="146"/>
      <c r="G39" s="146"/>
      <c r="H39" s="146"/>
      <c r="I39" s="146"/>
      <c r="J39" s="146"/>
      <c r="K39" s="196"/>
    </row>
    <row r="40" ht="24" customHeight="1" spans="1:1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96"/>
    </row>
    <row r="41" ht="24" customHeight="1" spans="1:1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96"/>
    </row>
    <row r="42" ht="32.1" customHeight="1" spans="1:11">
      <c r="A42" s="147" t="s">
        <v>136</v>
      </c>
      <c r="B42" s="183" t="s">
        <v>279</v>
      </c>
      <c r="C42" s="183"/>
      <c r="D42" s="149" t="s">
        <v>280</v>
      </c>
      <c r="E42" s="165" t="s">
        <v>139</v>
      </c>
      <c r="F42" s="149" t="s">
        <v>140</v>
      </c>
      <c r="G42" s="184">
        <v>45919</v>
      </c>
      <c r="H42" s="185" t="s">
        <v>141</v>
      </c>
      <c r="I42" s="185"/>
      <c r="J42" s="183" t="s">
        <v>142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6" sqref="M6:P18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2.625" style="75" customWidth="1"/>
    <col min="14" max="17" width="12.625" style="77" customWidth="1"/>
    <col min="18" max="248" width="9" style="75"/>
    <col min="249" max="16384" width="9" style="78"/>
  </cols>
  <sheetData>
    <row r="1" s="75" customFormat="1" ht="29" customHeight="1" spans="1:251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06"/>
      <c r="O1" s="106"/>
      <c r="P1" s="106"/>
      <c r="Q1" s="10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</row>
    <row r="2" s="75" customFormat="1" ht="20" customHeight="1" spans="1:251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87"/>
      <c r="J2" s="107"/>
      <c r="K2" s="108" t="s">
        <v>57</v>
      </c>
      <c r="L2" s="109" t="s">
        <v>56</v>
      </c>
      <c r="M2" s="109"/>
      <c r="N2" s="109"/>
      <c r="O2" s="109"/>
      <c r="P2" s="110"/>
      <c r="Q2" s="111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</row>
    <row r="3" s="75" customFormat="1" ht="16.5" spans="1:251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12"/>
      <c r="K3" s="113"/>
      <c r="L3" s="113"/>
      <c r="M3" s="113"/>
      <c r="N3" s="113"/>
      <c r="O3" s="113"/>
      <c r="P3" s="114"/>
      <c r="Q3" s="115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</row>
    <row r="4" s="75" customFormat="1" ht="16.5" spans="1:251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211" t="s">
        <v>150</v>
      </c>
      <c r="J4" s="112"/>
      <c r="K4" s="92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92" t="s">
        <v>148</v>
      </c>
      <c r="Q4" s="116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</row>
    <row r="5" s="75" customFormat="1" ht="20" customHeight="1" spans="1:251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211"/>
      <c r="J5" s="112"/>
      <c r="K5" s="113"/>
      <c r="L5" s="113"/>
      <c r="M5" s="113" t="s">
        <v>201</v>
      </c>
      <c r="N5" s="113" t="s">
        <v>201</v>
      </c>
      <c r="O5" s="113" t="s">
        <v>201</v>
      </c>
      <c r="P5" s="113" t="s">
        <v>201</v>
      </c>
      <c r="Q5" s="117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</row>
    <row r="6" s="75" customFormat="1" ht="25" customHeight="1" spans="1:251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95">
        <f>G6+1</f>
        <v>76.5</v>
      </c>
      <c r="I6" s="212" t="s">
        <v>161</v>
      </c>
      <c r="J6" s="112"/>
      <c r="K6" s="113"/>
      <c r="L6" s="113"/>
      <c r="M6" s="113" t="s">
        <v>203</v>
      </c>
      <c r="N6" s="113" t="s">
        <v>202</v>
      </c>
      <c r="O6" s="113" t="s">
        <v>204</v>
      </c>
      <c r="P6" s="113" t="s">
        <v>202</v>
      </c>
      <c r="Q6" s="11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</row>
    <row r="7" s="75" customFormat="1" ht="25" customHeight="1" spans="1:251">
      <c r="A7" s="97" t="s">
        <v>164</v>
      </c>
      <c r="B7" s="98">
        <f t="shared" ref="B7:B9" si="0">C7-4</f>
        <v>100</v>
      </c>
      <c r="C7" s="98">
        <f t="shared" ref="C7:C9" si="1">D7-4</f>
        <v>104</v>
      </c>
      <c r="D7" s="99">
        <v>108</v>
      </c>
      <c r="E7" s="98">
        <f t="shared" ref="E7:E9" si="2">D7+4</f>
        <v>112</v>
      </c>
      <c r="F7" s="98">
        <f>E7+4</f>
        <v>116</v>
      </c>
      <c r="G7" s="98">
        <f t="shared" ref="G7:G9" si="3">F7+6</f>
        <v>122</v>
      </c>
      <c r="H7" s="98">
        <f t="shared" ref="H7:H9" si="4">G7+6</f>
        <v>128</v>
      </c>
      <c r="I7" s="212" t="s">
        <v>161</v>
      </c>
      <c r="J7" s="112"/>
      <c r="K7" s="113"/>
      <c r="L7" s="113"/>
      <c r="M7" s="113" t="s">
        <v>207</v>
      </c>
      <c r="N7" s="113" t="s">
        <v>208</v>
      </c>
      <c r="O7" s="113" t="s">
        <v>209</v>
      </c>
      <c r="P7" s="113" t="s">
        <v>206</v>
      </c>
      <c r="Q7" s="11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</row>
    <row r="8" s="75" customFormat="1" ht="25" customHeight="1" spans="1:251">
      <c r="A8" s="97" t="s">
        <v>167</v>
      </c>
      <c r="B8" s="98">
        <f t="shared" si="0"/>
        <v>98</v>
      </c>
      <c r="C8" s="98">
        <f t="shared" si="1"/>
        <v>102</v>
      </c>
      <c r="D8" s="99">
        <v>106</v>
      </c>
      <c r="E8" s="98">
        <f t="shared" si="2"/>
        <v>110</v>
      </c>
      <c r="F8" s="98">
        <f>E8+5</f>
        <v>115</v>
      </c>
      <c r="G8" s="98">
        <f t="shared" si="3"/>
        <v>121</v>
      </c>
      <c r="H8" s="98">
        <f t="shared" si="4"/>
        <v>127</v>
      </c>
      <c r="I8" s="212" t="s">
        <v>161</v>
      </c>
      <c r="J8" s="112"/>
      <c r="K8" s="113"/>
      <c r="L8" s="113"/>
      <c r="M8" s="113" t="s">
        <v>212</v>
      </c>
      <c r="N8" s="113" t="s">
        <v>213</v>
      </c>
      <c r="O8" s="113" t="s">
        <v>212</v>
      </c>
      <c r="P8" s="113" t="s">
        <v>211</v>
      </c>
      <c r="Q8" s="11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</row>
    <row r="9" s="75" customFormat="1" ht="25" customHeight="1" spans="1:251">
      <c r="A9" s="97" t="s">
        <v>168</v>
      </c>
      <c r="B9" s="98">
        <f t="shared" si="0"/>
        <v>98</v>
      </c>
      <c r="C9" s="98">
        <f t="shared" si="1"/>
        <v>102</v>
      </c>
      <c r="D9" s="99">
        <v>106</v>
      </c>
      <c r="E9" s="98">
        <f t="shared" si="2"/>
        <v>110</v>
      </c>
      <c r="F9" s="98">
        <f>E9+5</f>
        <v>115</v>
      </c>
      <c r="G9" s="98">
        <f t="shared" si="3"/>
        <v>121</v>
      </c>
      <c r="H9" s="98">
        <f t="shared" si="4"/>
        <v>127</v>
      </c>
      <c r="I9" s="212" t="s">
        <v>169</v>
      </c>
      <c r="J9" s="112"/>
      <c r="K9" s="113"/>
      <c r="L9" s="113"/>
      <c r="M9" s="113" t="s">
        <v>216</v>
      </c>
      <c r="N9" s="113" t="s">
        <v>211</v>
      </c>
      <c r="O9" s="113" t="s">
        <v>210</v>
      </c>
      <c r="P9" s="113" t="s">
        <v>215</v>
      </c>
      <c r="Q9" s="11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</row>
    <row r="10" s="75" customFormat="1" ht="25" customHeight="1" spans="1:251">
      <c r="A10" s="97" t="s">
        <v>170</v>
      </c>
      <c r="B10" s="98">
        <f>C10-1.2</f>
        <v>43.6</v>
      </c>
      <c r="C10" s="98">
        <f>D10-1.2</f>
        <v>44.8</v>
      </c>
      <c r="D10" s="99">
        <v>46</v>
      </c>
      <c r="E10" s="98">
        <f>D10+1.2</f>
        <v>47.2</v>
      </c>
      <c r="F10" s="98">
        <f>E10+1.2</f>
        <v>48.4</v>
      </c>
      <c r="G10" s="98">
        <f>F10+1.4</f>
        <v>49.8</v>
      </c>
      <c r="H10" s="98">
        <f>G10+1.4</f>
        <v>51.2</v>
      </c>
      <c r="I10" s="212" t="s">
        <v>169</v>
      </c>
      <c r="J10" s="112"/>
      <c r="K10" s="113"/>
      <c r="L10" s="113"/>
      <c r="M10" s="113" t="s">
        <v>217</v>
      </c>
      <c r="N10" s="113" t="s">
        <v>218</v>
      </c>
      <c r="O10" s="113" t="s">
        <v>219</v>
      </c>
      <c r="P10" s="113" t="s">
        <v>205</v>
      </c>
      <c r="Q10" s="11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</row>
    <row r="11" s="75" customFormat="1" ht="25" customHeight="1" spans="1:251">
      <c r="A11" s="97" t="s">
        <v>173</v>
      </c>
      <c r="B11" s="98">
        <f>C11-0.5</f>
        <v>19</v>
      </c>
      <c r="C11" s="98">
        <f>D11-0.5</f>
        <v>19.5</v>
      </c>
      <c r="D11" s="99">
        <v>20</v>
      </c>
      <c r="E11" s="98">
        <f t="shared" ref="E11:H11" si="5">D11+0.5</f>
        <v>20.5</v>
      </c>
      <c r="F11" s="98">
        <f t="shared" si="5"/>
        <v>21</v>
      </c>
      <c r="G11" s="98">
        <f t="shared" si="5"/>
        <v>21.5</v>
      </c>
      <c r="H11" s="98">
        <f t="shared" si="5"/>
        <v>22</v>
      </c>
      <c r="I11" s="212" t="s">
        <v>174</v>
      </c>
      <c r="J11" s="112"/>
      <c r="K11" s="113"/>
      <c r="L11" s="113"/>
      <c r="M11" s="113" t="s">
        <v>221</v>
      </c>
      <c r="N11" s="113" t="s">
        <v>220</v>
      </c>
      <c r="O11" s="113" t="s">
        <v>222</v>
      </c>
      <c r="P11" s="113" t="s">
        <v>215</v>
      </c>
      <c r="Q11" s="11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</row>
    <row r="12" s="75" customFormat="1" ht="25" customHeight="1" spans="1:251">
      <c r="A12" s="97" t="s">
        <v>175</v>
      </c>
      <c r="B12" s="100">
        <f>C12-0.7</f>
        <v>18.1</v>
      </c>
      <c r="C12" s="100">
        <f>D12-0.7</f>
        <v>18.8</v>
      </c>
      <c r="D12" s="99">
        <v>19.5</v>
      </c>
      <c r="E12" s="100">
        <f>D12+0.7</f>
        <v>20.2</v>
      </c>
      <c r="F12" s="100">
        <f>E12+0.7</f>
        <v>20.9</v>
      </c>
      <c r="G12" s="100">
        <f>F12+0.95</f>
        <v>21.85</v>
      </c>
      <c r="H12" s="100">
        <f>G12+0.95</f>
        <v>22.8</v>
      </c>
      <c r="I12" s="212" t="s">
        <v>169</v>
      </c>
      <c r="J12" s="112"/>
      <c r="K12" s="113"/>
      <c r="L12" s="113"/>
      <c r="M12" s="113" t="s">
        <v>224</v>
      </c>
      <c r="N12" s="113" t="s">
        <v>225</v>
      </c>
      <c r="O12" s="113" t="s">
        <v>226</v>
      </c>
      <c r="P12" s="113" t="s">
        <v>217</v>
      </c>
      <c r="Q12" s="11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</row>
    <row r="13" s="75" customFormat="1" ht="25" customHeight="1" spans="1:251">
      <c r="A13" s="97" t="s">
        <v>178</v>
      </c>
      <c r="B13" s="98">
        <f>C13-0.7</f>
        <v>15.6</v>
      </c>
      <c r="C13" s="98">
        <f>D13-0.7</f>
        <v>16.3</v>
      </c>
      <c r="D13" s="99">
        <v>17</v>
      </c>
      <c r="E13" s="98">
        <f>D13+0.7</f>
        <v>17.7</v>
      </c>
      <c r="F13" s="98">
        <f>E13+0.7</f>
        <v>18.4</v>
      </c>
      <c r="G13" s="98">
        <f>F13+0.95</f>
        <v>19.35</v>
      </c>
      <c r="H13" s="98">
        <f>G13+0.95</f>
        <v>20.3</v>
      </c>
      <c r="I13" s="212">
        <v>0</v>
      </c>
      <c r="J13" s="112"/>
      <c r="K13" s="113"/>
      <c r="L13" s="113"/>
      <c r="M13" s="113" t="s">
        <v>215</v>
      </c>
      <c r="N13" s="113" t="s">
        <v>218</v>
      </c>
      <c r="O13" s="113" t="s">
        <v>229</v>
      </c>
      <c r="P13" s="113" t="s">
        <v>228</v>
      </c>
      <c r="Q13" s="11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</row>
    <row r="14" s="75" customFormat="1" ht="25" customHeight="1" spans="1:251">
      <c r="A14" s="97" t="s">
        <v>180</v>
      </c>
      <c r="B14" s="98">
        <f>C14-0.5</f>
        <v>20.5</v>
      </c>
      <c r="C14" s="98">
        <f>D14-0.5</f>
        <v>21</v>
      </c>
      <c r="D14" s="99">
        <v>21.5</v>
      </c>
      <c r="E14" s="98">
        <f t="shared" ref="E14:H14" si="6">D14+0.5</f>
        <v>22</v>
      </c>
      <c r="F14" s="98">
        <f t="shared" si="6"/>
        <v>22.5</v>
      </c>
      <c r="G14" s="98">
        <f t="shared" si="6"/>
        <v>23</v>
      </c>
      <c r="H14" s="98">
        <f t="shared" si="6"/>
        <v>23.5</v>
      </c>
      <c r="I14" s="213"/>
      <c r="J14" s="112"/>
      <c r="K14" s="113"/>
      <c r="L14" s="113"/>
      <c r="M14" s="113" t="s">
        <v>215</v>
      </c>
      <c r="N14" s="113" t="s">
        <v>215</v>
      </c>
      <c r="O14" s="113" t="s">
        <v>215</v>
      </c>
      <c r="P14" s="113" t="s">
        <v>215</v>
      </c>
      <c r="Q14" s="11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</row>
    <row r="15" s="75" customFormat="1" ht="25" customHeight="1" spans="1:251">
      <c r="A15" s="97" t="s">
        <v>181</v>
      </c>
      <c r="B15" s="98">
        <f>C15-0.3</f>
        <v>9.7</v>
      </c>
      <c r="C15" s="98">
        <f>D15-0.3</f>
        <v>10</v>
      </c>
      <c r="D15" s="99">
        <v>10.3</v>
      </c>
      <c r="E15" s="98">
        <f t="shared" ref="E15:H15" si="7">D15+0.3</f>
        <v>10.6</v>
      </c>
      <c r="F15" s="98">
        <f t="shared" si="7"/>
        <v>10.9</v>
      </c>
      <c r="G15" s="98">
        <f t="shared" si="7"/>
        <v>11.2</v>
      </c>
      <c r="H15" s="98">
        <f t="shared" si="7"/>
        <v>11.5</v>
      </c>
      <c r="I15" s="213"/>
      <c r="J15" s="112"/>
      <c r="K15" s="113"/>
      <c r="L15" s="113"/>
      <c r="M15" s="113" t="s">
        <v>215</v>
      </c>
      <c r="N15" s="113" t="s">
        <v>215</v>
      </c>
      <c r="O15" s="113" t="s">
        <v>215</v>
      </c>
      <c r="P15" s="113" t="s">
        <v>215</v>
      </c>
      <c r="Q15" s="11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</row>
    <row r="16" s="75" customFormat="1" ht="25" customHeight="1" spans="1:251">
      <c r="A16" s="97" t="s">
        <v>182</v>
      </c>
      <c r="B16" s="98">
        <f>C16-1</f>
        <v>43</v>
      </c>
      <c r="C16" s="98">
        <f>D16-1</f>
        <v>44</v>
      </c>
      <c r="D16" s="99">
        <v>45</v>
      </c>
      <c r="E16" s="98">
        <f>D16+1</f>
        <v>46</v>
      </c>
      <c r="F16" s="98">
        <f>E16+1</f>
        <v>47</v>
      </c>
      <c r="G16" s="98">
        <f>F16+1.5</f>
        <v>48.5</v>
      </c>
      <c r="H16" s="98">
        <f>G16+1.5</f>
        <v>50</v>
      </c>
      <c r="I16" s="213"/>
      <c r="J16" s="112"/>
      <c r="K16" s="113"/>
      <c r="L16" s="113"/>
      <c r="M16" s="113" t="s">
        <v>215</v>
      </c>
      <c r="N16" s="113" t="s">
        <v>215</v>
      </c>
      <c r="O16" s="113" t="s">
        <v>215</v>
      </c>
      <c r="P16" s="113" t="s">
        <v>215</v>
      </c>
      <c r="Q16" s="11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</row>
    <row r="17" s="75" customFormat="1" ht="25" customHeight="1" spans="1:251">
      <c r="A17" s="94" t="s">
        <v>183</v>
      </c>
      <c r="B17" s="95">
        <v>13</v>
      </c>
      <c r="C17" s="95">
        <v>13</v>
      </c>
      <c r="D17" s="96">
        <v>14</v>
      </c>
      <c r="E17" s="95">
        <f>D17</f>
        <v>14</v>
      </c>
      <c r="F17" s="95">
        <f>E17+1.5</f>
        <v>15.5</v>
      </c>
      <c r="G17" s="95">
        <f>F17</f>
        <v>15.5</v>
      </c>
      <c r="H17" s="95">
        <f>G17+1</f>
        <v>16.5</v>
      </c>
      <c r="I17" s="213"/>
      <c r="J17" s="112"/>
      <c r="K17" s="113"/>
      <c r="L17" s="113"/>
      <c r="M17" s="113" t="s">
        <v>215</v>
      </c>
      <c r="N17" s="113" t="s">
        <v>215</v>
      </c>
      <c r="O17" s="113" t="s">
        <v>215</v>
      </c>
      <c r="P17" s="113" t="s">
        <v>215</v>
      </c>
      <c r="Q17" s="11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</row>
    <row r="18" s="75" customFormat="1" ht="25" customHeight="1" spans="1:251">
      <c r="A18" s="97" t="s">
        <v>184</v>
      </c>
      <c r="B18" s="98">
        <v>5.5</v>
      </c>
      <c r="C18" s="98">
        <v>5.5</v>
      </c>
      <c r="D18" s="210">
        <v>5.5</v>
      </c>
      <c r="E18" s="98">
        <v>5.5</v>
      </c>
      <c r="F18" s="98">
        <v>5.5</v>
      </c>
      <c r="G18" s="98">
        <f>F18</f>
        <v>5.5</v>
      </c>
      <c r="H18" s="98">
        <f>G18</f>
        <v>5.5</v>
      </c>
      <c r="I18" s="213"/>
      <c r="J18" s="112"/>
      <c r="K18" s="113"/>
      <c r="L18" s="113"/>
      <c r="M18" s="113" t="s">
        <v>215</v>
      </c>
      <c r="N18" s="113" t="s">
        <v>215</v>
      </c>
      <c r="O18" s="113" t="s">
        <v>215</v>
      </c>
      <c r="P18" s="113" t="s">
        <v>215</v>
      </c>
      <c r="Q18" s="11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</row>
    <row r="19" s="75" customFormat="1" ht="25" customHeight="1" spans="1:251">
      <c r="A19" s="101"/>
      <c r="B19" s="102"/>
      <c r="C19" s="102"/>
      <c r="D19" s="102"/>
      <c r="E19" s="103"/>
      <c r="F19" s="102"/>
      <c r="G19" s="102"/>
      <c r="H19" s="102"/>
      <c r="I19" s="102"/>
      <c r="J19" s="119"/>
      <c r="K19" s="120"/>
      <c r="L19" s="120"/>
      <c r="M19" s="121"/>
      <c r="N19" s="120"/>
      <c r="O19" s="120"/>
      <c r="P19" s="122"/>
      <c r="Q19" s="123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</row>
    <row r="20" s="75" customFormat="1" spans="3:251">
      <c r="C20" s="76"/>
      <c r="J20" s="104"/>
      <c r="K20" s="124"/>
      <c r="L20" s="104"/>
      <c r="M20" s="104"/>
      <c r="O20" s="104"/>
      <c r="P20" s="104"/>
      <c r="Q20" s="125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</row>
    <row r="21" spans="7:17">
      <c r="G21" s="104" t="s">
        <v>186</v>
      </c>
      <c r="H21" s="105">
        <v>45919</v>
      </c>
      <c r="K21" s="104" t="s">
        <v>187</v>
      </c>
      <c r="L21" s="75" t="s">
        <v>139</v>
      </c>
      <c r="O21" s="104" t="s">
        <v>188</v>
      </c>
      <c r="P21" s="104"/>
      <c r="Q21" s="126" t="s">
        <v>142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B6" sqref="B6:C6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1.3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3.25" spans="1:11">
      <c r="A1" s="130" t="s">
        <v>230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39" customHeight="1" spans="1:11">
      <c r="A2" s="131" t="s">
        <v>53</v>
      </c>
      <c r="B2" s="132" t="s">
        <v>54</v>
      </c>
      <c r="C2" s="132"/>
      <c r="D2" s="133" t="s">
        <v>61</v>
      </c>
      <c r="E2" s="134" t="str">
        <f>首期!B4</f>
        <v>TAJJCN81966</v>
      </c>
      <c r="F2" s="135" t="s">
        <v>231</v>
      </c>
      <c r="G2" s="136" t="s">
        <v>68</v>
      </c>
      <c r="H2" s="137"/>
      <c r="I2" s="167" t="s">
        <v>57</v>
      </c>
      <c r="J2" s="186" t="s">
        <v>56</v>
      </c>
      <c r="K2" s="187"/>
    </row>
    <row r="3" ht="18" customHeight="1" spans="1:11">
      <c r="A3" s="138" t="s">
        <v>75</v>
      </c>
      <c r="B3" s="139">
        <v>4415</v>
      </c>
      <c r="C3" s="139"/>
      <c r="D3" s="140" t="s">
        <v>232</v>
      </c>
      <c r="E3" s="141">
        <v>45950</v>
      </c>
      <c r="F3" s="142"/>
      <c r="G3" s="143"/>
      <c r="H3" s="144" t="s">
        <v>233</v>
      </c>
      <c r="I3" s="144"/>
      <c r="J3" s="144"/>
      <c r="K3" s="188"/>
    </row>
    <row r="4" ht="18" customHeight="1" spans="1:11">
      <c r="A4" s="145" t="s">
        <v>71</v>
      </c>
      <c r="B4" s="139">
        <v>2</v>
      </c>
      <c r="C4" s="139">
        <v>7</v>
      </c>
      <c r="D4" s="146" t="s">
        <v>234</v>
      </c>
      <c r="E4" s="142" t="s">
        <v>235</v>
      </c>
      <c r="F4" s="142"/>
      <c r="G4" s="142"/>
      <c r="H4" s="146" t="s">
        <v>236</v>
      </c>
      <c r="I4" s="146"/>
      <c r="J4" s="159" t="s">
        <v>65</v>
      </c>
      <c r="K4" s="189" t="s">
        <v>66</v>
      </c>
    </row>
    <row r="5" ht="18" customHeight="1" spans="1:11">
      <c r="A5" s="145" t="s">
        <v>237</v>
      </c>
      <c r="B5" s="139">
        <v>1</v>
      </c>
      <c r="C5" s="139"/>
      <c r="D5" s="140" t="s">
        <v>238</v>
      </c>
      <c r="E5" s="140"/>
      <c r="G5" s="140"/>
      <c r="H5" s="146" t="s">
        <v>239</v>
      </c>
      <c r="I5" s="146"/>
      <c r="J5" s="159" t="s">
        <v>65</v>
      </c>
      <c r="K5" s="189" t="s">
        <v>66</v>
      </c>
    </row>
    <row r="6" ht="18" customHeight="1" spans="1:13">
      <c r="A6" s="147" t="s">
        <v>240</v>
      </c>
      <c r="B6" s="148">
        <v>200</v>
      </c>
      <c r="C6" s="148"/>
      <c r="D6" s="149" t="s">
        <v>241</v>
      </c>
      <c r="E6" s="150">
        <v>4200</v>
      </c>
      <c r="F6" s="151"/>
      <c r="G6" s="149"/>
      <c r="H6" s="152" t="s">
        <v>242</v>
      </c>
      <c r="I6" s="152"/>
      <c r="J6" s="151" t="s">
        <v>65</v>
      </c>
      <c r="K6" s="190" t="s">
        <v>66</v>
      </c>
      <c r="M6" s="191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244</v>
      </c>
      <c r="B8" s="135" t="s">
        <v>245</v>
      </c>
      <c r="C8" s="135" t="s">
        <v>246</v>
      </c>
      <c r="D8" s="135" t="s">
        <v>247</v>
      </c>
      <c r="E8" s="135" t="s">
        <v>248</v>
      </c>
      <c r="F8" s="135" t="s">
        <v>249</v>
      </c>
      <c r="G8" s="157" t="s">
        <v>250</v>
      </c>
      <c r="H8" s="158"/>
      <c r="I8" s="158"/>
      <c r="J8" s="158"/>
      <c r="K8" s="192"/>
    </row>
    <row r="9" ht="18" customHeight="1" spans="1:11">
      <c r="A9" s="145" t="s">
        <v>251</v>
      </c>
      <c r="B9" s="146"/>
      <c r="C9" s="159" t="s">
        <v>65</v>
      </c>
      <c r="D9" s="159" t="s">
        <v>66</v>
      </c>
      <c r="E9" s="140" t="s">
        <v>252</v>
      </c>
      <c r="F9" s="160" t="s">
        <v>253</v>
      </c>
      <c r="G9" s="161"/>
      <c r="H9" s="162"/>
      <c r="I9" s="162"/>
      <c r="J9" s="162"/>
      <c r="K9" s="193"/>
    </row>
    <row r="10" ht="18" customHeight="1" spans="1:11">
      <c r="A10" s="145" t="s">
        <v>254</v>
      </c>
      <c r="B10" s="146"/>
      <c r="C10" s="159" t="s">
        <v>65</v>
      </c>
      <c r="D10" s="159" t="s">
        <v>66</v>
      </c>
      <c r="E10" s="140" t="s">
        <v>255</v>
      </c>
      <c r="F10" s="160" t="s">
        <v>256</v>
      </c>
      <c r="G10" s="161" t="s">
        <v>257</v>
      </c>
      <c r="H10" s="162"/>
      <c r="I10" s="162"/>
      <c r="J10" s="162"/>
      <c r="K10" s="193"/>
    </row>
    <row r="11" ht="18" customHeight="1" spans="1:11">
      <c r="A11" s="163" t="s">
        <v>190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4"/>
    </row>
    <row r="12" ht="18" customHeight="1" spans="1:11">
      <c r="A12" s="138" t="s">
        <v>89</v>
      </c>
      <c r="B12" s="159" t="s">
        <v>85</v>
      </c>
      <c r="C12" s="159" t="s">
        <v>86</v>
      </c>
      <c r="D12" s="160"/>
      <c r="E12" s="140" t="s">
        <v>87</v>
      </c>
      <c r="F12" s="159" t="s">
        <v>85</v>
      </c>
      <c r="G12" s="159" t="s">
        <v>86</v>
      </c>
      <c r="H12" s="159"/>
      <c r="I12" s="140" t="s">
        <v>258</v>
      </c>
      <c r="J12" s="159" t="s">
        <v>85</v>
      </c>
      <c r="K12" s="189" t="s">
        <v>86</v>
      </c>
    </row>
    <row r="13" ht="18" customHeight="1" spans="1:11">
      <c r="A13" s="138" t="s">
        <v>92</v>
      </c>
      <c r="B13" s="159" t="s">
        <v>85</v>
      </c>
      <c r="C13" s="159" t="s">
        <v>86</v>
      </c>
      <c r="D13" s="160"/>
      <c r="E13" s="140" t="s">
        <v>97</v>
      </c>
      <c r="F13" s="159" t="s">
        <v>85</v>
      </c>
      <c r="G13" s="159" t="s">
        <v>86</v>
      </c>
      <c r="H13" s="159"/>
      <c r="I13" s="140" t="s">
        <v>259</v>
      </c>
      <c r="J13" s="159" t="s">
        <v>85</v>
      </c>
      <c r="K13" s="189" t="s">
        <v>86</v>
      </c>
    </row>
    <row r="14" ht="18" customHeight="1" spans="1:11">
      <c r="A14" s="147" t="s">
        <v>260</v>
      </c>
      <c r="B14" s="151" t="s">
        <v>85</v>
      </c>
      <c r="C14" s="151" t="s">
        <v>86</v>
      </c>
      <c r="D14" s="165"/>
      <c r="E14" s="149" t="s">
        <v>261</v>
      </c>
      <c r="F14" s="151" t="s">
        <v>85</v>
      </c>
      <c r="G14" s="151" t="s">
        <v>86</v>
      </c>
      <c r="H14" s="151"/>
      <c r="I14" s="149" t="s">
        <v>262</v>
      </c>
      <c r="J14" s="151" t="s">
        <v>85</v>
      </c>
      <c r="K14" s="190" t="s">
        <v>86</v>
      </c>
    </row>
    <row r="15" ht="18" customHeight="1" spans="1:11">
      <c r="A15" s="153"/>
      <c r="B15" s="166"/>
      <c r="C15" s="166"/>
      <c r="D15" s="154"/>
      <c r="E15" s="153"/>
      <c r="F15" s="166"/>
      <c r="G15" s="166"/>
      <c r="H15" s="166"/>
      <c r="I15" s="153"/>
      <c r="J15" s="166"/>
      <c r="K15" s="166"/>
    </row>
    <row r="16" s="127" customFormat="1" ht="18" customHeight="1" spans="1:11">
      <c r="A16" s="131" t="s">
        <v>263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5"/>
    </row>
    <row r="17" ht="18" customHeight="1" spans="1:11">
      <c r="A17" s="145" t="s">
        <v>264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96"/>
    </row>
    <row r="18" ht="18" customHeight="1" spans="1:11">
      <c r="A18" s="145" t="s">
        <v>281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96"/>
    </row>
    <row r="19" ht="22" customHeight="1" spans="1:11">
      <c r="A19" s="168"/>
      <c r="B19" s="159"/>
      <c r="C19" s="159"/>
      <c r="D19" s="159"/>
      <c r="E19" s="159"/>
      <c r="F19" s="159"/>
      <c r="G19" s="159"/>
      <c r="H19" s="159"/>
      <c r="I19" s="159"/>
      <c r="J19" s="159"/>
      <c r="K19" s="189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7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7"/>
    </row>
    <row r="23" ht="22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98"/>
    </row>
    <row r="24" ht="18" customHeight="1" spans="1:11">
      <c r="A24" s="145" t="s">
        <v>124</v>
      </c>
      <c r="B24" s="146"/>
      <c r="C24" s="159" t="s">
        <v>65</v>
      </c>
      <c r="D24" s="159" t="s">
        <v>66</v>
      </c>
      <c r="E24" s="144"/>
      <c r="F24" s="144"/>
      <c r="G24" s="144"/>
      <c r="H24" s="144"/>
      <c r="I24" s="144"/>
      <c r="J24" s="144"/>
      <c r="K24" s="188"/>
    </row>
    <row r="25" ht="18" customHeight="1" spans="1:11">
      <c r="A25" s="173" t="s">
        <v>266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99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ht="20" customHeight="1" spans="1:11">
      <c r="A27" s="176" t="s">
        <v>267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200" t="s">
        <v>268</v>
      </c>
    </row>
    <row r="28" ht="23" customHeight="1" spans="1:11">
      <c r="A28" s="169" t="s">
        <v>282</v>
      </c>
      <c r="B28" s="170"/>
      <c r="C28" s="170"/>
      <c r="D28" s="170"/>
      <c r="E28" s="170"/>
      <c r="F28" s="170"/>
      <c r="G28" s="170"/>
      <c r="H28" s="170"/>
      <c r="I28" s="170"/>
      <c r="J28" s="201"/>
      <c r="K28" s="202">
        <v>1</v>
      </c>
    </row>
    <row r="29" ht="23" customHeight="1" spans="1:11">
      <c r="A29" s="169" t="s">
        <v>283</v>
      </c>
      <c r="B29" s="170"/>
      <c r="C29" s="170"/>
      <c r="D29" s="170"/>
      <c r="E29" s="170"/>
      <c r="F29" s="170"/>
      <c r="G29" s="170"/>
      <c r="H29" s="170"/>
      <c r="I29" s="170"/>
      <c r="J29" s="201"/>
      <c r="K29" s="193">
        <v>2</v>
      </c>
    </row>
    <row r="30" ht="23" customHeight="1" spans="1:11">
      <c r="A30" s="169" t="s">
        <v>284</v>
      </c>
      <c r="B30" s="170"/>
      <c r="C30" s="170"/>
      <c r="D30" s="170"/>
      <c r="E30" s="170"/>
      <c r="F30" s="170"/>
      <c r="G30" s="170"/>
      <c r="H30" s="170"/>
      <c r="I30" s="170"/>
      <c r="J30" s="201"/>
      <c r="K30" s="193">
        <v>1</v>
      </c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201"/>
      <c r="K31" s="193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201"/>
      <c r="K32" s="20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201"/>
      <c r="K33" s="204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201"/>
      <c r="K34" s="193"/>
    </row>
    <row r="35" ht="23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201"/>
      <c r="K35" s="205"/>
    </row>
    <row r="36" ht="23" customHeight="1" spans="1:11">
      <c r="A36" s="177" t="s">
        <v>271</v>
      </c>
      <c r="B36" s="178"/>
      <c r="C36" s="178"/>
      <c r="D36" s="178"/>
      <c r="E36" s="178"/>
      <c r="F36" s="178"/>
      <c r="G36" s="178"/>
      <c r="H36" s="178"/>
      <c r="I36" s="178"/>
      <c r="J36" s="206"/>
      <c r="K36" s="207">
        <f>SUM(K28:K35)</f>
        <v>4</v>
      </c>
    </row>
    <row r="37" ht="18.75" customHeight="1" spans="1:11">
      <c r="A37" s="179" t="s">
        <v>272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s="128" customFormat="1" ht="18.75" customHeight="1" spans="1:11">
      <c r="A38" s="145" t="s">
        <v>273</v>
      </c>
      <c r="B38" s="146"/>
      <c r="C38" s="146"/>
      <c r="D38" s="144" t="s">
        <v>274</v>
      </c>
      <c r="E38" s="144"/>
      <c r="F38" s="181" t="s">
        <v>275</v>
      </c>
      <c r="G38" s="182"/>
      <c r="H38" s="146" t="s">
        <v>276</v>
      </c>
      <c r="I38" s="146"/>
      <c r="J38" s="146" t="s">
        <v>277</v>
      </c>
      <c r="K38" s="196"/>
    </row>
    <row r="39" ht="18.75" customHeight="1" spans="1:11">
      <c r="A39" s="145" t="s">
        <v>125</v>
      </c>
      <c r="B39" s="146" t="s">
        <v>285</v>
      </c>
      <c r="C39" s="146"/>
      <c r="D39" s="146"/>
      <c r="E39" s="146"/>
      <c r="F39" s="146"/>
      <c r="G39" s="146"/>
      <c r="H39" s="146"/>
      <c r="I39" s="146"/>
      <c r="J39" s="146"/>
      <c r="K39" s="196"/>
    </row>
    <row r="40" ht="24" customHeight="1" spans="1:1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96"/>
    </row>
    <row r="41" ht="24" customHeight="1" spans="1:1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96"/>
    </row>
    <row r="42" ht="32.1" customHeight="1" spans="1:11">
      <c r="A42" s="147" t="s">
        <v>136</v>
      </c>
      <c r="B42" s="183" t="s">
        <v>279</v>
      </c>
      <c r="C42" s="183"/>
      <c r="D42" s="149" t="s">
        <v>280</v>
      </c>
      <c r="E42" s="165" t="s">
        <v>139</v>
      </c>
      <c r="F42" s="149" t="s">
        <v>140</v>
      </c>
      <c r="G42" s="184">
        <v>45946</v>
      </c>
      <c r="H42" s="185" t="s">
        <v>141</v>
      </c>
      <c r="I42" s="185"/>
      <c r="J42" s="183" t="s">
        <v>142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(提前走164件)</vt:lpstr>
      <vt:lpstr>尾期（第二批）</vt:lpstr>
      <vt:lpstr>验货尺寸表 (第二批)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2025-10-17T13:54:51Z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