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00" tabRatio="727" firstSheet="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1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<sst xmlns="http://schemas.openxmlformats.org/spreadsheetml/2006/main" count="845" uniqueCount="351">
  <si>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</si>
  <si>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</si>
  <si>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</si>
  <si>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</si>
  <si>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</si>
  <si>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</si>
  <si>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</si>
  <si>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</si>
  <si>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</si>
  <si>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</si>
  <si>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</si>
  <si>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</si>
  <si>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</si>
  <si>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</si>
  <si>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</si>
  <si>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</si>
  <si>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</si>
  <si>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</si>
  <si>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</si>
  <si>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</si>
  <si>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</si>
  <si>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</si>
  <si>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</si>
  <si>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</si>
  <si>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</si>
  <si>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</si>
  <si>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</si>
  <si>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</si>
  <si>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</si>
  <si>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</si>
  <si>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</si>
  <si>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</si>
  <si>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</si>
  <si>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</si>
  <si>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</si>
  <si>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</si>
  <si>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</si>
  <si>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</si>
  <si>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</si>
  <si>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</si>
  <si>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</si>
  <si>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</si>
  <si>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</si>
  <si>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</si>
  <si>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</si>
  <si>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</si>
  <si>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</si>
  <si>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</si>
  <si>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</si>
  <si>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</si>
  <si>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</si>
  <si>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</si>
  <si>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</si>
  <si>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</si>
  <si>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</si>
  <si>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</si>
  <si>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</si>
  <si>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</si>
  <si>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</si>
  <si>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</si>
  <si>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</si>
  <si>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</si>
  <si>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</si>
  <si>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</si>
  <si>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</si>
  <si>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</si>
  <si>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</si>
  <si>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</si>
  <si>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</si>
  <si>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</si>
  <si>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</si>
  <si>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</si>
  <si>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</si>
  <si>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</si>
  <si>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</si>
  <si>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</si>
  <si>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</si>
  <si>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</si>
  <si>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</si>
  <si>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</si>
  <si>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</si>
  <si>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</si>
  <si>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</si>
  <si>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</si>
  <si>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</si>
  <si>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</si>
  <si>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</si>
  <si>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</si>
  <si>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</si>
  <si>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</si>
  <si>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</si>
  <si>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</si>
  <si>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</si>
  <si>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</si>
  <si>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</si>
  <si>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</si>
  <si>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</si>
  <si>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</si>
  <si>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</si>
  <si>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</si>
  <si>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</si>
  <si>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</si>
  <si>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</si>
  <si>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</si>
  <si>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</si>
  <si>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</si>
  <si>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</si>
  <si>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</si>
  <si>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</si>
  <si>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</si>
  <si>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</si>
  <si>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</si>
  <si>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</si>
  <si>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</si>
  <si>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</si>
  <si>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</si>
  <si>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</si>
  <si>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</si>
  <si>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</si>
  <si>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</si>
  <si>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</si>
  <si>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</si>
  <si>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</si>
  <si>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</si>
  <si>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</si>
  <si>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</si>
  <si>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</si>
  <si>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</si>
  <si>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</si>
  <si>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</si>
  <si>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</si>
  <si>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</si>
  <si>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</si>
  <si>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</si>
  <si>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</si>
  <si>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</si>
  <si>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</si>
  <si>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</si>
  <si>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</si>
  <si>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</si>
  <si>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</si>
  <si>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</si>
  <si>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</si>
  <si>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</si>
  <si>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</si>
  <si>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</si>
  <si>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</si>
  <si>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</si>
  <si>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【耐水洗测试】：耐洗水测试明细（要求齐色、齐号）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</si>
  <si>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</si>
  <si>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</si>
  <si>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</si>
  <si>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</si>
  <si>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尾期复核品质情况</t>
  </si>
  <si>
    <t xml:space="preserve">     齐色齐码请洗测各2-3件，有问题的另加测量数量。</t>
  </si>
  <si>
    <t>QC出货报告书</t>
  </si>
  <si>
    <t>TADDAN91551</t>
  </si>
  <si>
    <t>产品名称</t>
  </si>
  <si>
    <t>男式羽绒服</t>
  </si>
  <si>
    <t>1721件</t>
  </si>
  <si>
    <t>合同日期</t>
  </si>
  <si>
    <t>2025/9/20（1000-TR01）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</si>
  <si>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</si>
  <si>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</si>
  <si>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</si>
  <si>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</si>
  <si>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</si>
  <si>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</si>
  <si>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</si>
  <si>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</si>
  <si>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</si>
  <si>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</si>
  <si>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</si>
  <si>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</si>
  <si>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</si>
  <si>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</si>
  <si>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</si>
  <si>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</si>
  <si>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</si>
  <si>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</si>
  <si>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</si>
  <si>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</si>
  <si>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采购凭证编号：CGDD25070900008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</si>
  <si>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</si>
  <si>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</si>
  <si>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</si>
  <si>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</si>
  <si>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</si>
  <si>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</si>
  <si>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</si>
  <si>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</si>
  <si>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</si>
  <si>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</si>
  <si>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</si>
  <si>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</si>
  <si>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</si>
  <si>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</si>
  <si>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</si>
  <si>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G01X：S#-7件，M#-10件，L#-15件，XL#-12件，XXL#-10件，XXXL#-10件</t>
  </si>
  <si>
    <t>海鸥灰 GA5X：S#-4件，M#-10件，L#-15件，XL#-12件，XXL#-10件，XXXL#-10件</t>
  </si>
  <si>
    <t>情况说明：</t>
  </si>
  <si>
    <t xml:space="preserve">【问题点描述】  </t>
  </si>
  <si>
    <t>1.脏污-1件。</t>
  </si>
  <si>
    <t>2.肩部烫标溢胶-1件。</t>
  </si>
  <si>
    <t>3.线头-2件。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</si>
  <si>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</si>
  <si>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</si>
  <si>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</si>
  <si>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</si>
  <si>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</si>
  <si>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</si>
  <si>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尾期验货，抽验125件，不良品数量在可接受范围内，允许出货</t>
  </si>
  <si>
    <t>生产部</t>
  </si>
  <si>
    <t>检验人</t>
  </si>
  <si>
    <t>王蕾</t>
  </si>
  <si>
    <t>孔风芹</t>
  </si>
  <si>
    <t>S</t>
  </si>
  <si>
    <t>M</t>
  </si>
  <si>
    <t>L</t>
  </si>
  <si>
    <t>XL</t>
  </si>
  <si>
    <t>XXL</t>
  </si>
  <si>
    <t>XXXL</t>
  </si>
  <si>
    <t>S-黑色</t>
  </si>
  <si>
    <t>M-黑色</t>
  </si>
  <si>
    <t>L-海鸥灰</t>
  </si>
  <si>
    <t>XL-黑色</t>
  </si>
  <si>
    <t>XXL-海鸥灰</t>
  </si>
  <si>
    <t>XXXL-海鸥灰</t>
  </si>
  <si>
    <t>165/88B</t>
  </si>
  <si>
    <t>170/92B</t>
  </si>
  <si>
    <t>175/96B</t>
  </si>
  <si>
    <t>180/100B</t>
  </si>
  <si>
    <t>185/104B</t>
  </si>
  <si>
    <t>190/108B</t>
  </si>
  <si>
    <t>后中长</t>
  </si>
  <si>
    <t>+1</t>
  </si>
  <si>
    <t>0</t>
  </si>
  <si>
    <t>-0.5</t>
  </si>
  <si>
    <t>前中长</t>
  </si>
  <si>
    <t>+0.5</t>
  </si>
  <si>
    <t>门襟拉链长</t>
  </si>
  <si>
    <t>胸围</t>
  </si>
  <si>
    <t>-1</t>
  </si>
  <si>
    <t>+2</t>
  </si>
  <si>
    <t>下摆</t>
  </si>
  <si>
    <t>后中袖长</t>
  </si>
  <si>
    <t>总肩宽</t>
  </si>
  <si>
    <t>肩点袖长</t>
  </si>
  <si>
    <t>袖肥</t>
  </si>
  <si>
    <t>袖肘</t>
  </si>
  <si>
    <t>袖口 拉量</t>
  </si>
  <si>
    <t>内袖手套外露长</t>
  </si>
  <si>
    <t>内袖手套口</t>
  </si>
  <si>
    <t>下领围（正常领围）</t>
  </si>
  <si>
    <t>前领高</t>
  </si>
  <si>
    <t>帽高　</t>
  </si>
  <si>
    <t>+0.7</t>
  </si>
  <si>
    <t>帽宽</t>
  </si>
  <si>
    <t>斜插手袋口长</t>
  </si>
  <si>
    <t>内挂面袋</t>
  </si>
  <si>
    <t>绒量（实际）</t>
  </si>
  <si>
    <t>绒量（洗标）</t>
  </si>
  <si>
    <t xml:space="preserve">     齐色齐码各2-3件，有问题的另加测量数量。</t>
  </si>
  <si>
    <t>验货时间：9/14</t>
  </si>
  <si>
    <t>跟单QC:王蕾</t>
  </si>
  <si>
    <t>工厂负责人：孔风芹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</si>
  <si>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</si>
  <si>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</si>
  <si>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</si>
  <si>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</si>
  <si>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</si>
  <si>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</si>
  <si>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</si>
  <si>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</si>
  <si>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</si>
  <si>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</si>
  <si>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</si>
  <si>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</si>
  <si>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</si>
  <si>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</si>
  <si>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</si>
  <si>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</si>
  <si>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</si>
  <si>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FW12790</t>
  </si>
  <si>
    <t>19SS黑色</t>
  </si>
  <si>
    <t>昆山东利</t>
  </si>
  <si>
    <t>合格</t>
  </si>
  <si>
    <t>YES</t>
  </si>
  <si>
    <t>25FW海鸥灰</t>
  </si>
  <si>
    <t>制表时间：7/15</t>
  </si>
  <si>
    <t>测试人签名：王蕾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</si>
  <si>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</si>
  <si>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</si>
  <si>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</si>
  <si>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</si>
  <si>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</si>
  <si>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</si>
  <si>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</si>
  <si>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</si>
  <si>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</si>
  <si>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 纬向：0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</si>
  <si>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</si>
  <si>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</si>
  <si>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</si>
  <si>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</si>
  <si>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</si>
  <si>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</si>
  <si>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</si>
  <si>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</si>
  <si>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</si>
  <si>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</si>
  <si>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</si>
  <si>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</si>
  <si>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</si>
  <si>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</si>
  <si>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</si>
  <si>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</si>
  <si>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</si>
  <si>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</si>
  <si>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</si>
  <si>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</si>
  <si>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</si>
  <si>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</si>
  <si>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</si>
  <si>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</si>
  <si>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</si>
  <si>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</si>
  <si>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</si>
  <si>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</si>
  <si>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</si>
  <si>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</si>
  <si>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</si>
  <si>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</si>
  <si>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</si>
  <si>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</si>
  <si>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右肩/左袖</t>
  </si>
  <si>
    <t>烫标</t>
  </si>
  <si>
    <t>反光印花</t>
  </si>
  <si>
    <t>洗测2次</t>
  </si>
  <si>
    <t>洗测3次</t>
  </si>
  <si>
    <t>洗测4次</t>
  </si>
  <si>
    <t>洗测5次</t>
  </si>
  <si>
    <t>制表时间：7/25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</si>
  <si>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</si>
  <si>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</si>
  <si>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</si>
  <si>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</si>
  <si>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</si>
  <si>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XJ00002</t>
  </si>
  <si>
    <t>ZD00014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</si>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</sst>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  <numFmt numFmtId="178" formatCode="0.00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7" borderId="7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1" applyNumberFormat="0" applyFill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73" applyNumberFormat="0" applyAlignment="0" applyProtection="0">
      <alignment vertical="center"/>
    </xf>
    <xf numFmtId="0" fontId="48" fillId="9" borderId="74" applyNumberFormat="0" applyAlignment="0" applyProtection="0">
      <alignment vertical="center"/>
    </xf>
    <xf numFmtId="0" fontId="49" fillId="9" borderId="73" applyNumberFormat="0" applyAlignment="0" applyProtection="0">
      <alignment vertical="center"/>
    </xf>
    <xf numFmtId="0" fontId="50" fillId="10" borderId="75" applyNumberFormat="0" applyAlignment="0" applyProtection="0">
      <alignment vertical="center"/>
    </xf>
    <xf numFmtId="0" fontId="51" fillId="0" borderId="76" applyNumberFormat="0" applyFill="0" applyAlignment="0" applyProtection="0">
      <alignment vertical="center"/>
    </xf>
    <xf numFmtId="0" fontId="52" fillId="0" borderId="77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8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5" fillId="3" borderId="2" xfId="49" applyFont="1" applyFill="1" applyBorder="1" applyAlignment="1">
      <alignment vertical="center"/>
    </xf>
    <xf numFmtId="0" fontId="14" fillId="3" borderId="2" xfId="50" applyFont="1" applyFill="1" applyBorder="1" applyAlignment="1">
      <alignment horizontal="center"/>
    </xf>
    <xf numFmtId="0" fontId="15" fillId="3" borderId="2" xfId="50" applyFont="1" applyFill="1" applyBorder="1" applyAlignment="1" applyProtection="1">
      <alignment horizontal="center" vertical="center"/>
    </xf>
    <xf numFmtId="0" fontId="15" fillId="3" borderId="2" xfId="5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shrinkToFit="1"/>
    </xf>
    <xf numFmtId="177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left" vertical="center" shrinkToFit="1"/>
    </xf>
    <xf numFmtId="0" fontId="14" fillId="0" borderId="2" xfId="0" applyNumberFormat="1" applyFont="1" applyFill="1" applyBorder="1" applyAlignment="1">
      <alignment horizontal="center" vertical="center"/>
    </xf>
    <xf numFmtId="178" fontId="14" fillId="0" borderId="2" xfId="0" applyNumberFormat="1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0" fontId="15" fillId="3" borderId="2" xfId="49" applyFont="1" applyFill="1" applyBorder="1" applyAlignment="1">
      <alignment horizontal="left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4" fillId="0" borderId="0" xfId="49" applyFill="1" applyAlignment="1">
      <alignment horizontal="left" vertical="center"/>
    </xf>
    <xf numFmtId="0" fontId="14" fillId="0" borderId="0" xfId="49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16" fillId="0" borderId="16" xfId="49" applyFont="1" applyFill="1" applyBorder="1" applyAlignment="1">
      <alignment horizontal="center" vertical="top"/>
    </xf>
    <xf numFmtId="0" fontId="17" fillId="0" borderId="17" xfId="49" applyFont="1" applyFill="1" applyBorder="1" applyAlignment="1">
      <alignment horizontal="left" vertical="center"/>
    </xf>
    <xf numFmtId="0" fontId="18" fillId="0" borderId="18" xfId="49" applyFont="1" applyBorder="1" applyAlignment="1">
      <alignment horizontal="center" vertical="center"/>
    </xf>
    <xf numFmtId="0" fontId="17" fillId="0" borderId="19" xfId="49" applyFont="1" applyFill="1" applyBorder="1" applyAlignment="1">
      <alignment horizontal="center" vertical="center"/>
    </xf>
    <xf numFmtId="0" fontId="19" fillId="0" borderId="19" xfId="49" applyFont="1" applyFill="1" applyBorder="1" applyAlignment="1">
      <alignment horizontal="center" vertical="center"/>
    </xf>
    <xf numFmtId="0" fontId="18" fillId="0" borderId="20" xfId="49" applyFont="1" applyBorder="1" applyAlignment="1">
      <alignment horizontal="center" vertical="center"/>
    </xf>
    <xf numFmtId="0" fontId="18" fillId="0" borderId="21" xfId="49" applyFont="1" applyBorder="1" applyAlignment="1">
      <alignment horizontal="center" vertical="center"/>
    </xf>
    <xf numFmtId="0" fontId="17" fillId="0" borderId="22" xfId="49" applyFont="1" applyFill="1" applyBorder="1" applyAlignment="1">
      <alignment vertical="center"/>
    </xf>
    <xf numFmtId="0" fontId="18" fillId="0" borderId="23" xfId="49" applyFont="1" applyFill="1" applyBorder="1" applyAlignment="1">
      <alignment horizontal="center" vertical="center"/>
    </xf>
    <xf numFmtId="0" fontId="17" fillId="0" borderId="23" xfId="49" applyFont="1" applyFill="1" applyBorder="1" applyAlignment="1">
      <alignment vertical="center"/>
    </xf>
    <xf numFmtId="58" fontId="19" fillId="0" borderId="23" xfId="49" applyNumberFormat="1" applyFont="1" applyFill="1" applyBorder="1" applyAlignment="1">
      <alignment horizontal="center" vertical="center" wrapText="1"/>
    </xf>
    <xf numFmtId="0" fontId="19" fillId="0" borderId="23" xfId="49" applyFont="1" applyFill="1" applyBorder="1" applyAlignment="1">
      <alignment horizontal="center" vertical="center" wrapText="1"/>
    </xf>
    <xf numFmtId="0" fontId="17" fillId="0" borderId="23" xfId="49" applyFont="1" applyFill="1" applyBorder="1" applyAlignment="1">
      <alignment horizontal="center" vertical="center"/>
    </xf>
    <xf numFmtId="0" fontId="17" fillId="0" borderId="22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center" vertical="center"/>
    </xf>
    <xf numFmtId="0" fontId="17" fillId="0" borderId="24" xfId="49" applyFont="1" applyFill="1" applyBorder="1" applyAlignment="1">
      <alignment vertical="center"/>
    </xf>
    <xf numFmtId="0" fontId="18" fillId="0" borderId="25" xfId="49" applyFont="1" applyFill="1" applyBorder="1" applyAlignment="1">
      <alignment horizontal="center" vertical="center"/>
    </xf>
    <xf numFmtId="0" fontId="17" fillId="0" borderId="25" xfId="49" applyFont="1" applyFill="1" applyBorder="1" applyAlignment="1">
      <alignment vertical="center"/>
    </xf>
    <xf numFmtId="0" fontId="19" fillId="0" borderId="25" xfId="49" applyFont="1" applyFill="1" applyBorder="1" applyAlignment="1">
      <alignment vertical="center"/>
    </xf>
    <xf numFmtId="0" fontId="19" fillId="0" borderId="25" xfId="49" applyFont="1" applyFill="1" applyBorder="1" applyAlignment="1">
      <alignment horizontal="center" vertical="center"/>
    </xf>
    <xf numFmtId="0" fontId="17" fillId="0" borderId="25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17" xfId="49" applyFont="1" applyFill="1" applyBorder="1" applyAlignment="1">
      <alignment vertical="center"/>
    </xf>
    <xf numFmtId="0" fontId="17" fillId="0" borderId="19" xfId="49" applyFont="1" applyFill="1" applyBorder="1" applyAlignment="1">
      <alignment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19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 wrapText="1"/>
    </xf>
    <xf numFmtId="0" fontId="19" fillId="0" borderId="23" xfId="49" applyFont="1" applyFill="1" applyBorder="1" applyAlignment="1">
      <alignment horizontal="left" vertical="center" wrapText="1"/>
    </xf>
    <xf numFmtId="0" fontId="17" fillId="0" borderId="24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center" vertical="center"/>
    </xf>
    <xf numFmtId="0" fontId="17" fillId="0" borderId="32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center" vertical="center"/>
    </xf>
    <xf numFmtId="58" fontId="19" fillId="0" borderId="25" xfId="49" applyNumberFormat="1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center" vertical="center"/>
    </xf>
    <xf numFmtId="0" fontId="17" fillId="0" borderId="37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 wrapText="1"/>
    </xf>
    <xf numFmtId="0" fontId="14" fillId="0" borderId="38" xfId="49" applyFont="1" applyFill="1" applyBorder="1" applyAlignment="1">
      <alignment horizontal="left" vertical="center"/>
    </xf>
    <xf numFmtId="0" fontId="14" fillId="0" borderId="39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center" vertical="center"/>
    </xf>
    <xf numFmtId="49" fontId="15" fillId="0" borderId="2" xfId="53" applyNumberFormat="1" applyFont="1" applyBorder="1" applyAlignment="1">
      <alignment horizontal="center" vertical="center"/>
    </xf>
    <xf numFmtId="49" fontId="14" fillId="0" borderId="2" xfId="53" applyNumberFormat="1" applyFont="1" applyBorder="1">
      <alignment vertical="center"/>
    </xf>
    <xf numFmtId="49" fontId="15" fillId="3" borderId="2" xfId="51" applyNumberFormat="1" applyFont="1" applyFill="1" applyBorder="1" applyAlignment="1">
      <alignment horizontal="center" vertical="center"/>
    </xf>
    <xf numFmtId="14" fontId="13" fillId="3" borderId="0" xfId="50" applyNumberFormat="1" applyFont="1" applyFill="1"/>
    <xf numFmtId="0" fontId="14" fillId="0" borderId="0" xfId="49" applyFont="1" applyAlignment="1">
      <alignment horizontal="left" vertical="center"/>
    </xf>
    <xf numFmtId="0" fontId="21" fillId="0" borderId="16" xfId="49" applyFont="1" applyBorder="1" applyAlignment="1">
      <alignment horizontal="center" vertical="top"/>
    </xf>
    <xf numFmtId="0" fontId="15" fillId="0" borderId="42" xfId="49" applyFont="1" applyBorder="1" applyAlignment="1">
      <alignment horizontal="left" vertical="center"/>
    </xf>
    <xf numFmtId="0" fontId="15" fillId="0" borderId="18" xfId="49" applyFont="1" applyBorder="1" applyAlignment="1">
      <alignment horizontal="center" vertical="center"/>
    </xf>
    <xf numFmtId="0" fontId="20" fillId="0" borderId="18" xfId="49" applyFont="1" applyBorder="1" applyAlignment="1">
      <alignment horizontal="left" vertical="center"/>
    </xf>
    <xf numFmtId="0" fontId="20" fillId="0" borderId="17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15" fillId="0" borderId="19" xfId="49" applyFont="1" applyBorder="1" applyAlignment="1">
      <alignment horizontal="center" vertical="center"/>
    </xf>
    <xf numFmtId="0" fontId="15" fillId="0" borderId="40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18" fillId="0" borderId="23" xfId="49" applyFont="1" applyBorder="1" applyAlignment="1">
      <alignment horizontal="center" vertical="center"/>
    </xf>
    <xf numFmtId="0" fontId="18" fillId="0" borderId="37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14" fontId="18" fillId="0" borderId="23" xfId="49" applyNumberFormat="1" applyFont="1" applyBorder="1" applyAlignment="1">
      <alignment horizontal="center" vertical="center" wrapText="1"/>
    </xf>
    <xf numFmtId="14" fontId="18" fillId="0" borderId="37" xfId="49" applyNumberFormat="1" applyFont="1" applyBorder="1" applyAlignment="1">
      <alignment horizontal="center" vertical="center" wrapText="1"/>
    </xf>
    <xf numFmtId="0" fontId="20" fillId="0" borderId="22" xfId="49" applyFont="1" applyBorder="1" applyAlignment="1">
      <alignment vertical="center"/>
    </xf>
    <xf numFmtId="9" fontId="18" fillId="0" borderId="23" xfId="49" applyNumberFormat="1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18" fillId="0" borderId="28" xfId="49" applyFont="1" applyBorder="1" applyAlignment="1">
      <alignment horizontal="center" vertical="center"/>
    </xf>
    <xf numFmtId="0" fontId="18" fillId="0" borderId="39" xfId="49" applyFont="1" applyBorder="1" applyAlignment="1">
      <alignment horizontal="center" vertical="center"/>
    </xf>
    <xf numFmtId="0" fontId="18" fillId="0" borderId="22" xfId="49" applyFont="1" applyBorder="1" applyAlignment="1">
      <alignment horizontal="left" vertical="center"/>
    </xf>
    <xf numFmtId="0" fontId="22" fillId="0" borderId="24" xfId="49" applyFont="1" applyBorder="1" applyAlignment="1">
      <alignment vertical="center"/>
    </xf>
    <xf numFmtId="0" fontId="18" fillId="0" borderId="25" xfId="49" applyFont="1" applyBorder="1" applyAlignment="1">
      <alignment horizontal="center" vertical="center" wrapText="1"/>
    </xf>
    <xf numFmtId="0" fontId="18" fillId="0" borderId="38" xfId="49" applyFont="1" applyBorder="1" applyAlignment="1">
      <alignment horizontal="center" vertical="center" wrapText="1"/>
    </xf>
    <xf numFmtId="0" fontId="20" fillId="0" borderId="2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14" fontId="18" fillId="0" borderId="25" xfId="49" applyNumberFormat="1" applyFont="1" applyBorder="1" applyAlignment="1">
      <alignment horizontal="center" vertical="center"/>
    </xf>
    <xf numFmtId="14" fontId="18" fillId="0" borderId="38" xfId="49" applyNumberFormat="1" applyFont="1" applyBorder="1" applyAlignment="1">
      <alignment horizontal="center" vertical="center"/>
    </xf>
    <xf numFmtId="0" fontId="15" fillId="0" borderId="0" xfId="49" applyFont="1" applyBorder="1" applyAlignment="1">
      <alignment horizontal="left" vertical="center"/>
    </xf>
    <xf numFmtId="0" fontId="20" fillId="0" borderId="17" xfId="49" applyFont="1" applyBorder="1" applyAlignment="1">
      <alignment vertical="center"/>
    </xf>
    <xf numFmtId="0" fontId="14" fillId="0" borderId="19" xfId="49" applyFont="1" applyBorder="1" applyAlignment="1">
      <alignment horizontal="left" vertical="center"/>
    </xf>
    <xf numFmtId="0" fontId="18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vertical="center"/>
    </xf>
    <xf numFmtId="0" fontId="20" fillId="0" borderId="19" xfId="49" applyFont="1" applyBorder="1" applyAlignment="1">
      <alignment vertical="center"/>
    </xf>
    <xf numFmtId="0" fontId="14" fillId="0" borderId="23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4" fillId="0" borderId="23" xfId="49" applyFont="1" applyBorder="1" applyAlignment="1">
      <alignment vertical="center"/>
    </xf>
    <xf numFmtId="0" fontId="20" fillId="0" borderId="23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17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23" fillId="0" borderId="22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20" fillId="0" borderId="24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17" fillId="0" borderId="23" xfId="49" applyFont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15" fillId="0" borderId="0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15" fillId="0" borderId="43" xfId="49" applyFont="1" applyBorder="1" applyAlignment="1">
      <alignment vertical="center"/>
    </xf>
    <xf numFmtId="0" fontId="18" fillId="0" borderId="44" xfId="49" applyFont="1" applyBorder="1" applyAlignment="1">
      <alignment horizontal="center" vertical="center"/>
    </xf>
    <xf numFmtId="0" fontId="15" fillId="0" borderId="44" xfId="49" applyFont="1" applyBorder="1" applyAlignment="1">
      <alignment vertical="center"/>
    </xf>
    <xf numFmtId="0" fontId="18" fillId="0" borderId="44" xfId="49" applyFont="1" applyBorder="1" applyAlignment="1">
      <alignment vertical="center"/>
    </xf>
    <xf numFmtId="58" fontId="14" fillId="0" borderId="44" xfId="49" applyNumberFormat="1" applyFont="1" applyBorder="1" applyAlignment="1">
      <alignment vertical="center"/>
    </xf>
    <xf numFmtId="0" fontId="15" fillId="0" borderId="44" xfId="49" applyFont="1" applyBorder="1" applyAlignment="1">
      <alignment horizontal="center" vertical="center"/>
    </xf>
    <xf numFmtId="0" fontId="15" fillId="0" borderId="45" xfId="49" applyFont="1" applyFill="1" applyBorder="1" applyAlignment="1">
      <alignment horizontal="left" vertical="center"/>
    </xf>
    <xf numFmtId="0" fontId="15" fillId="0" borderId="44" xfId="49" applyFont="1" applyFill="1" applyBorder="1" applyAlignment="1">
      <alignment horizontal="left" vertical="center"/>
    </xf>
    <xf numFmtId="0" fontId="15" fillId="0" borderId="46" xfId="49" applyFont="1" applyFill="1" applyBorder="1" applyAlignment="1">
      <alignment horizontal="left" vertical="center"/>
    </xf>
    <xf numFmtId="0" fontId="15" fillId="0" borderId="47" xfId="49" applyFont="1" applyFill="1" applyBorder="1" applyAlignment="1">
      <alignment horizontal="left" vertical="center"/>
    </xf>
    <xf numFmtId="0" fontId="15" fillId="0" borderId="24" xfId="49" applyFont="1" applyFill="1" applyBorder="1" applyAlignment="1">
      <alignment horizontal="center" vertical="center"/>
    </xf>
    <xf numFmtId="0" fontId="15" fillId="0" borderId="25" xfId="49" applyFont="1" applyFill="1" applyBorder="1" applyAlignment="1">
      <alignment horizontal="center" vertical="center"/>
    </xf>
    <xf numFmtId="0" fontId="14" fillId="0" borderId="18" xfId="49" applyFont="1" applyBorder="1" applyAlignment="1">
      <alignment horizontal="center" vertical="center"/>
    </xf>
    <xf numFmtId="0" fontId="14" fillId="0" borderId="48" xfId="49" applyFont="1" applyBorder="1" applyAlignment="1">
      <alignment horizontal="center" vertical="center"/>
    </xf>
    <xf numFmtId="0" fontId="18" fillId="0" borderId="37" xfId="49" applyFont="1" applyBorder="1" applyAlignment="1">
      <alignment horizontal="left" vertical="center"/>
    </xf>
    <xf numFmtId="0" fontId="20" fillId="0" borderId="37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7" fillId="0" borderId="19" xfId="49" applyFont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20" fillId="0" borderId="38" xfId="49" applyFont="1" applyBorder="1" applyAlignment="1">
      <alignment horizontal="center" vertical="center"/>
    </xf>
    <xf numFmtId="0" fontId="20" fillId="0" borderId="41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18" fillId="0" borderId="49" xfId="49" applyFont="1" applyBorder="1" applyAlignment="1">
      <alignment horizontal="center" vertical="center"/>
    </xf>
    <xf numFmtId="0" fontId="15" fillId="0" borderId="50" xfId="49" applyFont="1" applyFill="1" applyBorder="1" applyAlignment="1">
      <alignment horizontal="left" vertical="center"/>
    </xf>
    <xf numFmtId="0" fontId="15" fillId="0" borderId="51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center" vertical="center"/>
    </xf>
    <xf numFmtId="0" fontId="14" fillId="0" borderId="44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2" fillId="3" borderId="7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49" fontId="15" fillId="3" borderId="5" xfId="50" applyNumberFormat="1" applyFont="1" applyFill="1" applyBorder="1" applyAlignment="1" applyProtection="1">
      <alignment horizontal="center" vertical="center"/>
    </xf>
    <xf numFmtId="49" fontId="15" fillId="3" borderId="7" xfId="50" applyNumberFormat="1" applyFont="1" applyFill="1" applyBorder="1" applyAlignment="1" applyProtection="1">
      <alignment horizontal="center" vertical="center"/>
    </xf>
    <xf numFmtId="0" fontId="24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25" fillId="3" borderId="2" xfId="51" applyNumberFormat="1" applyFont="1" applyFill="1" applyBorder="1" applyAlignment="1">
      <alignment horizontal="center" vertical="center"/>
    </xf>
    <xf numFmtId="0" fontId="14" fillId="0" borderId="0" xfId="49" applyFont="1" applyBorder="1" applyAlignment="1">
      <alignment horizontal="left" vertical="center"/>
    </xf>
    <xf numFmtId="0" fontId="26" fillId="0" borderId="16" xfId="49" applyFont="1" applyBorder="1" applyAlignment="1">
      <alignment horizontal="center" vertical="top"/>
    </xf>
    <xf numFmtId="14" fontId="18" fillId="0" borderId="23" xfId="49" applyNumberFormat="1" applyFont="1" applyBorder="1" applyAlignment="1">
      <alignment horizontal="center" vertical="center"/>
    </xf>
    <xf numFmtId="14" fontId="18" fillId="0" borderId="37" xfId="49" applyNumberFormat="1" applyFont="1" applyBorder="1" applyAlignment="1">
      <alignment horizontal="center" vertical="center"/>
    </xf>
    <xf numFmtId="0" fontId="20" fillId="0" borderId="52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15" fillId="0" borderId="45" xfId="49" applyFont="1" applyBorder="1" applyAlignment="1">
      <alignment horizontal="left" vertical="center"/>
    </xf>
    <xf numFmtId="0" fontId="15" fillId="0" borderId="44" xfId="49" applyFont="1" applyBorder="1" applyAlignment="1">
      <alignment horizontal="left" vertical="center"/>
    </xf>
    <xf numFmtId="0" fontId="20" fillId="0" borderId="46" xfId="49" applyFont="1" applyBorder="1" applyAlignment="1">
      <alignment vertical="center"/>
    </xf>
    <xf numFmtId="0" fontId="14" fillId="0" borderId="47" xfId="49" applyFont="1" applyBorder="1" applyAlignment="1">
      <alignment horizontal="left" vertical="center"/>
    </xf>
    <xf numFmtId="0" fontId="18" fillId="0" borderId="47" xfId="49" applyFont="1" applyBorder="1" applyAlignment="1">
      <alignment horizontal="left" vertical="center"/>
    </xf>
    <xf numFmtId="0" fontId="14" fillId="0" borderId="47" xfId="49" applyFont="1" applyBorder="1" applyAlignment="1">
      <alignment vertical="center"/>
    </xf>
    <xf numFmtId="0" fontId="20" fillId="0" borderId="47" xfId="49" applyFont="1" applyBorder="1" applyAlignment="1">
      <alignment vertical="center"/>
    </xf>
    <xf numFmtId="0" fontId="20" fillId="0" borderId="46" xfId="49" applyFont="1" applyBorder="1" applyAlignment="1">
      <alignment horizontal="center" vertical="center"/>
    </xf>
    <xf numFmtId="0" fontId="18" fillId="0" borderId="47" xfId="49" applyFont="1" applyBorder="1" applyAlignment="1">
      <alignment horizontal="center" vertical="center"/>
    </xf>
    <xf numFmtId="0" fontId="20" fillId="0" borderId="47" xfId="49" applyFont="1" applyBorder="1" applyAlignment="1">
      <alignment horizontal="center" vertical="center"/>
    </xf>
    <xf numFmtId="0" fontId="14" fillId="0" borderId="47" xfId="49" applyFont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20" fillId="0" borderId="33" xfId="49" applyFont="1" applyBorder="1" applyAlignment="1">
      <alignment horizontal="left" vertical="center" wrapText="1"/>
    </xf>
    <xf numFmtId="0" fontId="20" fillId="0" borderId="34" xfId="49" applyFont="1" applyBorder="1" applyAlignment="1">
      <alignment horizontal="left" vertical="center" wrapText="1"/>
    </xf>
    <xf numFmtId="0" fontId="20" fillId="0" borderId="46" xfId="49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27" fillId="0" borderId="53" xfId="49" applyFont="1" applyBorder="1" applyAlignment="1">
      <alignment horizontal="left" vertical="center" wrapText="1"/>
    </xf>
    <xf numFmtId="0" fontId="28" fillId="0" borderId="0" xfId="53" applyNumberFormat="1" applyFont="1" applyAlignment="1">
      <alignment horizontal="center" vertical="center"/>
    </xf>
    <xf numFmtId="0" fontId="29" fillId="0" borderId="12" xfId="53" applyNumberFormat="1" applyFont="1" applyBorder="1">
      <alignment vertical="center"/>
    </xf>
    <xf numFmtId="9" fontId="18" fillId="0" borderId="35" xfId="49" applyNumberFormat="1" applyFont="1" applyBorder="1" applyAlignment="1">
      <alignment horizontal="center" vertical="center"/>
    </xf>
    <xf numFmtId="0" fontId="29" fillId="0" borderId="54" xfId="53" applyNumberFormat="1" applyFont="1" applyBorder="1">
      <alignment vertical="center"/>
    </xf>
    <xf numFmtId="0" fontId="30" fillId="0" borderId="55" xfId="53" applyNumberFormat="1" applyFont="1" applyBorder="1">
      <alignment vertical="center"/>
    </xf>
    <xf numFmtId="9" fontId="31" fillId="0" borderId="35" xfId="49" applyNumberFormat="1" applyFont="1" applyBorder="1" applyAlignment="1">
      <alignment horizontal="center" vertical="center"/>
    </xf>
    <xf numFmtId="0" fontId="18" fillId="0" borderId="46" xfId="49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15" fillId="0" borderId="44" xfId="0" applyFont="1" applyBorder="1" applyAlignment="1">
      <alignment horizontal="left" vertical="center"/>
    </xf>
    <xf numFmtId="9" fontId="18" fillId="0" borderId="32" xfId="49" applyNumberFormat="1" applyFont="1" applyBorder="1" applyAlignment="1">
      <alignment horizontal="left" vertical="center"/>
    </xf>
    <xf numFmtId="9" fontId="18" fillId="0" borderId="27" xfId="49" applyNumberFormat="1" applyFont="1" applyBorder="1" applyAlignment="1">
      <alignment horizontal="left" vertical="center"/>
    </xf>
    <xf numFmtId="9" fontId="18" fillId="0" borderId="33" xfId="49" applyNumberFormat="1" applyFont="1" applyBorder="1" applyAlignment="1">
      <alignment horizontal="left" vertical="center"/>
    </xf>
    <xf numFmtId="9" fontId="18" fillId="0" borderId="34" xfId="49" applyNumberFormat="1" applyFont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7" fillId="0" borderId="56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18" fillId="0" borderId="58" xfId="49" applyFont="1" applyFill="1" applyBorder="1" applyAlignment="1">
      <alignment horizontal="left" vertical="center"/>
    </xf>
    <xf numFmtId="0" fontId="15" fillId="0" borderId="42" xfId="49" applyFont="1" applyBorder="1" applyAlignment="1">
      <alignment vertical="center"/>
    </xf>
    <xf numFmtId="0" fontId="15" fillId="0" borderId="18" xfId="49" applyFont="1" applyBorder="1" applyAlignment="1">
      <alignment vertical="center"/>
    </xf>
    <xf numFmtId="0" fontId="18" fillId="0" borderId="20" xfId="49" applyFont="1" applyBorder="1" applyAlignment="1">
      <alignment vertical="center"/>
    </xf>
    <xf numFmtId="0" fontId="15" fillId="0" borderId="20" xfId="49" applyFont="1" applyBorder="1" applyAlignment="1">
      <alignment vertical="center"/>
    </xf>
    <xf numFmtId="58" fontId="14" fillId="0" borderId="18" xfId="49" applyNumberFormat="1" applyFont="1" applyBorder="1" applyAlignment="1">
      <alignment vertical="center"/>
    </xf>
    <xf numFmtId="0" fontId="15" fillId="0" borderId="31" xfId="49" applyFont="1" applyBorder="1" applyAlignment="1">
      <alignment horizontal="center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32" fillId="0" borderId="44" xfId="49" applyFont="1" applyBorder="1" applyAlignment="1">
      <alignment horizontal="center" vertical="center"/>
    </xf>
    <xf numFmtId="0" fontId="14" fillId="0" borderId="20" xfId="49" applyFont="1" applyBorder="1" applyAlignment="1">
      <alignment vertical="center"/>
    </xf>
    <xf numFmtId="0" fontId="20" fillId="0" borderId="59" xfId="49" applyFont="1" applyBorder="1" applyAlignment="1">
      <alignment horizontal="left" vertical="center"/>
    </xf>
    <xf numFmtId="0" fontId="15" fillId="0" borderId="50" xfId="49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20" fillId="0" borderId="0" xfId="49" applyFont="1" applyBorder="1" applyAlignment="1">
      <alignment vertical="center"/>
    </xf>
    <xf numFmtId="0" fontId="20" fillId="0" borderId="41" xfId="49" applyFont="1" applyBorder="1" applyAlignment="1">
      <alignment horizontal="left" vertical="center" wrapText="1"/>
    </xf>
    <xf numFmtId="0" fontId="20" fillId="0" borderId="51" xfId="49" applyFont="1" applyBorder="1" applyAlignment="1">
      <alignment horizontal="left" vertical="center"/>
    </xf>
    <xf numFmtId="0" fontId="29" fillId="0" borderId="37" xfId="49" applyFont="1" applyBorder="1" applyAlignment="1">
      <alignment horizontal="center" vertical="center" wrapText="1"/>
    </xf>
    <xf numFmtId="0" fontId="30" fillId="0" borderId="37" xfId="49" applyFont="1" applyBorder="1" applyAlignment="1">
      <alignment horizontal="left" vertical="center" wrapText="1"/>
    </xf>
    <xf numFmtId="0" fontId="19" fillId="0" borderId="37" xfId="49" applyFont="1" applyBorder="1" applyAlignment="1">
      <alignment horizontal="left" vertical="center"/>
    </xf>
    <xf numFmtId="0" fontId="15" fillId="0" borderId="50" xfId="0" applyFont="1" applyBorder="1" applyAlignment="1">
      <alignment horizontal="left" vertical="center"/>
    </xf>
    <xf numFmtId="9" fontId="18" fillId="0" borderId="36" xfId="49" applyNumberFormat="1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0" fontId="17" fillId="0" borderId="51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5" fillId="0" borderId="21" xfId="49" applyFont="1" applyBorder="1" applyAlignment="1">
      <alignment horizontal="center" vertical="center"/>
    </xf>
    <xf numFmtId="0" fontId="31" fillId="0" borderId="20" xfId="49" applyFont="1" applyBorder="1" applyAlignment="1">
      <alignment horizontal="center" vertical="center"/>
    </xf>
    <xf numFmtId="0" fontId="31" fillId="0" borderId="59" xfId="49" applyFont="1" applyBorder="1" applyAlignment="1">
      <alignment horizontal="center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59" xfId="49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 wrapText="1"/>
    </xf>
    <xf numFmtId="0" fontId="33" fillId="0" borderId="62" xfId="0" applyFont="1" applyBorder="1" applyAlignment="1">
      <alignment horizontal="center" vertical="center" wrapText="1"/>
    </xf>
    <xf numFmtId="0" fontId="34" fillId="0" borderId="63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3" fillId="0" borderId="66" xfId="0" applyFont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/>
    </xf>
    <xf numFmtId="0" fontId="34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</cellStyles>
  <tableStyles count="0" defaultTableStyle="TableStyleMedium9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354711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71585" y="124396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119370" y="3475990"/>
              <a:ext cx="393700" cy="332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354711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896985" y="3475990"/>
              <a:ext cx="393700" cy="332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334899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53</xdr:row>
          <xdr:rowOff>208915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71585" y="12439650"/>
              <a:ext cx="393700" cy="2089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344670" y="334899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119370" y="3319145"/>
              <a:ext cx="393700" cy="2279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331970" y="354711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334899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198485" y="334899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884285" y="3255645"/>
              <a:ext cx="393700" cy="3549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211185" y="354711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43713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456946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455676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43586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319270" y="455676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306570" y="435864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119370" y="455676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119370" y="43586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223885" y="455676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909685" y="45567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223885" y="43586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909685" y="43586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205740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261985" y="1885950"/>
              <a:ext cx="3937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191770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261985" y="2095500"/>
              <a:ext cx="393700" cy="1917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205740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261985" y="1676400"/>
              <a:ext cx="3937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249285" y="869950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163195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236585" y="65405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150495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884285" y="61595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896985" y="857250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10795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909685" y="1676400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10795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909685" y="1885950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909685" y="20955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374523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374523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344670" y="374523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119370" y="374523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7030085" y="374523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596900</xdr:colOff>
          <xdr:row>49</xdr:row>
          <xdr:rowOff>13970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14331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596900</xdr:colOff>
          <xdr:row>50</xdr:row>
          <xdr:rowOff>5080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161859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11618595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1270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114204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635000</xdr:colOff>
          <xdr:row>50</xdr:row>
          <xdr:rowOff>5080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70070" y="1161859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357370" y="11420475"/>
              <a:ext cx="39370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93970" y="11618595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93970" y="11420475"/>
              <a:ext cx="39370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596900</xdr:colOff>
          <xdr:row>50</xdr:row>
          <xdr:rowOff>5080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223885" y="1161859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5080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909685" y="1161859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211185" y="11420475"/>
              <a:ext cx="39370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909685" y="11420475"/>
              <a:ext cx="39370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5080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7030085" y="1161859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1270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7030085" y="114204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5080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38170" y="1161859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1270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38170" y="114204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896985" y="3686810"/>
              <a:ext cx="393700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198485" y="374523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7030085" y="354711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7030085" y="334899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5080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7030085" y="1161859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830770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757170" y="8307705"/>
              <a:ext cx="3937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5100" y="643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54300" y="6438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6438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05100" y="643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05100" y="643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3215260" y="104108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717540" y="33242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2150110" y="31591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393700</xdr:colOff>
          <xdr:row>43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3215260" y="104108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2143760" y="33940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5</xdr:col>
          <xdr:colOff>774700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738370" y="31464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717540" y="31083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5</xdr:col>
          <xdr:colOff>768350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732020" y="33877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31527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1</xdr:col>
          <xdr:colOff>774700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33940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8404860" y="31527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9122410" y="31210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8404860" y="33813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9128760" y="33305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3</xdr:row>
          <xdr:rowOff>247650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835406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3</xdr:row>
          <xdr:rowOff>234950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914781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836041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913511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2029460" y="58451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3042920" y="58451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6727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201676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2016760" y="6727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579620" y="69056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579620" y="6715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65404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641340" y="6715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826516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9014460" y="6937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8252460" y="6715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9014460" y="6715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712216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7122160" y="6715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44932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449320" y="6715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712216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8</xdr:col>
      <xdr:colOff>222250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86050" y="7429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222250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35250" y="4857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222250</xdr:colOff>
      <xdr:row>24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86050" y="685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222250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86050" y="7429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915920"/>
              <a:ext cx="787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807656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2094865"/>
              <a:ext cx="412750" cy="3295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815840" y="807656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276340" y="807656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673340" y="808926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3319780"/>
              <a:ext cx="787400" cy="2266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345940" y="2915920"/>
              <a:ext cx="406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84140" y="2788920"/>
              <a:ext cx="635000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84140" y="2987040"/>
              <a:ext cx="6350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345940" y="3312160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84140" y="3210560"/>
              <a:ext cx="635000" cy="335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028940" y="2776220"/>
              <a:ext cx="355600" cy="421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028940" y="2987040"/>
              <a:ext cx="3556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178040" y="3312160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028940" y="3147060"/>
              <a:ext cx="355600" cy="5391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038340" y="1728470"/>
              <a:ext cx="39370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838440" y="133223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838440" y="153035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2329180"/>
              <a:ext cx="787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2341880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2540000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200660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2131060"/>
              <a:ext cx="774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2131060"/>
              <a:ext cx="660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60240" y="213106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528701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178040" y="292354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178040" y="312166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838440" y="1728470"/>
              <a:ext cx="39370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038340" y="153035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038340" y="133223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3082290"/>
              <a:ext cx="520700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5088890"/>
              <a:ext cx="1028700" cy="6718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3075940"/>
              <a:ext cx="7874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3312160"/>
              <a:ext cx="63500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903220"/>
              <a:ext cx="6350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320540" y="3088640"/>
              <a:ext cx="6985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2075815"/>
              <a:ext cx="406400" cy="3295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2519680"/>
              <a:ext cx="412750" cy="231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40635" y="5043170"/>
              <a:ext cx="1028700" cy="6546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453890" y="234188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422140" y="252730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6</xdr:col>
      <xdr:colOff>896620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6695" y="726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6</xdr:col>
      <xdr:colOff>896620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5895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6</xdr:col>
      <xdr:colOff>896620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9695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896620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6695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6</xdr:col>
      <xdr:colOff>896620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6695" y="726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5.6" outlineLevelCol="1"/>
  <cols>
    <col min="1" max="1" width="5.5" customWidth="1"/>
    <col min="2" max="2" width="96.3333333333333" style="376" customWidth="1"/>
    <col min="3" max="3" width="10.1666666666667" customWidth="1"/>
  </cols>
  <sheetData>
    <row r="1" ht="21" customHeight="1" spans="1:2">
      <c r="A1" s="377"/>
      <c r="B1" s="378" t="s">
        <v>0</v>
      </c>
    </row>
    <row r="2" spans="1:2">
      <c r="A2" s="12">
        <v>1</v>
      </c>
      <c r="B2" s="379" t="s">
        <v>1</v>
      </c>
    </row>
    <row r="3" spans="1:2">
      <c r="A3" s="12">
        <v>2</v>
      </c>
      <c r="B3" s="379" t="s">
        <v>2</v>
      </c>
    </row>
    <row r="4" spans="1:2">
      <c r="A4" s="12">
        <v>3</v>
      </c>
      <c r="B4" s="379" t="s">
        <v>3</v>
      </c>
    </row>
    <row r="5" spans="1:2">
      <c r="A5" s="12">
        <v>4</v>
      </c>
      <c r="B5" s="379" t="s">
        <v>4</v>
      </c>
    </row>
    <row r="6" spans="1:2">
      <c r="A6" s="12">
        <v>5</v>
      </c>
      <c r="B6" s="379" t="s">
        <v>5</v>
      </c>
    </row>
    <row r="7" spans="1:2">
      <c r="A7" s="12">
        <v>6</v>
      </c>
      <c r="B7" s="379" t="s">
        <v>6</v>
      </c>
    </row>
    <row r="8" s="375" customFormat="1" ht="15" customHeight="1" spans="1:2">
      <c r="A8" s="380">
        <v>7</v>
      </c>
      <c r="B8" s="381" t="s">
        <v>7</v>
      </c>
    </row>
    <row r="9" ht="19" customHeight="1" spans="1:2">
      <c r="A9" s="377"/>
      <c r="B9" s="382" t="s">
        <v>8</v>
      </c>
    </row>
    <row r="10" ht="16" customHeight="1" spans="1:2">
      <c r="A10" s="12">
        <v>1</v>
      </c>
      <c r="B10" s="383" t="s">
        <v>9</v>
      </c>
    </row>
    <row r="11" spans="1:2">
      <c r="A11" s="12">
        <v>2</v>
      </c>
      <c r="B11" s="379" t="s">
        <v>10</v>
      </c>
    </row>
    <row r="12" spans="1:2">
      <c r="A12" s="12">
        <v>3</v>
      </c>
      <c r="B12" s="381" t="s">
        <v>11</v>
      </c>
    </row>
    <row r="13" spans="1:2">
      <c r="A13" s="12">
        <v>4</v>
      </c>
      <c r="B13" s="379" t="s">
        <v>12</v>
      </c>
    </row>
    <row r="14" spans="1:2">
      <c r="A14" s="12">
        <v>5</v>
      </c>
      <c r="B14" s="379" t="s">
        <v>13</v>
      </c>
    </row>
    <row r="15" spans="1:2">
      <c r="A15" s="12">
        <v>6</v>
      </c>
      <c r="B15" s="379" t="s">
        <v>14</v>
      </c>
    </row>
    <row r="16" spans="1:2">
      <c r="A16" s="12">
        <v>7</v>
      </c>
      <c r="B16" s="379" t="s">
        <v>15</v>
      </c>
    </row>
    <row r="17" spans="1:2">
      <c r="A17" s="12">
        <v>8</v>
      </c>
      <c r="B17" s="379" t="s">
        <v>16</v>
      </c>
    </row>
    <row r="18" spans="1:2">
      <c r="A18" s="12">
        <v>9</v>
      </c>
      <c r="B18" s="379" t="s">
        <v>17</v>
      </c>
    </row>
    <row r="19" spans="1:2">
      <c r="A19" s="12"/>
      <c r="B19" s="379"/>
    </row>
    <row r="20" ht="20.4" spans="1:2">
      <c r="A20" s="377"/>
      <c r="B20" s="378" t="s">
        <v>18</v>
      </c>
    </row>
    <row r="21" spans="1:2">
      <c r="A21" s="12">
        <v>1</v>
      </c>
      <c r="B21" s="384" t="s">
        <v>19</v>
      </c>
    </row>
    <row r="22" spans="1:2">
      <c r="A22" s="12">
        <v>2</v>
      </c>
      <c r="B22" s="379" t="s">
        <v>20</v>
      </c>
    </row>
    <row r="23" spans="1:2">
      <c r="A23" s="12">
        <v>3</v>
      </c>
      <c r="B23" s="379" t="s">
        <v>21</v>
      </c>
    </row>
    <row r="24" spans="1:2">
      <c r="A24" s="12">
        <v>4</v>
      </c>
      <c r="B24" s="379" t="s">
        <v>22</v>
      </c>
    </row>
    <row r="25" spans="1:2">
      <c r="A25" s="12">
        <v>5</v>
      </c>
      <c r="B25" s="379" t="s">
        <v>23</v>
      </c>
    </row>
    <row r="26" spans="1:2">
      <c r="A26" s="12">
        <v>6</v>
      </c>
      <c r="B26" s="379" t="s">
        <v>24</v>
      </c>
    </row>
    <row r="27" spans="1:2">
      <c r="A27" s="12">
        <v>7</v>
      </c>
      <c r="B27" s="379" t="s">
        <v>25</v>
      </c>
    </row>
    <row r="28" spans="1:2">
      <c r="A28" s="12"/>
      <c r="B28" s="379"/>
    </row>
    <row r="29" ht="20.4" spans="1:2">
      <c r="A29" s="377"/>
      <c r="B29" s="378" t="s">
        <v>26</v>
      </c>
    </row>
    <row r="30" spans="1:2">
      <c r="A30" s="12">
        <v>1</v>
      </c>
      <c r="B30" s="384" t="s">
        <v>27</v>
      </c>
    </row>
    <row r="31" spans="1:2">
      <c r="A31" s="12">
        <v>2</v>
      </c>
      <c r="B31" s="379" t="s">
        <v>28</v>
      </c>
    </row>
    <row r="32" spans="1:2">
      <c r="A32" s="12">
        <v>3</v>
      </c>
      <c r="B32" s="379" t="s">
        <v>29</v>
      </c>
    </row>
    <row r="33" ht="31.2" spans="1:2">
      <c r="A33" s="12">
        <v>4</v>
      </c>
      <c r="B33" s="379" t="s">
        <v>30</v>
      </c>
    </row>
    <row r="34" spans="1:2">
      <c r="A34" s="12">
        <v>5</v>
      </c>
      <c r="B34" s="379" t="s">
        <v>31</v>
      </c>
    </row>
    <row r="35" spans="1:2">
      <c r="A35" s="12">
        <v>6</v>
      </c>
      <c r="B35" s="379" t="s">
        <v>32</v>
      </c>
    </row>
    <row r="36" spans="1:2">
      <c r="A36" s="12">
        <v>7</v>
      </c>
      <c r="B36" s="379" t="s">
        <v>33</v>
      </c>
    </row>
    <row r="37" spans="1:2">
      <c r="A37" s="12"/>
      <c r="B37" s="379"/>
    </row>
    <row r="39" spans="1:2">
      <c r="A39" s="385" t="s">
        <v>34</v>
      </c>
      <c r="B39" s="38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9"/>
  <sheetViews>
    <sheetView workbookViewId="0">
      <selection activeCell="F17" sqref="F17"/>
    </sheetView>
  </sheetViews>
  <sheetFormatPr defaultColWidth="9" defaultRowHeight="15.6"/>
  <cols>
    <col min="1" max="1" width="7" customWidth="1"/>
    <col min="2" max="2" width="11.9" customWidth="1"/>
    <col min="3" max="3" width="9.5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8.8" customWidth="1"/>
    <col min="12" max="13" width="10.6666666666667" customWidth="1"/>
  </cols>
  <sheetData>
    <row r="1" ht="28.2" spans="1:13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267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293</v>
      </c>
      <c r="H2" s="4"/>
      <c r="I2" s="4" t="s">
        <v>294</v>
      </c>
      <c r="J2" s="4"/>
      <c r="K2" s="6" t="s">
        <v>295</v>
      </c>
      <c r="L2" s="52" t="s">
        <v>296</v>
      </c>
      <c r="M2" s="22" t="s">
        <v>297</v>
      </c>
    </row>
    <row r="3" s="1" customFormat="1" spans="1:13">
      <c r="A3" s="4"/>
      <c r="B3" s="7"/>
      <c r="C3" s="7"/>
      <c r="D3" s="7"/>
      <c r="E3" s="7"/>
      <c r="F3" s="7"/>
      <c r="G3" s="4" t="s">
        <v>298</v>
      </c>
      <c r="H3" s="4" t="s">
        <v>299</v>
      </c>
      <c r="I3" s="4" t="s">
        <v>298</v>
      </c>
      <c r="J3" s="4" t="s">
        <v>299</v>
      </c>
      <c r="K3" s="8"/>
      <c r="L3" s="53"/>
      <c r="M3" s="23"/>
    </row>
    <row r="4" spans="1:13">
      <c r="A4" s="9">
        <v>1</v>
      </c>
      <c r="B4" s="9" t="s">
        <v>285</v>
      </c>
      <c r="C4" s="11">
        <v>4720</v>
      </c>
      <c r="D4" s="11" t="s">
        <v>283</v>
      </c>
      <c r="E4" s="11" t="s">
        <v>284</v>
      </c>
      <c r="F4" s="11" t="s">
        <v>156</v>
      </c>
      <c r="G4" s="51">
        <v>-1</v>
      </c>
      <c r="H4" s="51">
        <v>0</v>
      </c>
      <c r="I4" s="51">
        <v>0</v>
      </c>
      <c r="J4" s="51">
        <v>0</v>
      </c>
      <c r="K4" s="9" t="s">
        <v>300</v>
      </c>
      <c r="L4" s="9" t="s">
        <v>287</v>
      </c>
      <c r="M4" s="9" t="s">
        <v>287</v>
      </c>
    </row>
    <row r="5" spans="1:13">
      <c r="A5" s="9">
        <v>2</v>
      </c>
      <c r="B5" s="9" t="s">
        <v>285</v>
      </c>
      <c r="C5" s="11">
        <v>4724</v>
      </c>
      <c r="D5" s="11" t="s">
        <v>283</v>
      </c>
      <c r="E5" s="11" t="s">
        <v>284</v>
      </c>
      <c r="F5" s="11" t="s">
        <v>156</v>
      </c>
      <c r="G5" s="51">
        <v>-1</v>
      </c>
      <c r="H5" s="51">
        <v>0</v>
      </c>
      <c r="I5" s="51">
        <v>0</v>
      </c>
      <c r="J5" s="51">
        <v>0</v>
      </c>
      <c r="K5" s="9" t="s">
        <v>300</v>
      </c>
      <c r="L5" s="9" t="s">
        <v>287</v>
      </c>
      <c r="M5" s="9" t="s">
        <v>287</v>
      </c>
    </row>
    <row r="6" spans="1:13">
      <c r="A6" s="9">
        <v>3</v>
      </c>
      <c r="B6" s="9" t="s">
        <v>285</v>
      </c>
      <c r="C6" s="11">
        <v>4725</v>
      </c>
      <c r="D6" s="11" t="s">
        <v>283</v>
      </c>
      <c r="E6" s="11" t="s">
        <v>288</v>
      </c>
      <c r="F6" s="11" t="s">
        <v>156</v>
      </c>
      <c r="G6" s="51">
        <v>-1</v>
      </c>
      <c r="H6" s="51">
        <v>0</v>
      </c>
      <c r="I6" s="51">
        <v>0</v>
      </c>
      <c r="J6" s="51">
        <v>0</v>
      </c>
      <c r="K6" s="9" t="s">
        <v>300</v>
      </c>
      <c r="L6" s="9" t="s">
        <v>287</v>
      </c>
      <c r="M6" s="9" t="s">
        <v>287</v>
      </c>
    </row>
    <row r="7" spans="1:1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="2" customFormat="1" ht="17.4" spans="1:13">
      <c r="A8" s="13" t="s">
        <v>289</v>
      </c>
      <c r="B8" s="14"/>
      <c r="C8" s="14"/>
      <c r="D8" s="14"/>
      <c r="E8" s="15"/>
      <c r="F8" s="16"/>
      <c r="G8" s="25"/>
      <c r="H8" s="13" t="s">
        <v>290</v>
      </c>
      <c r="I8" s="14"/>
      <c r="J8" s="14"/>
      <c r="K8" s="15"/>
      <c r="L8" s="54"/>
      <c r="M8" s="24"/>
    </row>
    <row r="9" ht="32" customHeight="1" spans="1:13">
      <c r="A9" s="20" t="s">
        <v>301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7:M1048576 L4:M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D16" sqref="D16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303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32" t="s">
        <v>304</v>
      </c>
      <c r="H2" s="33"/>
      <c r="I2" s="49"/>
      <c r="J2" s="32" t="s">
        <v>305</v>
      </c>
      <c r="K2" s="33"/>
      <c r="L2" s="49"/>
      <c r="M2" s="32" t="s">
        <v>306</v>
      </c>
      <c r="N2" s="33"/>
      <c r="O2" s="49"/>
      <c r="P2" s="32" t="s">
        <v>307</v>
      </c>
      <c r="Q2" s="33"/>
      <c r="R2" s="49"/>
      <c r="S2" s="33" t="s">
        <v>308</v>
      </c>
      <c r="T2" s="33"/>
      <c r="U2" s="49"/>
      <c r="V2" s="27" t="s">
        <v>309</v>
      </c>
      <c r="W2" s="27" t="s">
        <v>281</v>
      </c>
    </row>
    <row r="3" s="1" customFormat="1" spans="1:23">
      <c r="A3" s="7"/>
      <c r="B3" s="34"/>
      <c r="C3" s="34"/>
      <c r="D3" s="34"/>
      <c r="E3" s="34"/>
      <c r="F3" s="34"/>
      <c r="G3" s="4" t="s">
        <v>310</v>
      </c>
      <c r="H3" s="4" t="s">
        <v>66</v>
      </c>
      <c r="I3" s="4" t="s">
        <v>272</v>
      </c>
      <c r="J3" s="4" t="s">
        <v>310</v>
      </c>
      <c r="K3" s="4" t="s">
        <v>66</v>
      </c>
      <c r="L3" s="4" t="s">
        <v>272</v>
      </c>
      <c r="M3" s="4" t="s">
        <v>310</v>
      </c>
      <c r="N3" s="4" t="s">
        <v>66</v>
      </c>
      <c r="O3" s="4" t="s">
        <v>272</v>
      </c>
      <c r="P3" s="4" t="s">
        <v>310</v>
      </c>
      <c r="Q3" s="4" t="s">
        <v>66</v>
      </c>
      <c r="R3" s="4" t="s">
        <v>272</v>
      </c>
      <c r="S3" s="4" t="s">
        <v>310</v>
      </c>
      <c r="T3" s="4" t="s">
        <v>66</v>
      </c>
      <c r="U3" s="4" t="s">
        <v>272</v>
      </c>
      <c r="V3" s="50"/>
      <c r="W3" s="50"/>
    </row>
    <row r="4" spans="1:23">
      <c r="A4" s="35" t="s">
        <v>311</v>
      </c>
      <c r="B4" s="36" t="s">
        <v>312</v>
      </c>
      <c r="C4" s="37"/>
      <c r="D4" s="37"/>
      <c r="E4" s="37"/>
      <c r="F4" s="38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39"/>
      <c r="B5" s="40"/>
      <c r="C5" s="41"/>
      <c r="D5" s="41"/>
      <c r="E5" s="41"/>
      <c r="F5" s="42"/>
      <c r="G5" s="32" t="s">
        <v>313</v>
      </c>
      <c r="H5" s="33"/>
      <c r="I5" s="49"/>
      <c r="J5" s="32" t="s">
        <v>314</v>
      </c>
      <c r="K5" s="33"/>
      <c r="L5" s="49"/>
      <c r="M5" s="32" t="s">
        <v>315</v>
      </c>
      <c r="N5" s="33"/>
      <c r="O5" s="49"/>
      <c r="P5" s="32" t="s">
        <v>316</v>
      </c>
      <c r="Q5" s="33"/>
      <c r="R5" s="49"/>
      <c r="S5" s="33" t="s">
        <v>317</v>
      </c>
      <c r="T5" s="33"/>
      <c r="U5" s="49"/>
      <c r="V5" s="10"/>
      <c r="W5" s="10"/>
    </row>
    <row r="6" spans="1:23">
      <c r="A6" s="39"/>
      <c r="B6" s="40"/>
      <c r="C6" s="41"/>
      <c r="D6" s="41"/>
      <c r="E6" s="41"/>
      <c r="F6" s="42"/>
      <c r="G6" s="4" t="s">
        <v>310</v>
      </c>
      <c r="H6" s="4" t="s">
        <v>66</v>
      </c>
      <c r="I6" s="4" t="s">
        <v>272</v>
      </c>
      <c r="J6" s="4" t="s">
        <v>310</v>
      </c>
      <c r="K6" s="4" t="s">
        <v>66</v>
      </c>
      <c r="L6" s="4" t="s">
        <v>272</v>
      </c>
      <c r="M6" s="4" t="s">
        <v>310</v>
      </c>
      <c r="N6" s="4" t="s">
        <v>66</v>
      </c>
      <c r="O6" s="4" t="s">
        <v>272</v>
      </c>
      <c r="P6" s="4" t="s">
        <v>310</v>
      </c>
      <c r="Q6" s="4" t="s">
        <v>66</v>
      </c>
      <c r="R6" s="4" t="s">
        <v>272</v>
      </c>
      <c r="S6" s="4" t="s">
        <v>310</v>
      </c>
      <c r="T6" s="4" t="s">
        <v>66</v>
      </c>
      <c r="U6" s="4" t="s">
        <v>272</v>
      </c>
      <c r="V6" s="10"/>
      <c r="W6" s="10"/>
    </row>
    <row r="7" spans="1:23">
      <c r="A7" s="43"/>
      <c r="B7" s="44"/>
      <c r="C7" s="45"/>
      <c r="D7" s="45"/>
      <c r="E7" s="45"/>
      <c r="F7" s="4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7"/>
      <c r="B8" s="47"/>
      <c r="C8" s="47"/>
      <c r="D8" s="47"/>
      <c r="E8" s="47"/>
      <c r="F8" s="47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8"/>
      <c r="B9" s="48"/>
      <c r="C9" s="48"/>
      <c r="D9" s="48"/>
      <c r="E9" s="48"/>
      <c r="F9" s="4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7.4" spans="1:23">
      <c r="A11" s="13" t="s">
        <v>289</v>
      </c>
      <c r="B11" s="14"/>
      <c r="C11" s="14"/>
      <c r="D11" s="14"/>
      <c r="E11" s="15"/>
      <c r="F11" s="16"/>
      <c r="G11" s="25"/>
      <c r="H11" s="31"/>
      <c r="I11" s="31"/>
      <c r="J11" s="13" t="s">
        <v>290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4"/>
    </row>
    <row r="12" ht="52" customHeight="1" spans="1:23">
      <c r="A12" s="20" t="s">
        <v>318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I22" sqref="I22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6" t="s">
        <v>320</v>
      </c>
      <c r="B2" s="27" t="s">
        <v>268</v>
      </c>
      <c r="C2" s="27" t="s">
        <v>269</v>
      </c>
      <c r="D2" s="27" t="s">
        <v>270</v>
      </c>
      <c r="E2" s="27" t="s">
        <v>271</v>
      </c>
      <c r="F2" s="27" t="s">
        <v>272</v>
      </c>
      <c r="G2" s="26" t="s">
        <v>321</v>
      </c>
      <c r="H2" s="26" t="s">
        <v>322</v>
      </c>
      <c r="I2" s="26" t="s">
        <v>323</v>
      </c>
      <c r="J2" s="26" t="s">
        <v>322</v>
      </c>
      <c r="K2" s="26" t="s">
        <v>324</v>
      </c>
      <c r="L2" s="26" t="s">
        <v>322</v>
      </c>
      <c r="M2" s="27" t="s">
        <v>309</v>
      </c>
      <c r="N2" s="27" t="s">
        <v>281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8" t="s">
        <v>320</v>
      </c>
      <c r="B4" s="29" t="s">
        <v>325</v>
      </c>
      <c r="C4" s="29" t="s">
        <v>310</v>
      </c>
      <c r="D4" s="29" t="s">
        <v>270</v>
      </c>
      <c r="E4" s="27" t="s">
        <v>271</v>
      </c>
      <c r="F4" s="27" t="s">
        <v>272</v>
      </c>
      <c r="G4" s="26" t="s">
        <v>321</v>
      </c>
      <c r="H4" s="26" t="s">
        <v>322</v>
      </c>
      <c r="I4" s="26" t="s">
        <v>323</v>
      </c>
      <c r="J4" s="26" t="s">
        <v>322</v>
      </c>
      <c r="K4" s="26" t="s">
        <v>324</v>
      </c>
      <c r="L4" s="26" t="s">
        <v>322</v>
      </c>
      <c r="M4" s="27" t="s">
        <v>309</v>
      </c>
      <c r="N4" s="27" t="s">
        <v>281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0" t="s">
        <v>326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7.4" spans="1:14">
      <c r="A11" s="13" t="s">
        <v>327</v>
      </c>
      <c r="B11" s="14"/>
      <c r="C11" s="14"/>
      <c r="D11" s="15"/>
      <c r="E11" s="16"/>
      <c r="F11" s="31"/>
      <c r="G11" s="25"/>
      <c r="H11" s="31"/>
      <c r="I11" s="13" t="s">
        <v>328</v>
      </c>
      <c r="J11" s="14"/>
      <c r="K11" s="14"/>
      <c r="L11" s="14"/>
      <c r="M11" s="14"/>
      <c r="N11" s="24"/>
    </row>
    <row r="12" ht="48" customHeight="1" spans="1:14">
      <c r="A12" s="20" t="s">
        <v>329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0"/>
  <sheetViews>
    <sheetView workbookViewId="0">
      <selection activeCell="J17" sqref="J17"/>
    </sheetView>
  </sheetViews>
  <sheetFormatPr defaultColWidth="9" defaultRowHeight="15.6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6.1" customWidth="1"/>
    <col min="8" max="9" width="14" customWidth="1"/>
    <col min="10" max="10" width="11.5" customWidth="1"/>
  </cols>
  <sheetData>
    <row r="1" ht="28.2" spans="1:10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303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331</v>
      </c>
      <c r="H2" s="4" t="s">
        <v>332</v>
      </c>
      <c r="I2" s="4" t="s">
        <v>333</v>
      </c>
      <c r="J2" s="4" t="s">
        <v>334</v>
      </c>
      <c r="K2" s="5" t="s">
        <v>309</v>
      </c>
      <c r="L2" s="5" t="s">
        <v>281</v>
      </c>
    </row>
    <row r="3" spans="1:12">
      <c r="A3" s="9" t="s">
        <v>311</v>
      </c>
      <c r="B3" s="9" t="s">
        <v>285</v>
      </c>
      <c r="C3" s="11">
        <v>4720</v>
      </c>
      <c r="D3" s="11" t="s">
        <v>283</v>
      </c>
      <c r="E3" s="11" t="s">
        <v>284</v>
      </c>
      <c r="F3" s="11" t="s">
        <v>156</v>
      </c>
      <c r="G3" s="9" t="s">
        <v>335</v>
      </c>
      <c r="H3" s="9" t="s">
        <v>336</v>
      </c>
      <c r="I3" s="10" t="s">
        <v>337</v>
      </c>
      <c r="J3" s="10"/>
      <c r="K3" s="9" t="s">
        <v>286</v>
      </c>
      <c r="L3" s="9" t="s">
        <v>287</v>
      </c>
    </row>
    <row r="4" spans="1:12">
      <c r="A4" s="9" t="s">
        <v>338</v>
      </c>
      <c r="B4" s="9" t="s">
        <v>285</v>
      </c>
      <c r="C4" s="11">
        <v>4724</v>
      </c>
      <c r="D4" s="11" t="s">
        <v>283</v>
      </c>
      <c r="E4" s="11" t="s">
        <v>284</v>
      </c>
      <c r="F4" s="11" t="s">
        <v>156</v>
      </c>
      <c r="G4" s="9" t="s">
        <v>335</v>
      </c>
      <c r="H4" s="9" t="s">
        <v>336</v>
      </c>
      <c r="I4" s="10" t="s">
        <v>337</v>
      </c>
      <c r="J4" s="10"/>
      <c r="K4" s="9" t="s">
        <v>286</v>
      </c>
      <c r="L4" s="9" t="s">
        <v>287</v>
      </c>
    </row>
    <row r="5" spans="1:12">
      <c r="A5" s="9" t="s">
        <v>339</v>
      </c>
      <c r="B5" s="9" t="s">
        <v>285</v>
      </c>
      <c r="C5" s="11">
        <v>4725</v>
      </c>
      <c r="D5" s="11" t="s">
        <v>283</v>
      </c>
      <c r="E5" s="11" t="s">
        <v>288</v>
      </c>
      <c r="F5" s="11" t="s">
        <v>156</v>
      </c>
      <c r="G5" s="9" t="s">
        <v>335</v>
      </c>
      <c r="H5" s="9" t="s">
        <v>336</v>
      </c>
      <c r="I5" s="10" t="s">
        <v>337</v>
      </c>
      <c r="J5" s="10"/>
      <c r="K5" s="9" t="s">
        <v>286</v>
      </c>
      <c r="L5" s="9" t="s">
        <v>287</v>
      </c>
    </row>
    <row r="6" spans="1:12">
      <c r="A6" s="9" t="s">
        <v>340</v>
      </c>
      <c r="B6" s="9"/>
      <c r="C6" s="11"/>
      <c r="D6" s="11"/>
      <c r="E6" s="11"/>
      <c r="F6" s="11"/>
      <c r="G6" s="9"/>
      <c r="H6" s="9"/>
      <c r="I6" s="10"/>
      <c r="J6" s="10"/>
      <c r="K6" s="9"/>
      <c r="L6" s="9"/>
    </row>
    <row r="7" spans="1:12">
      <c r="A7" s="9" t="s">
        <v>341</v>
      </c>
      <c r="B7" s="9"/>
      <c r="C7" s="11"/>
      <c r="D7" s="11"/>
      <c r="E7" s="11"/>
      <c r="F7" s="11"/>
      <c r="G7" s="9"/>
      <c r="H7" s="9"/>
      <c r="I7" s="10"/>
      <c r="J7" s="10"/>
      <c r="K7" s="9"/>
      <c r="L7" s="9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2" customFormat="1" ht="17.4" spans="1:12">
      <c r="A9" s="13" t="s">
        <v>342</v>
      </c>
      <c r="B9" s="14"/>
      <c r="C9" s="14"/>
      <c r="D9" s="14"/>
      <c r="E9" s="15"/>
      <c r="F9" s="16"/>
      <c r="G9" s="25"/>
      <c r="H9" s="13" t="s">
        <v>290</v>
      </c>
      <c r="I9" s="14"/>
      <c r="J9" s="14"/>
      <c r="K9" s="14"/>
      <c r="L9" s="24"/>
    </row>
    <row r="10" ht="67" customHeight="1" spans="1:12">
      <c r="A10" s="20" t="s">
        <v>343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7 L8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0"/>
  <sheetViews>
    <sheetView workbookViewId="0">
      <selection activeCell="H7" sqref="H7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344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267</v>
      </c>
      <c r="B2" s="5" t="s">
        <v>272</v>
      </c>
      <c r="C2" s="5" t="s">
        <v>310</v>
      </c>
      <c r="D2" s="5" t="s">
        <v>270</v>
      </c>
      <c r="E2" s="5" t="s">
        <v>271</v>
      </c>
      <c r="F2" s="4" t="s">
        <v>345</v>
      </c>
      <c r="G2" s="4" t="s">
        <v>294</v>
      </c>
      <c r="H2" s="6" t="s">
        <v>295</v>
      </c>
      <c r="I2" s="22" t="s">
        <v>297</v>
      </c>
    </row>
    <row r="3" s="1" customFormat="1" spans="1:9">
      <c r="A3" s="4"/>
      <c r="B3" s="7"/>
      <c r="C3" s="7"/>
      <c r="D3" s="7"/>
      <c r="E3" s="7"/>
      <c r="F3" s="4" t="s">
        <v>346</v>
      </c>
      <c r="G3" s="4" t="s">
        <v>298</v>
      </c>
      <c r="H3" s="8"/>
      <c r="I3" s="23"/>
    </row>
    <row r="4" spans="1:9">
      <c r="A4" s="9">
        <v>1</v>
      </c>
      <c r="B4" s="10" t="s">
        <v>347</v>
      </c>
      <c r="C4" s="10" t="s">
        <v>348</v>
      </c>
      <c r="D4" s="10" t="s">
        <v>288</v>
      </c>
      <c r="E4" s="11" t="s">
        <v>156</v>
      </c>
      <c r="F4" s="10">
        <v>-1.5</v>
      </c>
      <c r="G4" s="10">
        <v>-0.5</v>
      </c>
      <c r="H4" s="10">
        <v>2</v>
      </c>
      <c r="I4" s="9" t="s">
        <v>287</v>
      </c>
    </row>
    <row r="5" spans="1:9">
      <c r="A5" s="9">
        <v>2</v>
      </c>
      <c r="B5" s="10" t="s">
        <v>347</v>
      </c>
      <c r="C5" s="10" t="s">
        <v>348</v>
      </c>
      <c r="D5" s="10" t="s">
        <v>284</v>
      </c>
      <c r="E5" s="11" t="s">
        <v>156</v>
      </c>
      <c r="F5" s="10">
        <v>-1.8</v>
      </c>
      <c r="G5" s="10">
        <v>-0.5</v>
      </c>
      <c r="H5" s="10">
        <v>2.3</v>
      </c>
      <c r="I5" s="9" t="s">
        <v>287</v>
      </c>
    </row>
    <row r="6" spans="1:9">
      <c r="A6" s="9">
        <v>3</v>
      </c>
      <c r="B6" s="10" t="s">
        <v>347</v>
      </c>
      <c r="C6" s="10" t="s">
        <v>349</v>
      </c>
      <c r="D6" s="10" t="s">
        <v>288</v>
      </c>
      <c r="E6" s="11" t="s">
        <v>156</v>
      </c>
      <c r="F6" s="10">
        <v>-0.5</v>
      </c>
      <c r="G6" s="10">
        <v>-0.3</v>
      </c>
      <c r="H6" s="10">
        <v>0.8</v>
      </c>
      <c r="I6" s="9" t="s">
        <v>287</v>
      </c>
    </row>
    <row r="7" spans="1:9">
      <c r="A7" s="9">
        <v>4</v>
      </c>
      <c r="B7" s="10" t="s">
        <v>347</v>
      </c>
      <c r="C7" s="10" t="s">
        <v>349</v>
      </c>
      <c r="D7" s="10" t="s">
        <v>284</v>
      </c>
      <c r="E7" s="11" t="s">
        <v>156</v>
      </c>
      <c r="F7" s="10">
        <v>-0.8</v>
      </c>
      <c r="G7" s="10">
        <v>-0.3</v>
      </c>
      <c r="H7" s="10">
        <v>1.1</v>
      </c>
      <c r="I7" s="9" t="s">
        <v>287</v>
      </c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="2" customFormat="1" ht="17.4" spans="1:9">
      <c r="A9" s="13" t="s">
        <v>289</v>
      </c>
      <c r="B9" s="14"/>
      <c r="C9" s="14"/>
      <c r="D9" s="15"/>
      <c r="E9" s="16"/>
      <c r="F9" s="17" t="s">
        <v>290</v>
      </c>
      <c r="G9" s="18"/>
      <c r="H9" s="19"/>
      <c r="I9" s="24"/>
    </row>
    <row r="10" ht="37" customHeight="1" spans="1:9">
      <c r="A10" s="20" t="s">
        <v>350</v>
      </c>
      <c r="B10" s="20"/>
      <c r="C10" s="21"/>
      <c r="D10" s="21"/>
      <c r="E10" s="21"/>
      <c r="F10" s="21"/>
      <c r="G10" s="21"/>
      <c r="H10" s="21"/>
      <c r="I10" s="21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D10" sqref="D10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55" t="s">
        <v>35</v>
      </c>
      <c r="C2" s="356"/>
      <c r="D2" s="356"/>
      <c r="E2" s="356"/>
      <c r="F2" s="356"/>
      <c r="G2" s="356"/>
      <c r="H2" s="356"/>
      <c r="I2" s="370"/>
    </row>
    <row r="3" ht="28" customHeight="1" spans="2:9">
      <c r="B3" s="357"/>
      <c r="C3" s="358"/>
      <c r="D3" s="359" t="s">
        <v>36</v>
      </c>
      <c r="E3" s="360"/>
      <c r="F3" s="361" t="s">
        <v>37</v>
      </c>
      <c r="G3" s="362"/>
      <c r="H3" s="359" t="s">
        <v>38</v>
      </c>
      <c r="I3" s="371"/>
    </row>
    <row r="4" ht="28" customHeight="1" spans="2:9">
      <c r="B4" s="357" t="s">
        <v>39</v>
      </c>
      <c r="C4" s="358" t="s">
        <v>40</v>
      </c>
      <c r="D4" s="358" t="s">
        <v>41</v>
      </c>
      <c r="E4" s="358" t="s">
        <v>42</v>
      </c>
      <c r="F4" s="363" t="s">
        <v>41</v>
      </c>
      <c r="G4" s="363" t="s">
        <v>42</v>
      </c>
      <c r="H4" s="358" t="s">
        <v>41</v>
      </c>
      <c r="I4" s="372" t="s">
        <v>42</v>
      </c>
    </row>
    <row r="5" ht="28" customHeight="1" spans="2:9">
      <c r="B5" s="364" t="s">
        <v>43</v>
      </c>
      <c r="C5" s="12">
        <v>13</v>
      </c>
      <c r="D5" s="12">
        <v>0</v>
      </c>
      <c r="E5" s="12">
        <v>1</v>
      </c>
      <c r="F5" s="365">
        <v>0</v>
      </c>
      <c r="G5" s="365">
        <v>1</v>
      </c>
      <c r="H5" s="12">
        <v>1</v>
      </c>
      <c r="I5" s="373">
        <v>2</v>
      </c>
    </row>
    <row r="6" ht="28" customHeight="1" spans="2:9">
      <c r="B6" s="364" t="s">
        <v>44</v>
      </c>
      <c r="C6" s="12">
        <v>20</v>
      </c>
      <c r="D6" s="12">
        <v>0</v>
      </c>
      <c r="E6" s="12">
        <v>1</v>
      </c>
      <c r="F6" s="365">
        <v>1</v>
      </c>
      <c r="G6" s="365">
        <v>2</v>
      </c>
      <c r="H6" s="12">
        <v>2</v>
      </c>
      <c r="I6" s="373">
        <v>3</v>
      </c>
    </row>
    <row r="7" ht="28" customHeight="1" spans="2:9">
      <c r="B7" s="364" t="s">
        <v>45</v>
      </c>
      <c r="C7" s="12">
        <v>32</v>
      </c>
      <c r="D7" s="12">
        <v>0</v>
      </c>
      <c r="E7" s="12">
        <v>1</v>
      </c>
      <c r="F7" s="365">
        <v>2</v>
      </c>
      <c r="G7" s="365">
        <v>3</v>
      </c>
      <c r="H7" s="12">
        <v>3</v>
      </c>
      <c r="I7" s="373">
        <v>4</v>
      </c>
    </row>
    <row r="8" ht="28" customHeight="1" spans="2:9">
      <c r="B8" s="364" t="s">
        <v>46</v>
      </c>
      <c r="C8" s="12">
        <v>50</v>
      </c>
      <c r="D8" s="12">
        <v>1</v>
      </c>
      <c r="E8" s="12">
        <v>2</v>
      </c>
      <c r="F8" s="365">
        <v>3</v>
      </c>
      <c r="G8" s="365">
        <v>4</v>
      </c>
      <c r="H8" s="12">
        <v>5</v>
      </c>
      <c r="I8" s="373">
        <v>6</v>
      </c>
    </row>
    <row r="9" ht="28" customHeight="1" spans="2:9">
      <c r="B9" s="364" t="s">
        <v>47</v>
      </c>
      <c r="C9" s="12">
        <v>80</v>
      </c>
      <c r="D9" s="12">
        <v>2</v>
      </c>
      <c r="E9" s="12">
        <v>3</v>
      </c>
      <c r="F9" s="365">
        <v>5</v>
      </c>
      <c r="G9" s="365">
        <v>6</v>
      </c>
      <c r="H9" s="12">
        <v>7</v>
      </c>
      <c r="I9" s="373">
        <v>8</v>
      </c>
    </row>
    <row r="10" ht="28" customHeight="1" spans="2:9">
      <c r="B10" s="364" t="s">
        <v>48</v>
      </c>
      <c r="C10" s="12">
        <v>125</v>
      </c>
      <c r="D10" s="12">
        <v>3</v>
      </c>
      <c r="E10" s="12">
        <v>4</v>
      </c>
      <c r="F10" s="365">
        <v>7</v>
      </c>
      <c r="G10" s="365">
        <v>8</v>
      </c>
      <c r="H10" s="12">
        <v>10</v>
      </c>
      <c r="I10" s="373">
        <v>11</v>
      </c>
    </row>
    <row r="11" ht="28" customHeight="1" spans="2:9">
      <c r="B11" s="364" t="s">
        <v>49</v>
      </c>
      <c r="C11" s="12">
        <v>200</v>
      </c>
      <c r="D11" s="12">
        <v>5</v>
      </c>
      <c r="E11" s="12">
        <v>6</v>
      </c>
      <c r="F11" s="365">
        <v>10</v>
      </c>
      <c r="G11" s="365">
        <v>11</v>
      </c>
      <c r="H11" s="12">
        <v>14</v>
      </c>
      <c r="I11" s="373">
        <v>15</v>
      </c>
    </row>
    <row r="12" ht="28" customHeight="1" spans="2:9">
      <c r="B12" s="366" t="s">
        <v>50</v>
      </c>
      <c r="C12" s="367">
        <v>315</v>
      </c>
      <c r="D12" s="367">
        <v>7</v>
      </c>
      <c r="E12" s="367">
        <v>8</v>
      </c>
      <c r="F12" s="368">
        <v>14</v>
      </c>
      <c r="G12" s="368">
        <v>15</v>
      </c>
      <c r="H12" s="367">
        <v>21</v>
      </c>
      <c r="I12" s="374">
        <v>22</v>
      </c>
    </row>
    <row r="14" spans="2:4">
      <c r="B14" s="369" t="s">
        <v>51</v>
      </c>
      <c r="C14" s="369"/>
      <c r="D14" s="36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topLeftCell="A34" workbookViewId="0">
      <selection activeCell="A17" sqref="A17:K17"/>
    </sheetView>
  </sheetViews>
  <sheetFormatPr defaultColWidth="10.3333333333333" defaultRowHeight="16.5" customHeight="1"/>
  <cols>
    <col min="1" max="1" width="11.0833333333333" style="167" customWidth="1"/>
    <col min="2" max="2" width="10.3333333333333" style="167"/>
    <col min="3" max="3" width="12.1" style="167" customWidth="1"/>
    <col min="4" max="6" width="10.3333333333333" style="167"/>
    <col min="7" max="7" width="20.075" style="167" customWidth="1"/>
    <col min="8" max="9" width="10.3333333333333" style="167"/>
    <col min="10" max="10" width="8.83333333333333" style="167" customWidth="1"/>
    <col min="11" max="11" width="12" style="167" customWidth="1"/>
    <col min="12" max="16384" width="10.3333333333333" style="167"/>
  </cols>
  <sheetData>
    <row r="1" ht="21.15" spans="1:11">
      <c r="A1" s="283" t="s">
        <v>52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ht="16.35" spans="1:11">
      <c r="A2" s="169" t="s">
        <v>53</v>
      </c>
      <c r="B2" s="92" t="s">
        <v>54</v>
      </c>
      <c r="C2" s="92"/>
      <c r="D2" s="170" t="s">
        <v>55</v>
      </c>
      <c r="E2" s="170"/>
      <c r="F2" s="92" t="s">
        <v>56</v>
      </c>
      <c r="G2" s="92"/>
      <c r="H2" s="171" t="s">
        <v>57</v>
      </c>
      <c r="I2" s="248" t="s">
        <v>56</v>
      </c>
      <c r="J2" s="248"/>
      <c r="K2" s="249"/>
    </row>
    <row r="3" ht="18" customHeight="1" spans="1:11">
      <c r="A3" s="172" t="s">
        <v>58</v>
      </c>
      <c r="B3" s="173"/>
      <c r="C3" s="174"/>
      <c r="D3" s="175" t="s">
        <v>59</v>
      </c>
      <c r="E3" s="176"/>
      <c r="F3" s="176"/>
      <c r="G3" s="177"/>
      <c r="H3" s="175" t="s">
        <v>60</v>
      </c>
      <c r="I3" s="176"/>
      <c r="J3" s="176"/>
      <c r="K3" s="177"/>
    </row>
    <row r="4" ht="60" customHeight="1" spans="1:11">
      <c r="A4" s="178" t="s">
        <v>61</v>
      </c>
      <c r="B4" s="179"/>
      <c r="C4" s="180"/>
      <c r="D4" s="178" t="s">
        <v>62</v>
      </c>
      <c r="E4" s="181"/>
      <c r="F4" s="182"/>
      <c r="G4" s="183"/>
      <c r="H4" s="178" t="s">
        <v>63</v>
      </c>
      <c r="I4" s="181"/>
      <c r="J4" s="204" t="s">
        <v>64</v>
      </c>
      <c r="K4" s="250" t="s">
        <v>65</v>
      </c>
    </row>
    <row r="5" spans="1:11">
      <c r="A5" s="184" t="s">
        <v>66</v>
      </c>
      <c r="B5" s="179"/>
      <c r="C5" s="180"/>
      <c r="D5" s="178" t="s">
        <v>67</v>
      </c>
      <c r="E5" s="181"/>
      <c r="F5" s="284"/>
      <c r="G5" s="285"/>
      <c r="H5" s="178" t="s">
        <v>68</v>
      </c>
      <c r="I5" s="181"/>
      <c r="J5" s="204" t="s">
        <v>64</v>
      </c>
      <c r="K5" s="250" t="s">
        <v>65</v>
      </c>
    </row>
    <row r="6" spans="1:11">
      <c r="A6" s="178" t="s">
        <v>69</v>
      </c>
      <c r="B6" s="179"/>
      <c r="C6" s="180"/>
      <c r="D6" s="184" t="s">
        <v>70</v>
      </c>
      <c r="E6" s="206"/>
      <c r="F6" s="284"/>
      <c r="G6" s="285"/>
      <c r="H6" s="178" t="s">
        <v>71</v>
      </c>
      <c r="I6" s="181"/>
      <c r="J6" s="204" t="s">
        <v>64</v>
      </c>
      <c r="K6" s="250" t="s">
        <v>65</v>
      </c>
    </row>
    <row r="7" spans="1:11">
      <c r="A7" s="178" t="s">
        <v>72</v>
      </c>
      <c r="B7" s="187"/>
      <c r="C7" s="188"/>
      <c r="D7" s="184" t="s">
        <v>73</v>
      </c>
      <c r="E7" s="205"/>
      <c r="F7" s="284"/>
      <c r="G7" s="285"/>
      <c r="H7" s="178" t="s">
        <v>74</v>
      </c>
      <c r="I7" s="181"/>
      <c r="J7" s="204" t="s">
        <v>64</v>
      </c>
      <c r="K7" s="250" t="s">
        <v>65</v>
      </c>
    </row>
    <row r="8" ht="66" customHeight="1" spans="1:11">
      <c r="A8" s="190" t="s">
        <v>75</v>
      </c>
      <c r="B8" s="191"/>
      <c r="C8" s="192"/>
      <c r="D8" s="193" t="s">
        <v>76</v>
      </c>
      <c r="E8" s="194"/>
      <c r="F8" s="195"/>
      <c r="G8" s="196"/>
      <c r="H8" s="193" t="s">
        <v>77</v>
      </c>
      <c r="I8" s="194"/>
      <c r="J8" s="213" t="s">
        <v>64</v>
      </c>
      <c r="K8" s="257" t="s">
        <v>65</v>
      </c>
    </row>
    <row r="9" ht="16.35" spans="1:11">
      <c r="A9" s="286" t="s">
        <v>78</v>
      </c>
      <c r="B9" s="287"/>
      <c r="C9" s="287"/>
      <c r="D9" s="287"/>
      <c r="E9" s="287"/>
      <c r="F9" s="287"/>
      <c r="G9" s="287"/>
      <c r="H9" s="287"/>
      <c r="I9" s="287"/>
      <c r="J9" s="287"/>
      <c r="K9" s="335"/>
    </row>
    <row r="10" ht="16.35" spans="1:11">
      <c r="A10" s="288" t="s">
        <v>79</v>
      </c>
      <c r="B10" s="289"/>
      <c r="C10" s="289"/>
      <c r="D10" s="289"/>
      <c r="E10" s="289"/>
      <c r="F10" s="289"/>
      <c r="G10" s="289"/>
      <c r="H10" s="289"/>
      <c r="I10" s="289"/>
      <c r="J10" s="289"/>
      <c r="K10" s="336"/>
    </row>
    <row r="11" ht="15.6" spans="1:11">
      <c r="A11" s="290" t="s">
        <v>80</v>
      </c>
      <c r="B11" s="291" t="s">
        <v>81</v>
      </c>
      <c r="C11" s="292" t="s">
        <v>82</v>
      </c>
      <c r="D11" s="293"/>
      <c r="E11" s="294" t="s">
        <v>83</v>
      </c>
      <c r="F11" s="291" t="s">
        <v>81</v>
      </c>
      <c r="G11" s="292" t="s">
        <v>82</v>
      </c>
      <c r="H11" s="292" t="s">
        <v>84</v>
      </c>
      <c r="I11" s="294" t="s">
        <v>85</v>
      </c>
      <c r="J11" s="291" t="s">
        <v>81</v>
      </c>
      <c r="K11" s="337" t="s">
        <v>82</v>
      </c>
    </row>
    <row r="12" ht="15.6" spans="1:11">
      <c r="A12" s="184" t="s">
        <v>86</v>
      </c>
      <c r="B12" s="203" t="s">
        <v>81</v>
      </c>
      <c r="C12" s="204" t="s">
        <v>82</v>
      </c>
      <c r="D12" s="205"/>
      <c r="E12" s="206" t="s">
        <v>87</v>
      </c>
      <c r="F12" s="203" t="s">
        <v>81</v>
      </c>
      <c r="G12" s="204" t="s">
        <v>82</v>
      </c>
      <c r="H12" s="204" t="s">
        <v>84</v>
      </c>
      <c r="I12" s="206" t="s">
        <v>88</v>
      </c>
      <c r="J12" s="203" t="s">
        <v>81</v>
      </c>
      <c r="K12" s="250" t="s">
        <v>82</v>
      </c>
    </row>
    <row r="13" ht="15.6" spans="1:11">
      <c r="A13" s="184" t="s">
        <v>89</v>
      </c>
      <c r="B13" s="203" t="s">
        <v>81</v>
      </c>
      <c r="C13" s="204" t="s">
        <v>82</v>
      </c>
      <c r="D13" s="205"/>
      <c r="E13" s="206" t="s">
        <v>90</v>
      </c>
      <c r="F13" s="204" t="s">
        <v>91</v>
      </c>
      <c r="G13" s="204" t="s">
        <v>92</v>
      </c>
      <c r="H13" s="204" t="s">
        <v>84</v>
      </c>
      <c r="I13" s="206" t="s">
        <v>93</v>
      </c>
      <c r="J13" s="203" t="s">
        <v>81</v>
      </c>
      <c r="K13" s="250" t="s">
        <v>82</v>
      </c>
    </row>
    <row r="14" ht="16.35" spans="1:11">
      <c r="A14" s="193" t="s">
        <v>94</v>
      </c>
      <c r="B14" s="194"/>
      <c r="C14" s="194"/>
      <c r="D14" s="194"/>
      <c r="E14" s="194"/>
      <c r="F14" s="194"/>
      <c r="G14" s="194"/>
      <c r="H14" s="194"/>
      <c r="I14" s="194"/>
      <c r="J14" s="194"/>
      <c r="K14" s="252"/>
    </row>
    <row r="15" ht="16.35" spans="1:11">
      <c r="A15" s="288" t="s">
        <v>95</v>
      </c>
      <c r="B15" s="289"/>
      <c r="C15" s="289"/>
      <c r="D15" s="289"/>
      <c r="E15" s="289"/>
      <c r="F15" s="289"/>
      <c r="G15" s="289"/>
      <c r="H15" s="289"/>
      <c r="I15" s="289"/>
      <c r="J15" s="289"/>
      <c r="K15" s="336"/>
    </row>
    <row r="16" ht="15.6" spans="1:11">
      <c r="A16" s="295" t="s">
        <v>96</v>
      </c>
      <c r="B16" s="292" t="s">
        <v>91</v>
      </c>
      <c r="C16" s="292" t="s">
        <v>92</v>
      </c>
      <c r="D16" s="296"/>
      <c r="E16" s="297" t="s">
        <v>97</v>
      </c>
      <c r="F16" s="292" t="s">
        <v>91</v>
      </c>
      <c r="G16" s="292" t="s">
        <v>92</v>
      </c>
      <c r="H16" s="298"/>
      <c r="I16" s="297" t="s">
        <v>98</v>
      </c>
      <c r="J16" s="292" t="s">
        <v>91</v>
      </c>
      <c r="K16" s="337" t="s">
        <v>92</v>
      </c>
    </row>
    <row r="17" customHeight="1" spans="1:22">
      <c r="A17" s="186" t="s">
        <v>99</v>
      </c>
      <c r="B17" s="204" t="s">
        <v>91</v>
      </c>
      <c r="C17" s="204" t="s">
        <v>92</v>
      </c>
      <c r="D17" s="179"/>
      <c r="E17" s="225" t="s">
        <v>100</v>
      </c>
      <c r="F17" s="204" t="s">
        <v>91</v>
      </c>
      <c r="G17" s="204" t="s">
        <v>92</v>
      </c>
      <c r="H17" s="299"/>
      <c r="I17" s="225" t="s">
        <v>101</v>
      </c>
      <c r="J17" s="204" t="s">
        <v>91</v>
      </c>
      <c r="K17" s="250" t="s">
        <v>92</v>
      </c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</row>
    <row r="18" ht="18" customHeight="1" spans="1:11">
      <c r="A18" s="300" t="s">
        <v>102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39"/>
    </row>
    <row r="19" s="282" customFormat="1" ht="18" customHeight="1" spans="1:11">
      <c r="A19" s="288" t="s">
        <v>103</v>
      </c>
      <c r="B19" s="289"/>
      <c r="C19" s="289"/>
      <c r="D19" s="289"/>
      <c r="E19" s="289"/>
      <c r="F19" s="289"/>
      <c r="G19" s="289"/>
      <c r="H19" s="289"/>
      <c r="I19" s="289"/>
      <c r="J19" s="289"/>
      <c r="K19" s="336"/>
    </row>
    <row r="20" customHeight="1" spans="1:11">
      <c r="A20" s="302" t="s">
        <v>104</v>
      </c>
      <c r="B20" s="303"/>
      <c r="C20" s="303"/>
      <c r="D20" s="303"/>
      <c r="E20" s="303"/>
      <c r="F20" s="303"/>
      <c r="G20" s="303"/>
      <c r="H20" s="303"/>
      <c r="I20" s="303"/>
      <c r="J20" s="303"/>
      <c r="K20" s="340"/>
    </row>
    <row r="21" ht="21.75" customHeight="1" spans="1:11">
      <c r="A21" s="304" t="s">
        <v>105</v>
      </c>
      <c r="B21" s="305"/>
      <c r="C21" s="305"/>
      <c r="D21" s="305"/>
      <c r="E21" s="305"/>
      <c r="F21" s="305"/>
      <c r="G21" s="305"/>
      <c r="H21" s="225"/>
      <c r="I21" s="225"/>
      <c r="J21" s="225"/>
      <c r="K21" s="256" t="s">
        <v>106</v>
      </c>
    </row>
    <row r="22" customHeight="1" spans="1:11">
      <c r="A22" s="306"/>
      <c r="B22" s="185"/>
      <c r="C22" s="307"/>
      <c r="D22" s="307"/>
      <c r="E22" s="307"/>
      <c r="F22" s="307"/>
      <c r="G22" s="307"/>
      <c r="H22" s="185"/>
      <c r="I22" s="185"/>
      <c r="J22" s="185"/>
      <c r="K22" s="341"/>
    </row>
    <row r="23" customHeight="1" spans="1:11">
      <c r="A23" s="308"/>
      <c r="B23" s="307"/>
      <c r="C23" s="307"/>
      <c r="D23" s="307"/>
      <c r="E23" s="307"/>
      <c r="F23" s="307"/>
      <c r="G23" s="307"/>
      <c r="H23" s="185"/>
      <c r="I23" s="185"/>
      <c r="J23" s="185"/>
      <c r="K23" s="341"/>
    </row>
    <row r="24" customHeight="1" spans="1:11">
      <c r="A24" s="309"/>
      <c r="B24" s="310"/>
      <c r="C24" s="310"/>
      <c r="D24" s="310"/>
      <c r="E24" s="310"/>
      <c r="F24" s="310"/>
      <c r="G24" s="310"/>
      <c r="H24" s="185"/>
      <c r="I24" s="185"/>
      <c r="J24" s="185"/>
      <c r="K24" s="342"/>
    </row>
    <row r="25" customHeight="1" spans="1:11">
      <c r="A25" s="309"/>
      <c r="B25" s="310"/>
      <c r="C25" s="310"/>
      <c r="D25" s="310"/>
      <c r="E25" s="310"/>
      <c r="F25" s="310"/>
      <c r="G25" s="310"/>
      <c r="H25" s="185"/>
      <c r="I25" s="185"/>
      <c r="J25" s="185"/>
      <c r="K25" s="342"/>
    </row>
    <row r="26" customHeight="1" spans="1:11">
      <c r="A26" s="311"/>
      <c r="B26" s="185"/>
      <c r="C26" s="185"/>
      <c r="D26" s="185"/>
      <c r="E26" s="185"/>
      <c r="F26" s="185"/>
      <c r="G26" s="185"/>
      <c r="H26" s="185"/>
      <c r="I26" s="185"/>
      <c r="J26" s="185"/>
      <c r="K26" s="343"/>
    </row>
    <row r="27" customHeight="1" spans="1:11">
      <c r="A27" s="189"/>
      <c r="B27" s="185"/>
      <c r="C27" s="185"/>
      <c r="D27" s="185"/>
      <c r="E27" s="185"/>
      <c r="F27" s="185"/>
      <c r="G27" s="185"/>
      <c r="H27" s="185"/>
      <c r="I27" s="185"/>
      <c r="J27" s="185"/>
      <c r="K27" s="343"/>
    </row>
    <row r="28" customHeight="1" spans="1:11">
      <c r="A28" s="189"/>
      <c r="B28" s="185"/>
      <c r="C28" s="185"/>
      <c r="D28" s="185"/>
      <c r="E28" s="185"/>
      <c r="F28" s="185"/>
      <c r="G28" s="185"/>
      <c r="H28" s="185"/>
      <c r="I28" s="185"/>
      <c r="J28" s="185"/>
      <c r="K28" s="343"/>
    </row>
    <row r="29" ht="18" customHeight="1" spans="1:11">
      <c r="A29" s="312" t="s">
        <v>107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44"/>
    </row>
    <row r="30" ht="18.75" customHeight="1" spans="1:11">
      <c r="A30" s="314"/>
      <c r="B30" s="315"/>
      <c r="C30" s="315"/>
      <c r="D30" s="315"/>
      <c r="E30" s="315"/>
      <c r="F30" s="315"/>
      <c r="G30" s="315"/>
      <c r="H30" s="315"/>
      <c r="I30" s="315"/>
      <c r="J30" s="315"/>
      <c r="K30" s="345"/>
    </row>
    <row r="31" ht="18.75" customHeight="1" spans="1:11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46"/>
    </row>
    <row r="32" ht="18" customHeight="1" spans="1:11">
      <c r="A32" s="312" t="s">
        <v>108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44"/>
    </row>
    <row r="33" ht="15.6" spans="1:11">
      <c r="A33" s="318" t="s">
        <v>109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47"/>
    </row>
    <row r="34" ht="16.35" spans="1:11">
      <c r="A34" s="103" t="s">
        <v>110</v>
      </c>
      <c r="B34" s="104"/>
      <c r="C34" s="204" t="s">
        <v>64</v>
      </c>
      <c r="D34" s="204" t="s">
        <v>65</v>
      </c>
      <c r="E34" s="320" t="s">
        <v>111</v>
      </c>
      <c r="F34" s="321"/>
      <c r="G34" s="321"/>
      <c r="H34" s="321"/>
      <c r="I34" s="321"/>
      <c r="J34" s="321"/>
      <c r="K34" s="348"/>
    </row>
    <row r="35" ht="16.35" spans="1:11">
      <c r="A35" s="322" t="s">
        <v>112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</row>
    <row r="36" ht="15.6" spans="1:11">
      <c r="A36" s="323" t="s">
        <v>113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49"/>
    </row>
    <row r="37" spans="1:11">
      <c r="A37" s="323"/>
      <c r="B37" s="324"/>
      <c r="C37" s="324"/>
      <c r="D37" s="324"/>
      <c r="E37" s="324"/>
      <c r="F37" s="324"/>
      <c r="G37" s="324"/>
      <c r="H37" s="324"/>
      <c r="I37" s="324"/>
      <c r="J37" s="324"/>
      <c r="K37" s="349"/>
    </row>
    <row r="38" spans="1:11">
      <c r="A38" s="323"/>
      <c r="B38" s="324"/>
      <c r="C38" s="324"/>
      <c r="D38" s="324"/>
      <c r="E38" s="324"/>
      <c r="F38" s="324"/>
      <c r="G38" s="324"/>
      <c r="H38" s="324"/>
      <c r="I38" s="324"/>
      <c r="J38" s="324"/>
      <c r="K38" s="349"/>
    </row>
    <row r="39" spans="1:11">
      <c r="A39" s="323"/>
      <c r="B39" s="324"/>
      <c r="C39" s="324"/>
      <c r="D39" s="324"/>
      <c r="E39" s="324"/>
      <c r="F39" s="324"/>
      <c r="G39" s="324"/>
      <c r="H39" s="324"/>
      <c r="I39" s="324"/>
      <c r="J39" s="324"/>
      <c r="K39" s="349"/>
    </row>
    <row r="40" spans="1:11">
      <c r="A40" s="323"/>
      <c r="B40" s="324"/>
      <c r="C40" s="324"/>
      <c r="D40" s="324"/>
      <c r="E40" s="324"/>
      <c r="F40" s="324"/>
      <c r="G40" s="324"/>
      <c r="H40" s="324"/>
      <c r="I40" s="324"/>
      <c r="J40" s="324"/>
      <c r="K40" s="349"/>
    </row>
    <row r="41" spans="1:11">
      <c r="A41" s="323"/>
      <c r="B41" s="324"/>
      <c r="C41" s="324"/>
      <c r="D41" s="324"/>
      <c r="E41" s="324"/>
      <c r="F41" s="324"/>
      <c r="G41" s="324"/>
      <c r="H41" s="324"/>
      <c r="I41" s="324"/>
      <c r="J41" s="324"/>
      <c r="K41" s="349"/>
    </row>
    <row r="42" spans="1:11">
      <c r="A42" s="323"/>
      <c r="B42" s="324"/>
      <c r="C42" s="324"/>
      <c r="D42" s="324"/>
      <c r="E42" s="324"/>
      <c r="F42" s="324"/>
      <c r="G42" s="324"/>
      <c r="H42" s="324"/>
      <c r="I42" s="324"/>
      <c r="J42" s="324"/>
      <c r="K42" s="349"/>
    </row>
    <row r="43" spans="1:11">
      <c r="A43" s="323"/>
      <c r="B43" s="324"/>
      <c r="C43" s="324"/>
      <c r="D43" s="324"/>
      <c r="E43" s="324"/>
      <c r="F43" s="324"/>
      <c r="G43" s="324"/>
      <c r="H43" s="324"/>
      <c r="I43" s="324"/>
      <c r="J43" s="324"/>
      <c r="K43" s="349"/>
    </row>
    <row r="44" spans="1:11">
      <c r="A44" s="323"/>
      <c r="B44" s="324"/>
      <c r="C44" s="324"/>
      <c r="D44" s="324"/>
      <c r="E44" s="324"/>
      <c r="F44" s="324"/>
      <c r="G44" s="324"/>
      <c r="H44" s="324"/>
      <c r="I44" s="324"/>
      <c r="J44" s="324"/>
      <c r="K44" s="349"/>
    </row>
    <row r="45" spans="1:11">
      <c r="A45" s="323"/>
      <c r="B45" s="324"/>
      <c r="C45" s="324"/>
      <c r="D45" s="324"/>
      <c r="E45" s="324"/>
      <c r="F45" s="324"/>
      <c r="G45" s="324"/>
      <c r="H45" s="324"/>
      <c r="I45" s="324"/>
      <c r="J45" s="324"/>
      <c r="K45" s="349"/>
    </row>
    <row r="46" ht="15.6" spans="1:11">
      <c r="A46" s="232"/>
      <c r="B46" s="233"/>
      <c r="C46" s="233"/>
      <c r="D46" s="233"/>
      <c r="E46" s="233"/>
      <c r="F46" s="233"/>
      <c r="G46" s="233"/>
      <c r="H46" s="233"/>
      <c r="I46" s="233"/>
      <c r="J46" s="233"/>
      <c r="K46" s="265"/>
    </row>
    <row r="47" ht="16.35" spans="1:11">
      <c r="A47" s="227" t="s">
        <v>114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63"/>
    </row>
    <row r="48" ht="16.35" spans="1:11">
      <c r="A48" s="288" t="s">
        <v>115</v>
      </c>
      <c r="B48" s="289"/>
      <c r="C48" s="289"/>
      <c r="D48" s="289"/>
      <c r="E48" s="289"/>
      <c r="F48" s="289"/>
      <c r="G48" s="289"/>
      <c r="H48" s="289"/>
      <c r="I48" s="289"/>
      <c r="J48" s="289"/>
      <c r="K48" s="336"/>
    </row>
    <row r="49" ht="15.6" spans="1:11">
      <c r="A49" s="295" t="s">
        <v>116</v>
      </c>
      <c r="B49" s="292" t="s">
        <v>91</v>
      </c>
      <c r="C49" s="292" t="s">
        <v>92</v>
      </c>
      <c r="D49" s="292" t="s">
        <v>84</v>
      </c>
      <c r="E49" s="297" t="s">
        <v>117</v>
      </c>
      <c r="F49" s="292" t="s">
        <v>91</v>
      </c>
      <c r="G49" s="292" t="s">
        <v>92</v>
      </c>
      <c r="H49" s="292" t="s">
        <v>84</v>
      </c>
      <c r="I49" s="297" t="s">
        <v>118</v>
      </c>
      <c r="J49" s="292" t="s">
        <v>91</v>
      </c>
      <c r="K49" s="337" t="s">
        <v>92</v>
      </c>
    </row>
    <row r="50" ht="15.6" spans="1:11">
      <c r="A50" s="186" t="s">
        <v>83</v>
      </c>
      <c r="B50" s="204" t="s">
        <v>91</v>
      </c>
      <c r="C50" s="204" t="s">
        <v>92</v>
      </c>
      <c r="D50" s="204" t="s">
        <v>84</v>
      </c>
      <c r="E50" s="225" t="s">
        <v>90</v>
      </c>
      <c r="F50" s="204" t="s">
        <v>91</v>
      </c>
      <c r="G50" s="204" t="s">
        <v>92</v>
      </c>
      <c r="H50" s="204" t="s">
        <v>84</v>
      </c>
      <c r="I50" s="225" t="s">
        <v>101</v>
      </c>
      <c r="J50" s="204" t="s">
        <v>91</v>
      </c>
      <c r="K50" s="250" t="s">
        <v>92</v>
      </c>
    </row>
    <row r="51" ht="16.35" spans="1:11">
      <c r="A51" s="193" t="s">
        <v>119</v>
      </c>
      <c r="B51" s="194"/>
      <c r="C51" s="194"/>
      <c r="D51" s="194"/>
      <c r="E51" s="194"/>
      <c r="F51" s="194"/>
      <c r="G51" s="194"/>
      <c r="H51" s="194"/>
      <c r="I51" s="194"/>
      <c r="J51" s="194"/>
      <c r="K51" s="252"/>
    </row>
    <row r="52" ht="16.35" spans="1:11">
      <c r="A52" s="322" t="s">
        <v>120</v>
      </c>
      <c r="B52" s="322"/>
      <c r="C52" s="322"/>
      <c r="D52" s="322"/>
      <c r="E52" s="322"/>
      <c r="F52" s="322"/>
      <c r="G52" s="322"/>
      <c r="H52" s="322"/>
      <c r="I52" s="322"/>
      <c r="J52" s="322"/>
      <c r="K52" s="322"/>
    </row>
    <row r="53" ht="16.35" spans="1:11">
      <c r="A53" s="323" t="s">
        <v>121</v>
      </c>
      <c r="B53" s="324"/>
      <c r="C53" s="324"/>
      <c r="D53" s="324"/>
      <c r="E53" s="324"/>
      <c r="F53" s="324"/>
      <c r="G53" s="324"/>
      <c r="H53" s="324"/>
      <c r="I53" s="324"/>
      <c r="J53" s="324"/>
      <c r="K53" s="349"/>
    </row>
    <row r="54" spans="1:11">
      <c r="A54" s="325" t="s">
        <v>122</v>
      </c>
      <c r="B54" s="237"/>
      <c r="C54" s="237"/>
      <c r="D54" s="326" t="s">
        <v>123</v>
      </c>
      <c r="E54" s="327"/>
      <c r="F54" s="328" t="s">
        <v>124</v>
      </c>
      <c r="G54" s="329"/>
      <c r="H54" s="330" t="s">
        <v>125</v>
      </c>
      <c r="I54" s="350"/>
      <c r="J54" s="351"/>
      <c r="K54" s="352"/>
    </row>
    <row r="55" ht="16.35" spans="1:11">
      <c r="A55" s="322" t="s">
        <v>126</v>
      </c>
      <c r="B55" s="322"/>
      <c r="C55" s="322"/>
      <c r="D55" s="322"/>
      <c r="E55" s="322"/>
      <c r="F55" s="322"/>
      <c r="G55" s="322"/>
      <c r="H55" s="322"/>
      <c r="I55" s="322"/>
      <c r="J55" s="322"/>
      <c r="K55" s="322"/>
    </row>
    <row r="56" ht="16.35" spans="1:11">
      <c r="A56" s="331"/>
      <c r="B56" s="332"/>
      <c r="C56" s="332"/>
      <c r="D56" s="332"/>
      <c r="E56" s="332"/>
      <c r="F56" s="332"/>
      <c r="G56" s="332"/>
      <c r="H56" s="332"/>
      <c r="I56" s="332"/>
      <c r="J56" s="332"/>
      <c r="K56" s="353"/>
    </row>
    <row r="57" ht="16.35" spans="1:11">
      <c r="A57" s="325" t="s">
        <v>122</v>
      </c>
      <c r="B57" s="333"/>
      <c r="C57" s="333"/>
      <c r="D57" s="326" t="s">
        <v>123</v>
      </c>
      <c r="E57" s="334"/>
      <c r="F57" s="328" t="s">
        <v>127</v>
      </c>
      <c r="G57" s="329"/>
      <c r="H57" s="330" t="s">
        <v>125</v>
      </c>
      <c r="I57" s="350"/>
      <c r="J57" s="95"/>
      <c r="K57" s="354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53</xdr:row>
                    <xdr:rowOff>208915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163195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150495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596900</xdr:colOff>
                    <xdr:row>49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596900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635000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596900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J26" sqref="J26"/>
    </sheetView>
  </sheetViews>
  <sheetFormatPr defaultColWidth="9" defaultRowHeight="26" customHeight="1"/>
  <cols>
    <col min="1" max="1" width="17.1666666666667" style="64" customWidth="1"/>
    <col min="2" max="7" width="12" style="64" customWidth="1"/>
    <col min="8" max="8" width="1.33333333333333" style="64" customWidth="1"/>
    <col min="9" max="9" width="16.5" style="65" customWidth="1"/>
    <col min="10" max="10" width="17" style="65" customWidth="1"/>
    <col min="11" max="11" width="18.5" style="64" customWidth="1"/>
    <col min="12" max="12" width="16.6666666666667" style="64" customWidth="1"/>
    <col min="13" max="13" width="14.1666666666667" style="64" customWidth="1"/>
    <col min="14" max="14" width="16.3333333333333" style="64" customWidth="1"/>
    <col min="15" max="16384" width="9" style="64"/>
  </cols>
  <sheetData>
    <row r="1" ht="19.5" customHeight="1" spans="1:14">
      <c r="A1" s="66" t="s">
        <v>128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ht="19.5" customHeight="1" spans="1:14">
      <c r="A2" s="83" t="s">
        <v>61</v>
      </c>
      <c r="B2" s="69">
        <f>首期!B4</f>
        <v>0</v>
      </c>
      <c r="C2" s="69"/>
      <c r="D2" s="70" t="s">
        <v>66</v>
      </c>
      <c r="E2" s="69">
        <f>首期!B5</f>
        <v>0</v>
      </c>
      <c r="F2" s="69"/>
      <c r="G2" s="69"/>
      <c r="H2" s="273"/>
      <c r="I2" s="274" t="s">
        <v>57</v>
      </c>
      <c r="J2" s="69" t="str">
        <f>首期!I2</f>
        <v>青岛锦瑞麟服装有限公司</v>
      </c>
      <c r="K2" s="69"/>
      <c r="L2" s="69"/>
      <c r="M2" s="69"/>
      <c r="N2" s="69"/>
    </row>
    <row r="3" ht="19.5" customHeight="1" spans="1:14">
      <c r="A3" s="72" t="s">
        <v>129</v>
      </c>
      <c r="B3" s="73" t="s">
        <v>130</v>
      </c>
      <c r="C3" s="73"/>
      <c r="D3" s="73"/>
      <c r="E3" s="73"/>
      <c r="F3" s="73"/>
      <c r="G3" s="73"/>
      <c r="H3" s="273"/>
      <c r="I3" s="275" t="s">
        <v>131</v>
      </c>
      <c r="J3" s="275"/>
      <c r="K3" s="275"/>
      <c r="L3" s="275"/>
      <c r="M3" s="275"/>
      <c r="N3" s="275"/>
    </row>
    <row r="4" ht="19.5" customHeight="1" spans="1:14">
      <c r="A4" s="72"/>
      <c r="B4" s="74"/>
      <c r="C4" s="74"/>
      <c r="D4" s="74"/>
      <c r="E4" s="74"/>
      <c r="F4" s="74"/>
      <c r="G4" s="74"/>
      <c r="H4" s="273"/>
      <c r="I4" s="276"/>
      <c r="J4" s="277"/>
      <c r="K4" s="278"/>
      <c r="L4" s="279"/>
      <c r="M4" s="279"/>
      <c r="N4" s="279"/>
    </row>
    <row r="5" ht="19.5" customHeight="1" spans="1:14">
      <c r="A5" s="72"/>
      <c r="B5" s="74"/>
      <c r="C5" s="74"/>
      <c r="D5" s="74"/>
      <c r="E5" s="74"/>
      <c r="F5" s="74"/>
      <c r="G5" s="74"/>
      <c r="H5" s="273"/>
      <c r="I5" s="165"/>
      <c r="J5" s="165"/>
      <c r="K5" s="280"/>
      <c r="L5" s="280"/>
      <c r="M5" s="280"/>
      <c r="N5" s="280"/>
    </row>
    <row r="6" ht="19.5" customHeight="1" spans="1:14">
      <c r="A6" s="75"/>
      <c r="B6" s="76"/>
      <c r="C6" s="76"/>
      <c r="D6" s="77"/>
      <c r="E6" s="76"/>
      <c r="F6" s="76"/>
      <c r="G6" s="76"/>
      <c r="H6" s="273"/>
      <c r="I6" s="84"/>
      <c r="J6" s="84"/>
      <c r="K6" s="280"/>
      <c r="L6" s="280"/>
      <c r="M6" s="280"/>
      <c r="N6" s="280"/>
    </row>
    <row r="7" ht="19.5" customHeight="1" spans="1:14">
      <c r="A7" s="75"/>
      <c r="B7" s="76"/>
      <c r="C7" s="76"/>
      <c r="D7" s="77"/>
      <c r="E7" s="76"/>
      <c r="F7" s="76"/>
      <c r="G7" s="76"/>
      <c r="H7" s="273"/>
      <c r="I7" s="84"/>
      <c r="J7" s="84"/>
      <c r="K7" s="280"/>
      <c r="L7" s="280"/>
      <c r="M7" s="280"/>
      <c r="N7" s="280"/>
    </row>
    <row r="8" ht="19.5" customHeight="1" spans="1:14">
      <c r="A8" s="75"/>
      <c r="B8" s="76"/>
      <c r="C8" s="76"/>
      <c r="D8" s="77"/>
      <c r="E8" s="76"/>
      <c r="F8" s="76"/>
      <c r="G8" s="76"/>
      <c r="H8" s="273"/>
      <c r="I8" s="84"/>
      <c r="J8" s="84"/>
      <c r="K8" s="280"/>
      <c r="L8" s="280"/>
      <c r="M8" s="280"/>
      <c r="N8" s="280"/>
    </row>
    <row r="9" ht="19.5" customHeight="1" spans="1:14">
      <c r="A9" s="75"/>
      <c r="B9" s="76"/>
      <c r="C9" s="76"/>
      <c r="D9" s="77"/>
      <c r="E9" s="76"/>
      <c r="F9" s="76"/>
      <c r="G9" s="76"/>
      <c r="H9" s="273"/>
      <c r="I9" s="84"/>
      <c r="J9" s="84"/>
      <c r="K9" s="280"/>
      <c r="L9" s="280"/>
      <c r="M9" s="280"/>
      <c r="N9" s="280"/>
    </row>
    <row r="10" ht="19.5" customHeight="1" spans="1:14">
      <c r="A10" s="75"/>
      <c r="B10" s="76"/>
      <c r="C10" s="76"/>
      <c r="D10" s="77"/>
      <c r="E10" s="76"/>
      <c r="F10" s="76"/>
      <c r="G10" s="76"/>
      <c r="H10" s="273"/>
      <c r="I10" s="84"/>
      <c r="J10" s="84"/>
      <c r="K10" s="280"/>
      <c r="L10" s="280"/>
      <c r="M10" s="280"/>
      <c r="N10" s="280"/>
    </row>
    <row r="11" ht="19.5" customHeight="1" spans="1:14">
      <c r="A11" s="75"/>
      <c r="B11" s="76"/>
      <c r="C11" s="76"/>
      <c r="D11" s="77"/>
      <c r="E11" s="76"/>
      <c r="F11" s="76"/>
      <c r="G11" s="76"/>
      <c r="H11" s="273"/>
      <c r="I11" s="84"/>
      <c r="J11" s="84"/>
      <c r="K11" s="280"/>
      <c r="L11" s="280"/>
      <c r="M11" s="280"/>
      <c r="N11" s="280"/>
    </row>
    <row r="12" ht="19.5" customHeight="1" spans="1:14">
      <c r="A12" s="75"/>
      <c r="B12" s="76"/>
      <c r="C12" s="76"/>
      <c r="D12" s="77"/>
      <c r="E12" s="76"/>
      <c r="F12" s="76"/>
      <c r="G12" s="76"/>
      <c r="H12" s="273"/>
      <c r="I12" s="84"/>
      <c r="J12" s="84"/>
      <c r="K12" s="280"/>
      <c r="L12" s="280"/>
      <c r="M12" s="280"/>
      <c r="N12" s="280"/>
    </row>
    <row r="13" ht="19.5" customHeight="1" spans="1:14">
      <c r="A13" s="75"/>
      <c r="B13" s="76"/>
      <c r="C13" s="76"/>
      <c r="D13" s="77"/>
      <c r="E13" s="76"/>
      <c r="F13" s="76"/>
      <c r="G13" s="76"/>
      <c r="H13" s="273"/>
      <c r="I13" s="84"/>
      <c r="J13" s="84"/>
      <c r="K13" s="280"/>
      <c r="L13" s="280"/>
      <c r="M13" s="280"/>
      <c r="N13" s="280"/>
    </row>
    <row r="14" ht="19.5" customHeight="1" spans="1:14">
      <c r="A14" s="75"/>
      <c r="B14" s="76"/>
      <c r="C14" s="76"/>
      <c r="D14" s="77"/>
      <c r="E14" s="76"/>
      <c r="F14" s="76"/>
      <c r="G14" s="76"/>
      <c r="H14" s="273"/>
      <c r="I14" s="84"/>
      <c r="J14" s="84"/>
      <c r="K14" s="280"/>
      <c r="L14" s="280"/>
      <c r="M14" s="280"/>
      <c r="N14" s="280"/>
    </row>
    <row r="15" ht="19.5" customHeight="1" spans="1:14">
      <c r="A15" s="75"/>
      <c r="B15" s="76"/>
      <c r="C15" s="76"/>
      <c r="D15" s="77"/>
      <c r="E15" s="76"/>
      <c r="F15" s="76"/>
      <c r="G15" s="76"/>
      <c r="H15" s="273"/>
      <c r="I15" s="84"/>
      <c r="J15" s="84"/>
      <c r="K15" s="280"/>
      <c r="L15" s="280"/>
      <c r="M15" s="280"/>
      <c r="N15" s="280"/>
    </row>
    <row r="16" ht="19.5" customHeight="1" spans="1:14">
      <c r="A16" s="75"/>
      <c r="B16" s="76"/>
      <c r="C16" s="76"/>
      <c r="D16" s="77"/>
      <c r="E16" s="76"/>
      <c r="F16" s="76"/>
      <c r="G16" s="76"/>
      <c r="H16" s="273"/>
      <c r="I16" s="84"/>
      <c r="J16" s="84"/>
      <c r="K16" s="280"/>
      <c r="L16" s="280"/>
      <c r="M16" s="280"/>
      <c r="N16" s="280"/>
    </row>
    <row r="17" ht="19.5" customHeight="1" spans="1:14">
      <c r="A17" s="75"/>
      <c r="B17" s="76"/>
      <c r="C17" s="76"/>
      <c r="D17" s="77"/>
      <c r="E17" s="76"/>
      <c r="F17" s="76"/>
      <c r="G17" s="76"/>
      <c r="H17" s="273"/>
      <c r="I17" s="84"/>
      <c r="J17" s="84"/>
      <c r="K17" s="280"/>
      <c r="L17" s="280"/>
      <c r="M17" s="280"/>
      <c r="N17" s="280"/>
    </row>
    <row r="18" ht="19.5" customHeight="1" spans="1:14">
      <c r="A18" s="75"/>
      <c r="B18" s="76"/>
      <c r="C18" s="76"/>
      <c r="D18" s="77"/>
      <c r="E18" s="76"/>
      <c r="F18" s="76"/>
      <c r="G18" s="76"/>
      <c r="H18" s="273"/>
      <c r="I18" s="84"/>
      <c r="J18" s="84"/>
      <c r="K18" s="280"/>
      <c r="L18" s="280"/>
      <c r="M18" s="280"/>
      <c r="N18" s="280"/>
    </row>
    <row r="19" ht="19.5" customHeight="1" spans="1:14">
      <c r="A19" s="78"/>
      <c r="B19" s="76"/>
      <c r="C19" s="76"/>
      <c r="D19" s="79"/>
      <c r="E19" s="76"/>
      <c r="F19" s="76"/>
      <c r="G19" s="76"/>
      <c r="H19" s="273"/>
      <c r="I19" s="84"/>
      <c r="J19" s="84"/>
      <c r="K19" s="280"/>
      <c r="L19" s="280"/>
      <c r="M19" s="280"/>
      <c r="N19" s="280"/>
    </row>
    <row r="20" ht="19.5" customHeight="1" spans="1:14">
      <c r="A20" s="75"/>
      <c r="B20" s="76"/>
      <c r="C20" s="76"/>
      <c r="D20" s="79"/>
      <c r="E20" s="76"/>
      <c r="F20" s="76"/>
      <c r="G20" s="76"/>
      <c r="H20" s="273"/>
      <c r="I20" s="84"/>
      <c r="J20" s="84"/>
      <c r="K20" s="280"/>
      <c r="L20" s="280"/>
      <c r="M20" s="280"/>
      <c r="N20" s="280"/>
    </row>
    <row r="21" ht="19.5" customHeight="1" spans="1:14">
      <c r="A21" s="75"/>
      <c r="B21" s="76"/>
      <c r="C21" s="76"/>
      <c r="D21" s="77"/>
      <c r="E21" s="76"/>
      <c r="F21" s="76"/>
      <c r="G21" s="80"/>
      <c r="H21" s="273"/>
      <c r="I21" s="84"/>
      <c r="J21" s="84"/>
      <c r="K21" s="280"/>
      <c r="L21" s="280"/>
      <c r="M21" s="280"/>
      <c r="N21" s="280"/>
    </row>
    <row r="22" ht="19.5" customHeight="1" spans="1:14">
      <c r="A22" s="75"/>
      <c r="B22" s="76"/>
      <c r="C22" s="76"/>
      <c r="D22" s="77"/>
      <c r="E22" s="76"/>
      <c r="F22" s="76"/>
      <c r="G22" s="80"/>
      <c r="H22" s="273"/>
      <c r="I22" s="84"/>
      <c r="J22" s="84"/>
      <c r="K22" s="280"/>
      <c r="L22" s="280"/>
      <c r="M22" s="280"/>
      <c r="N22" s="280"/>
    </row>
    <row r="23" ht="19.5" customHeight="1" spans="1:14">
      <c r="A23" s="75"/>
      <c r="B23" s="76"/>
      <c r="C23" s="76"/>
      <c r="D23" s="77"/>
      <c r="E23" s="76"/>
      <c r="F23" s="76"/>
      <c r="G23" s="76"/>
      <c r="H23" s="273"/>
      <c r="I23" s="84"/>
      <c r="J23" s="84"/>
      <c r="K23" s="280"/>
      <c r="L23" s="280"/>
      <c r="M23" s="280"/>
      <c r="N23" s="280"/>
    </row>
    <row r="24" ht="19.5" customHeight="1" spans="1:14">
      <c r="A24" s="75"/>
      <c r="B24" s="76"/>
      <c r="C24" s="76"/>
      <c r="D24" s="77"/>
      <c r="E24" s="76"/>
      <c r="F24" s="76"/>
      <c r="G24" s="76"/>
      <c r="H24" s="273"/>
      <c r="I24" s="84"/>
      <c r="J24" s="84"/>
      <c r="K24" s="280"/>
      <c r="L24" s="280"/>
      <c r="M24" s="280"/>
      <c r="N24" s="280"/>
    </row>
    <row r="25" ht="19.5" customHeight="1" spans="1:14">
      <c r="A25" s="75"/>
      <c r="B25" s="77"/>
      <c r="C25" s="77"/>
      <c r="D25" s="77"/>
      <c r="E25" s="77"/>
      <c r="F25" s="77"/>
      <c r="G25" s="77"/>
      <c r="H25" s="273"/>
      <c r="I25" s="281"/>
      <c r="J25" s="281"/>
      <c r="K25" s="280"/>
      <c r="L25" s="280"/>
      <c r="M25" s="280"/>
      <c r="N25" s="280"/>
    </row>
    <row r="26" ht="19.5" customHeight="1" spans="1:14">
      <c r="A26" s="75"/>
      <c r="B26" s="77"/>
      <c r="C26" s="77"/>
      <c r="D26" s="77"/>
      <c r="E26" s="77"/>
      <c r="F26" s="77"/>
      <c r="G26" s="77"/>
      <c r="H26" s="273"/>
      <c r="I26" s="281"/>
      <c r="J26" s="281"/>
      <c r="K26" s="280"/>
      <c r="L26" s="280"/>
      <c r="M26" s="280"/>
      <c r="N26" s="280"/>
    </row>
    <row r="27" ht="15.6" spans="1:14">
      <c r="A27" s="81" t="s">
        <v>132</v>
      </c>
      <c r="D27" s="82"/>
      <c r="E27" s="82"/>
      <c r="F27" s="82"/>
      <c r="G27" s="82"/>
      <c r="H27" s="82"/>
      <c r="I27" s="85"/>
      <c r="J27" s="85"/>
      <c r="K27" s="82"/>
      <c r="L27" s="82"/>
      <c r="M27" s="82"/>
      <c r="N27" s="82"/>
    </row>
    <row r="28" ht="15.6" spans="1:14">
      <c r="A28" s="64" t="s">
        <v>133</v>
      </c>
      <c r="D28" s="82"/>
      <c r="E28" s="82"/>
      <c r="F28" s="82"/>
      <c r="G28" s="82"/>
      <c r="H28" s="82"/>
      <c r="I28" s="85"/>
      <c r="J28" s="85"/>
      <c r="K28" s="82"/>
      <c r="L28" s="82"/>
      <c r="M28" s="82"/>
      <c r="N28" s="82"/>
    </row>
    <row r="29" spans="1:13">
      <c r="A29" s="82"/>
      <c r="B29" s="82"/>
      <c r="C29" s="82"/>
      <c r="D29" s="82"/>
      <c r="E29" s="82"/>
      <c r="F29" s="82"/>
      <c r="G29" s="82"/>
      <c r="H29" s="82"/>
      <c r="I29" s="86" t="s">
        <v>134</v>
      </c>
      <c r="J29" s="86"/>
      <c r="K29" s="81" t="s">
        <v>135</v>
      </c>
      <c r="L29" s="81"/>
      <c r="M29" s="81" t="s">
        <v>136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2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zoomScale="125" zoomScaleNormal="125" workbookViewId="0">
      <selection activeCell="A42" sqref="A42:K42"/>
    </sheetView>
  </sheetViews>
  <sheetFormatPr defaultColWidth="10" defaultRowHeight="16.5" customHeight="1"/>
  <cols>
    <col min="1" max="1" width="10.8333333333333" style="167" customWidth="1"/>
    <col min="2" max="3" width="13.3" style="167" customWidth="1"/>
    <col min="4" max="5" width="10" style="167"/>
    <col min="6" max="7" width="14.1" style="167" customWidth="1"/>
    <col min="8" max="16384" width="10" style="167"/>
  </cols>
  <sheetData>
    <row r="1" ht="22.5" customHeight="1" spans="1:11">
      <c r="A1" s="168" t="s">
        <v>137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ht="17.25" customHeight="1" spans="1:11">
      <c r="A2" s="169" t="s">
        <v>53</v>
      </c>
      <c r="B2" s="92" t="s">
        <v>54</v>
      </c>
      <c r="C2" s="92"/>
      <c r="D2" s="170" t="s">
        <v>55</v>
      </c>
      <c r="E2" s="170"/>
      <c r="F2" s="92" t="str">
        <f>首期!F2</f>
        <v>青岛锦瑞麟服装有限公司</v>
      </c>
      <c r="G2" s="92"/>
      <c r="H2" s="171" t="s">
        <v>57</v>
      </c>
      <c r="I2" s="248" t="str">
        <f>首期!I2</f>
        <v>青岛锦瑞麟服装有限公司</v>
      </c>
      <c r="J2" s="248"/>
      <c r="K2" s="249"/>
    </row>
    <row r="3" customHeight="1" spans="1:11">
      <c r="A3" s="172" t="s">
        <v>58</v>
      </c>
      <c r="B3" s="173"/>
      <c r="C3" s="174"/>
      <c r="D3" s="175" t="s">
        <v>59</v>
      </c>
      <c r="E3" s="176"/>
      <c r="F3" s="176"/>
      <c r="G3" s="177"/>
      <c r="H3" s="175" t="s">
        <v>60</v>
      </c>
      <c r="I3" s="176"/>
      <c r="J3" s="176"/>
      <c r="K3" s="177"/>
    </row>
    <row r="4" ht="64" customHeight="1" spans="1:11">
      <c r="A4" s="178" t="s">
        <v>61</v>
      </c>
      <c r="B4" s="179"/>
      <c r="C4" s="180"/>
      <c r="D4" s="178" t="s">
        <v>62</v>
      </c>
      <c r="E4" s="181"/>
      <c r="F4" s="182"/>
      <c r="G4" s="183"/>
      <c r="H4" s="178" t="s">
        <v>138</v>
      </c>
      <c r="I4" s="181"/>
      <c r="J4" s="204" t="s">
        <v>64</v>
      </c>
      <c r="K4" s="250" t="s">
        <v>65</v>
      </c>
    </row>
    <row r="5" customHeight="1" spans="1:11">
      <c r="A5" s="184" t="s">
        <v>66</v>
      </c>
      <c r="B5" s="179"/>
      <c r="C5" s="180"/>
      <c r="D5" s="178" t="s">
        <v>139</v>
      </c>
      <c r="E5" s="181"/>
      <c r="F5" s="185"/>
      <c r="G5" s="180"/>
      <c r="H5" s="178" t="s">
        <v>140</v>
      </c>
      <c r="I5" s="181"/>
      <c r="J5" s="204" t="s">
        <v>64</v>
      </c>
      <c r="K5" s="250" t="s">
        <v>65</v>
      </c>
    </row>
    <row r="6" customHeight="1" spans="1:11">
      <c r="A6" s="178" t="s">
        <v>69</v>
      </c>
      <c r="B6" s="179"/>
      <c r="C6" s="180"/>
      <c r="D6" s="178" t="s">
        <v>141</v>
      </c>
      <c r="E6" s="181"/>
      <c r="F6" s="185"/>
      <c r="G6" s="180"/>
      <c r="H6" s="186" t="s">
        <v>142</v>
      </c>
      <c r="I6" s="225"/>
      <c r="J6" s="225"/>
      <c r="K6" s="251"/>
    </row>
    <row r="7" customHeight="1" spans="1:11">
      <c r="A7" s="178" t="s">
        <v>72</v>
      </c>
      <c r="B7" s="187"/>
      <c r="C7" s="188"/>
      <c r="D7" s="178" t="s">
        <v>143</v>
      </c>
      <c r="E7" s="181"/>
      <c r="F7" s="185"/>
      <c r="G7" s="180"/>
      <c r="H7" s="189" t="s">
        <v>144</v>
      </c>
      <c r="I7" s="204"/>
      <c r="J7" s="204"/>
      <c r="K7" s="250"/>
    </row>
    <row r="8" ht="62" customHeight="1" spans="1:11">
      <c r="A8" s="190" t="s">
        <v>75</v>
      </c>
      <c r="B8" s="191"/>
      <c r="C8" s="192"/>
      <c r="D8" s="193" t="s">
        <v>76</v>
      </c>
      <c r="E8" s="194"/>
      <c r="F8" s="195"/>
      <c r="G8" s="196"/>
      <c r="H8" s="193"/>
      <c r="I8" s="194"/>
      <c r="J8" s="194"/>
      <c r="K8" s="252"/>
    </row>
    <row r="9" customHeight="1" spans="1:11">
      <c r="A9" s="197" t="s">
        <v>145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</row>
    <row r="10" customHeight="1" spans="1:11">
      <c r="A10" s="198" t="s">
        <v>80</v>
      </c>
      <c r="B10" s="199" t="s">
        <v>81</v>
      </c>
      <c r="C10" s="200" t="s">
        <v>82</v>
      </c>
      <c r="D10" s="201"/>
      <c r="E10" s="202" t="s">
        <v>85</v>
      </c>
      <c r="F10" s="199" t="s">
        <v>81</v>
      </c>
      <c r="G10" s="200" t="s">
        <v>82</v>
      </c>
      <c r="H10" s="199"/>
      <c r="I10" s="202" t="s">
        <v>83</v>
      </c>
      <c r="J10" s="199" t="s">
        <v>81</v>
      </c>
      <c r="K10" s="253" t="s">
        <v>82</v>
      </c>
    </row>
    <row r="11" customHeight="1" spans="1:11">
      <c r="A11" s="184" t="s">
        <v>86</v>
      </c>
      <c r="B11" s="203" t="s">
        <v>81</v>
      </c>
      <c r="C11" s="204" t="s">
        <v>82</v>
      </c>
      <c r="D11" s="205"/>
      <c r="E11" s="206" t="s">
        <v>88</v>
      </c>
      <c r="F11" s="203" t="s">
        <v>81</v>
      </c>
      <c r="G11" s="204" t="s">
        <v>82</v>
      </c>
      <c r="H11" s="203"/>
      <c r="I11" s="206" t="s">
        <v>93</v>
      </c>
      <c r="J11" s="203" t="s">
        <v>81</v>
      </c>
      <c r="K11" s="250" t="s">
        <v>82</v>
      </c>
    </row>
    <row r="12" customHeight="1" spans="1:11">
      <c r="A12" s="193" t="s">
        <v>146</v>
      </c>
      <c r="B12" s="194"/>
      <c r="C12" s="194"/>
      <c r="D12" s="194"/>
      <c r="E12" s="194"/>
      <c r="F12" s="194"/>
      <c r="G12" s="194"/>
      <c r="H12" s="194"/>
      <c r="I12" s="194"/>
      <c r="J12" s="194"/>
      <c r="K12" s="252"/>
    </row>
    <row r="13" customHeight="1" spans="1:11">
      <c r="A13" s="207" t="s">
        <v>147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</row>
    <row r="14" customHeight="1" spans="1:11">
      <c r="A14" s="208"/>
      <c r="B14" s="209"/>
      <c r="C14" s="209"/>
      <c r="D14" s="209"/>
      <c r="E14" s="209"/>
      <c r="F14" s="209"/>
      <c r="G14" s="209"/>
      <c r="H14" s="209"/>
      <c r="I14" s="254"/>
      <c r="J14" s="254"/>
      <c r="K14" s="255"/>
    </row>
    <row r="15" customHeight="1" spans="1:11">
      <c r="A15" s="210"/>
      <c r="B15" s="211"/>
      <c r="C15" s="211"/>
      <c r="D15" s="211"/>
      <c r="E15" s="211"/>
      <c r="F15" s="211"/>
      <c r="G15" s="211"/>
      <c r="H15" s="211"/>
      <c r="I15" s="226"/>
      <c r="J15" s="226"/>
      <c r="K15" s="256"/>
    </row>
    <row r="16" customHeight="1" spans="1:11">
      <c r="A16" s="212"/>
      <c r="B16" s="213"/>
      <c r="C16" s="213"/>
      <c r="D16" s="213"/>
      <c r="E16" s="213"/>
      <c r="F16" s="213"/>
      <c r="G16" s="213"/>
      <c r="H16" s="213"/>
      <c r="I16" s="213"/>
      <c r="J16" s="213"/>
      <c r="K16" s="257"/>
    </row>
    <row r="17" customHeight="1" spans="1:11">
      <c r="A17" s="207" t="s">
        <v>148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</row>
    <row r="18" customHeight="1" spans="1:11">
      <c r="A18" s="208"/>
      <c r="B18" s="209"/>
      <c r="C18" s="209"/>
      <c r="D18" s="209"/>
      <c r="E18" s="209"/>
      <c r="F18" s="209"/>
      <c r="G18" s="209"/>
      <c r="H18" s="209"/>
      <c r="I18" s="254"/>
      <c r="J18" s="254"/>
      <c r="K18" s="255"/>
    </row>
    <row r="19" customHeight="1" spans="1:11">
      <c r="A19" s="214"/>
      <c r="B19" s="215"/>
      <c r="C19" s="215"/>
      <c r="D19" s="216"/>
      <c r="E19" s="217"/>
      <c r="F19" s="218"/>
      <c r="G19" s="218"/>
      <c r="H19" s="219"/>
      <c r="I19" s="258"/>
      <c r="J19" s="259"/>
      <c r="K19" s="260"/>
    </row>
    <row r="20" customHeight="1" spans="1:1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57"/>
    </row>
    <row r="21" customHeight="1" spans="1:11">
      <c r="A21" s="220" t="s">
        <v>108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</row>
    <row r="22" customHeight="1" spans="1:11">
      <c r="A22" s="91" t="s">
        <v>109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5"/>
    </row>
    <row r="23" customHeight="1" spans="1:11">
      <c r="A23" s="103" t="s">
        <v>110</v>
      </c>
      <c r="B23" s="104"/>
      <c r="C23" s="204" t="s">
        <v>64</v>
      </c>
      <c r="D23" s="204" t="s">
        <v>65</v>
      </c>
      <c r="E23" s="102"/>
      <c r="F23" s="102"/>
      <c r="G23" s="102"/>
      <c r="H23" s="102"/>
      <c r="I23" s="102"/>
      <c r="J23" s="102"/>
      <c r="K23" s="149"/>
    </row>
    <row r="24" customHeight="1" spans="1:11">
      <c r="A24" s="221" t="s">
        <v>149</v>
      </c>
      <c r="B24" s="222"/>
      <c r="C24" s="222"/>
      <c r="D24" s="222"/>
      <c r="E24" s="222"/>
      <c r="F24" s="222"/>
      <c r="G24" s="222"/>
      <c r="H24" s="222"/>
      <c r="I24" s="222"/>
      <c r="J24" s="222"/>
      <c r="K24" s="261"/>
    </row>
    <row r="25" customHeight="1" spans="1:11">
      <c r="A25" s="223"/>
      <c r="B25" s="224"/>
      <c r="C25" s="224"/>
      <c r="D25" s="224"/>
      <c r="E25" s="224"/>
      <c r="F25" s="224"/>
      <c r="G25" s="224"/>
      <c r="H25" s="224"/>
      <c r="I25" s="224"/>
      <c r="J25" s="224"/>
      <c r="K25" s="262"/>
    </row>
    <row r="26" customHeight="1" spans="1:11">
      <c r="A26" s="197" t="s">
        <v>115</v>
      </c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customHeight="1" spans="1:11">
      <c r="A27" s="172" t="s">
        <v>116</v>
      </c>
      <c r="B27" s="200" t="s">
        <v>91</v>
      </c>
      <c r="C27" s="200" t="s">
        <v>92</v>
      </c>
      <c r="D27" s="200" t="s">
        <v>84</v>
      </c>
      <c r="E27" s="173" t="s">
        <v>117</v>
      </c>
      <c r="F27" s="200" t="s">
        <v>91</v>
      </c>
      <c r="G27" s="200" t="s">
        <v>92</v>
      </c>
      <c r="H27" s="200" t="s">
        <v>84</v>
      </c>
      <c r="I27" s="173" t="s">
        <v>118</v>
      </c>
      <c r="J27" s="200" t="s">
        <v>91</v>
      </c>
      <c r="K27" s="253" t="s">
        <v>92</v>
      </c>
    </row>
    <row r="28" customHeight="1" spans="1:11">
      <c r="A28" s="186" t="s">
        <v>83</v>
      </c>
      <c r="B28" s="204" t="s">
        <v>91</v>
      </c>
      <c r="C28" s="204" t="s">
        <v>92</v>
      </c>
      <c r="D28" s="204" t="s">
        <v>84</v>
      </c>
      <c r="E28" s="225" t="s">
        <v>90</v>
      </c>
      <c r="F28" s="204" t="s">
        <v>91</v>
      </c>
      <c r="G28" s="204" t="s">
        <v>92</v>
      </c>
      <c r="H28" s="204" t="s">
        <v>84</v>
      </c>
      <c r="I28" s="225" t="s">
        <v>101</v>
      </c>
      <c r="J28" s="204" t="s">
        <v>91</v>
      </c>
      <c r="K28" s="250" t="s">
        <v>92</v>
      </c>
    </row>
    <row r="29" customHeight="1" spans="1:11">
      <c r="A29" s="178" t="s">
        <v>150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56"/>
    </row>
    <row r="30" customHeight="1" spans="1:11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63"/>
    </row>
    <row r="31" customHeight="1" spans="1:11">
      <c r="A31" s="229" t="s">
        <v>151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</row>
    <row r="32" ht="17.25" customHeight="1" spans="1:11">
      <c r="A32" s="230"/>
      <c r="B32" s="231"/>
      <c r="C32" s="231"/>
      <c r="D32" s="231"/>
      <c r="E32" s="231"/>
      <c r="F32" s="231"/>
      <c r="G32" s="231"/>
      <c r="H32" s="231"/>
      <c r="I32" s="231"/>
      <c r="J32" s="231"/>
      <c r="K32" s="264"/>
    </row>
    <row r="33" ht="17.25" customHeight="1" spans="1:11">
      <c r="A33" s="232"/>
      <c r="B33" s="233"/>
      <c r="C33" s="233"/>
      <c r="D33" s="233"/>
      <c r="E33" s="233"/>
      <c r="F33" s="233"/>
      <c r="G33" s="233"/>
      <c r="H33" s="233"/>
      <c r="I33" s="233"/>
      <c r="J33" s="233"/>
      <c r="K33" s="265"/>
    </row>
    <row r="34" ht="17.25" customHeight="1" spans="1:11">
      <c r="A34" s="232"/>
      <c r="B34" s="233"/>
      <c r="C34" s="233"/>
      <c r="D34" s="233"/>
      <c r="E34" s="233"/>
      <c r="F34" s="233"/>
      <c r="G34" s="233"/>
      <c r="H34" s="233"/>
      <c r="I34" s="233"/>
      <c r="J34" s="233"/>
      <c r="K34" s="265"/>
    </row>
    <row r="35" ht="17.25" customHeight="1" spans="1:11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265"/>
    </row>
    <row r="36" ht="17.25" customHeight="1" spans="1:11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65"/>
    </row>
    <row r="37" ht="17.25" customHeight="1" spans="1:11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65"/>
    </row>
    <row r="38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65"/>
    </row>
    <row r="39" ht="17.25" customHeight="1" spans="1:11">
      <c r="A39" s="227" t="s">
        <v>114</v>
      </c>
      <c r="B39" s="228"/>
      <c r="C39" s="228"/>
      <c r="D39" s="228"/>
      <c r="E39" s="228"/>
      <c r="F39" s="228"/>
      <c r="G39" s="228"/>
      <c r="H39" s="228"/>
      <c r="I39" s="228"/>
      <c r="J39" s="228"/>
      <c r="K39" s="263"/>
    </row>
    <row r="40" customHeight="1" spans="1:11">
      <c r="A40" s="229" t="s">
        <v>152</v>
      </c>
      <c r="B40" s="229"/>
      <c r="C40" s="229"/>
      <c r="D40" s="229"/>
      <c r="E40" s="229"/>
      <c r="F40" s="229"/>
      <c r="G40" s="229"/>
      <c r="H40" s="229"/>
      <c r="I40" s="229"/>
      <c r="J40" s="229"/>
      <c r="K40" s="229"/>
    </row>
    <row r="41" ht="18" customHeight="1" spans="1:11">
      <c r="A41" s="234" t="s">
        <v>146</v>
      </c>
      <c r="B41" s="235"/>
      <c r="C41" s="235"/>
      <c r="D41" s="235"/>
      <c r="E41" s="235"/>
      <c r="F41" s="235"/>
      <c r="G41" s="235"/>
      <c r="H41" s="235"/>
      <c r="I41" s="235"/>
      <c r="J41" s="235"/>
      <c r="K41" s="266"/>
    </row>
    <row r="42" ht="18" customHeight="1" spans="1:11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66"/>
    </row>
    <row r="43" ht="18" customHeight="1" spans="1:11">
      <c r="A43" s="223"/>
      <c r="B43" s="224"/>
      <c r="C43" s="224"/>
      <c r="D43" s="224"/>
      <c r="E43" s="224"/>
      <c r="F43" s="224"/>
      <c r="G43" s="224"/>
      <c r="H43" s="224"/>
      <c r="I43" s="224"/>
      <c r="J43" s="224"/>
      <c r="K43" s="262"/>
    </row>
    <row r="44" ht="21" customHeight="1" spans="1:11">
      <c r="A44" s="236" t="s">
        <v>122</v>
      </c>
      <c r="B44" s="237"/>
      <c r="C44" s="237"/>
      <c r="D44" s="238" t="s">
        <v>123</v>
      </c>
      <c r="E44" s="239"/>
      <c r="F44" s="238" t="s">
        <v>124</v>
      </c>
      <c r="G44" s="240"/>
      <c r="H44" s="241" t="s">
        <v>125</v>
      </c>
      <c r="I44" s="241"/>
      <c r="J44" s="237"/>
      <c r="K44" s="267"/>
    </row>
    <row r="45" customHeight="1" spans="1:11">
      <c r="A45" s="242" t="s">
        <v>126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68"/>
    </row>
    <row r="46" customHeight="1" spans="1:11">
      <c r="A46" s="244" t="s">
        <v>153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69"/>
    </row>
    <row r="47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70"/>
    </row>
    <row r="48" ht="21" customHeight="1" spans="1:11">
      <c r="A48" s="236" t="s">
        <v>122</v>
      </c>
      <c r="B48" s="237"/>
      <c r="C48" s="237"/>
      <c r="D48" s="238" t="s">
        <v>123</v>
      </c>
      <c r="E48" s="238"/>
      <c r="F48" s="238" t="s">
        <v>124</v>
      </c>
      <c r="G48" s="238"/>
      <c r="H48" s="241" t="s">
        <v>125</v>
      </c>
      <c r="I48" s="241"/>
      <c r="J48" s="271"/>
      <c r="K48" s="272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393700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5</xdr:col>
                    <xdr:colOff>774700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5</xdr:col>
                    <xdr:colOff>768350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1</xdr:col>
                    <xdr:colOff>774700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opLeftCell="A15" workbookViewId="0">
      <selection activeCell="K30" sqref="K30"/>
    </sheetView>
  </sheetViews>
  <sheetFormatPr defaultColWidth="9" defaultRowHeight="26" customHeight="1"/>
  <cols>
    <col min="1" max="1" width="17.1666666666667" style="64" customWidth="1"/>
    <col min="2" max="7" width="11.75" style="64" customWidth="1"/>
    <col min="8" max="8" width="1.33333333333333" style="64" customWidth="1"/>
    <col min="9" max="9" width="19.25" style="64" customWidth="1"/>
    <col min="10" max="10" width="17" style="64" customWidth="1"/>
    <col min="11" max="11" width="18.5" style="64" customWidth="1"/>
    <col min="12" max="12" width="16.6666666666667" style="64" customWidth="1"/>
    <col min="13" max="13" width="14.1666666666667" style="64" customWidth="1"/>
    <col min="14" max="14" width="16.3333333333333" style="64" customWidth="1"/>
    <col min="15" max="16384" width="9" style="64"/>
  </cols>
  <sheetData>
    <row r="1" ht="22.5" customHeight="1" spans="1:14">
      <c r="A1" s="66" t="s">
        <v>128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ht="22.5" customHeight="1" spans="1:14">
      <c r="A2" s="68" t="s">
        <v>61</v>
      </c>
      <c r="B2" s="69">
        <f>'验货尺寸表 '!B2</f>
        <v>0</v>
      </c>
      <c r="C2" s="69"/>
      <c r="D2" s="70" t="s">
        <v>66</v>
      </c>
      <c r="E2" s="69">
        <f>'验货尺寸表 '!E2</f>
        <v>0</v>
      </c>
      <c r="F2" s="69"/>
      <c r="G2" s="69"/>
      <c r="H2" s="71"/>
      <c r="I2" s="83" t="s">
        <v>57</v>
      </c>
      <c r="J2" s="69" t="str">
        <f>'验货尺寸表 '!J2</f>
        <v>青岛锦瑞麟服装有限公司</v>
      </c>
      <c r="K2" s="69"/>
      <c r="L2" s="69"/>
      <c r="M2" s="69"/>
      <c r="N2" s="69"/>
    </row>
    <row r="3" ht="22.5" customHeight="1" spans="1:14">
      <c r="A3" s="72" t="s">
        <v>129</v>
      </c>
      <c r="B3" s="73" t="s">
        <v>130</v>
      </c>
      <c r="C3" s="73"/>
      <c r="D3" s="73"/>
      <c r="E3" s="73"/>
      <c r="F3" s="73"/>
      <c r="G3" s="73"/>
      <c r="H3" s="71"/>
      <c r="I3" s="72" t="s">
        <v>131</v>
      </c>
      <c r="J3" s="72"/>
      <c r="K3" s="72"/>
      <c r="L3" s="72"/>
      <c r="M3" s="72"/>
      <c r="N3" s="72"/>
    </row>
    <row r="4" ht="22.5" customHeight="1" spans="1:14">
      <c r="A4" s="72"/>
      <c r="B4" s="74"/>
      <c r="C4" s="74"/>
      <c r="D4" s="74"/>
      <c r="E4" s="74"/>
      <c r="F4" s="74"/>
      <c r="G4" s="74"/>
      <c r="H4" s="71"/>
      <c r="I4" s="163"/>
      <c r="J4" s="163"/>
      <c r="K4" s="163"/>
      <c r="L4" s="163"/>
      <c r="M4" s="164"/>
      <c r="N4" s="164"/>
    </row>
    <row r="5" ht="22.5" customHeight="1" spans="1:14">
      <c r="A5" s="72"/>
      <c r="B5" s="74"/>
      <c r="C5" s="74"/>
      <c r="D5" s="74"/>
      <c r="E5" s="74"/>
      <c r="F5" s="74"/>
      <c r="G5" s="74"/>
      <c r="H5" s="71"/>
      <c r="I5" s="165"/>
      <c r="J5" s="165"/>
      <c r="K5" s="165"/>
      <c r="L5" s="165"/>
      <c r="M5" s="165"/>
      <c r="N5" s="165"/>
    </row>
    <row r="6" ht="22.5" customHeight="1" spans="1:14">
      <c r="A6" s="75"/>
      <c r="B6" s="76"/>
      <c r="C6" s="76"/>
      <c r="D6" s="77"/>
      <c r="E6" s="76"/>
      <c r="F6" s="76"/>
      <c r="G6" s="76"/>
      <c r="H6" s="71"/>
      <c r="I6" s="84"/>
      <c r="J6" s="84"/>
      <c r="K6" s="84"/>
      <c r="L6" s="84"/>
      <c r="M6" s="165"/>
      <c r="N6" s="165"/>
    </row>
    <row r="7" ht="22.5" customHeight="1" spans="1:14">
      <c r="A7" s="75"/>
      <c r="B7" s="76"/>
      <c r="C7" s="76"/>
      <c r="D7" s="77"/>
      <c r="E7" s="76"/>
      <c r="F7" s="76"/>
      <c r="G7" s="76"/>
      <c r="H7" s="71"/>
      <c r="I7" s="84"/>
      <c r="J7" s="84"/>
      <c r="K7" s="84"/>
      <c r="L7" s="84"/>
      <c r="M7" s="165"/>
      <c r="N7" s="165"/>
    </row>
    <row r="8" ht="22.5" customHeight="1" spans="1:14">
      <c r="A8" s="75"/>
      <c r="B8" s="76"/>
      <c r="C8" s="76"/>
      <c r="D8" s="77"/>
      <c r="E8" s="76"/>
      <c r="F8" s="76"/>
      <c r="G8" s="76"/>
      <c r="H8" s="71"/>
      <c r="I8" s="84"/>
      <c r="J8" s="84"/>
      <c r="K8" s="84"/>
      <c r="L8" s="84"/>
      <c r="M8" s="84"/>
      <c r="N8" s="165"/>
    </row>
    <row r="9" ht="22.5" customHeight="1" spans="1:14">
      <c r="A9" s="75"/>
      <c r="B9" s="76"/>
      <c r="C9" s="76"/>
      <c r="D9" s="77"/>
      <c r="E9" s="76"/>
      <c r="F9" s="76"/>
      <c r="G9" s="76"/>
      <c r="H9" s="71"/>
      <c r="I9" s="84"/>
      <c r="J9" s="84"/>
      <c r="K9" s="84"/>
      <c r="L9" s="84"/>
      <c r="M9" s="84"/>
      <c r="N9" s="165"/>
    </row>
    <row r="10" ht="22.5" customHeight="1" spans="1:14">
      <c r="A10" s="75"/>
      <c r="B10" s="76"/>
      <c r="C10" s="76"/>
      <c r="D10" s="77"/>
      <c r="E10" s="76"/>
      <c r="F10" s="76"/>
      <c r="G10" s="76"/>
      <c r="H10" s="71"/>
      <c r="I10" s="84"/>
      <c r="J10" s="84"/>
      <c r="K10" s="84"/>
      <c r="L10" s="84"/>
      <c r="M10" s="165"/>
      <c r="N10" s="165"/>
    </row>
    <row r="11" ht="22.5" customHeight="1" spans="1:14">
      <c r="A11" s="75"/>
      <c r="B11" s="76"/>
      <c r="C11" s="76"/>
      <c r="D11" s="77"/>
      <c r="E11" s="76"/>
      <c r="F11" s="76"/>
      <c r="G11" s="76"/>
      <c r="H11" s="71"/>
      <c r="I11" s="84"/>
      <c r="J11" s="84"/>
      <c r="K11" s="84"/>
      <c r="L11" s="84"/>
      <c r="M11" s="84"/>
      <c r="N11" s="165"/>
    </row>
    <row r="12" ht="22.5" customHeight="1" spans="1:14">
      <c r="A12" s="75"/>
      <c r="B12" s="76"/>
      <c r="C12" s="76"/>
      <c r="D12" s="77"/>
      <c r="E12" s="76"/>
      <c r="F12" s="76"/>
      <c r="G12" s="76"/>
      <c r="H12" s="71"/>
      <c r="I12" s="84"/>
      <c r="J12" s="84"/>
      <c r="K12" s="84"/>
      <c r="L12" s="84"/>
      <c r="M12" s="84"/>
      <c r="N12" s="165"/>
    </row>
    <row r="13" ht="22.5" customHeight="1" spans="1:14">
      <c r="A13" s="75"/>
      <c r="B13" s="76"/>
      <c r="C13" s="76"/>
      <c r="D13" s="77"/>
      <c r="E13" s="76"/>
      <c r="F13" s="76"/>
      <c r="G13" s="76"/>
      <c r="H13" s="71"/>
      <c r="I13" s="84"/>
      <c r="J13" s="84"/>
      <c r="K13" s="84"/>
      <c r="L13" s="84"/>
      <c r="M13" s="165"/>
      <c r="N13" s="165"/>
    </row>
    <row r="14" ht="22.5" customHeight="1" spans="1:14">
      <c r="A14" s="75"/>
      <c r="B14" s="76"/>
      <c r="C14" s="76"/>
      <c r="D14" s="77"/>
      <c r="E14" s="76"/>
      <c r="F14" s="76"/>
      <c r="G14" s="76"/>
      <c r="H14" s="71"/>
      <c r="I14" s="84"/>
      <c r="J14" s="84"/>
      <c r="K14" s="84"/>
      <c r="L14" s="84"/>
      <c r="M14" s="84"/>
      <c r="N14" s="165"/>
    </row>
    <row r="15" ht="22.5" customHeight="1" spans="1:14">
      <c r="A15" s="75"/>
      <c r="B15" s="76"/>
      <c r="C15" s="76"/>
      <c r="D15" s="77"/>
      <c r="E15" s="76"/>
      <c r="F15" s="76"/>
      <c r="G15" s="76"/>
      <c r="H15" s="71"/>
      <c r="I15" s="84"/>
      <c r="J15" s="84"/>
      <c r="K15" s="84"/>
      <c r="L15" s="84"/>
      <c r="M15" s="84"/>
      <c r="N15" s="165"/>
    </row>
    <row r="16" ht="22.5" customHeight="1" spans="1:14">
      <c r="A16" s="75"/>
      <c r="B16" s="76"/>
      <c r="C16" s="76"/>
      <c r="D16" s="77"/>
      <c r="E16" s="76"/>
      <c r="F16" s="76"/>
      <c r="G16" s="76"/>
      <c r="H16" s="71"/>
      <c r="I16" s="84"/>
      <c r="J16" s="84"/>
      <c r="K16" s="84"/>
      <c r="L16" s="84"/>
      <c r="M16" s="84"/>
      <c r="N16" s="165"/>
    </row>
    <row r="17" ht="22.5" customHeight="1" spans="1:14">
      <c r="A17" s="75"/>
      <c r="B17" s="76"/>
      <c r="C17" s="76"/>
      <c r="D17" s="77"/>
      <c r="E17" s="76"/>
      <c r="F17" s="76"/>
      <c r="G17" s="76"/>
      <c r="H17" s="71"/>
      <c r="I17" s="84"/>
      <c r="J17" s="84"/>
      <c r="K17" s="84"/>
      <c r="L17" s="84"/>
      <c r="M17" s="84"/>
      <c r="N17" s="165"/>
    </row>
    <row r="18" ht="22.5" customHeight="1" spans="1:14">
      <c r="A18" s="75"/>
      <c r="B18" s="76"/>
      <c r="C18" s="76"/>
      <c r="D18" s="77"/>
      <c r="E18" s="76"/>
      <c r="F18" s="76"/>
      <c r="G18" s="76"/>
      <c r="H18" s="71"/>
      <c r="I18" s="84"/>
      <c r="J18" s="84"/>
      <c r="K18" s="84"/>
      <c r="L18" s="84"/>
      <c r="M18" s="84"/>
      <c r="N18" s="165"/>
    </row>
    <row r="19" ht="22.5" customHeight="1" spans="1:14">
      <c r="A19" s="78"/>
      <c r="B19" s="76"/>
      <c r="C19" s="76"/>
      <c r="D19" s="79"/>
      <c r="E19" s="76"/>
      <c r="F19" s="76"/>
      <c r="G19" s="76"/>
      <c r="H19" s="71"/>
      <c r="I19" s="84"/>
      <c r="J19" s="84"/>
      <c r="K19" s="84"/>
      <c r="L19" s="84"/>
      <c r="M19" s="84"/>
      <c r="N19" s="165"/>
    </row>
    <row r="20" ht="22.5" customHeight="1" spans="1:14">
      <c r="A20" s="75"/>
      <c r="B20" s="76"/>
      <c r="C20" s="76"/>
      <c r="D20" s="79"/>
      <c r="E20" s="76"/>
      <c r="F20" s="76"/>
      <c r="G20" s="76"/>
      <c r="H20" s="71"/>
      <c r="I20" s="84"/>
      <c r="J20" s="84"/>
      <c r="K20" s="84"/>
      <c r="L20" s="84"/>
      <c r="M20" s="84"/>
      <c r="N20" s="165"/>
    </row>
    <row r="21" ht="22.5" customHeight="1" spans="1:14">
      <c r="A21" s="75"/>
      <c r="B21" s="76"/>
      <c r="C21" s="76"/>
      <c r="D21" s="77"/>
      <c r="E21" s="76"/>
      <c r="F21" s="76"/>
      <c r="G21" s="80"/>
      <c r="H21" s="71"/>
      <c r="I21" s="84"/>
      <c r="J21" s="84"/>
      <c r="K21" s="84"/>
      <c r="L21" s="84"/>
      <c r="M21" s="84"/>
      <c r="N21" s="165"/>
    </row>
    <row r="22" ht="22.5" customHeight="1" spans="1:14">
      <c r="A22" s="75"/>
      <c r="B22" s="76"/>
      <c r="C22" s="76"/>
      <c r="D22" s="77"/>
      <c r="E22" s="76"/>
      <c r="F22" s="76"/>
      <c r="G22" s="80"/>
      <c r="H22" s="71"/>
      <c r="I22" s="84"/>
      <c r="J22" s="84"/>
      <c r="K22" s="84"/>
      <c r="L22" s="84"/>
      <c r="M22" s="84"/>
      <c r="N22" s="165"/>
    </row>
    <row r="23" ht="22.5" customHeight="1" spans="1:14">
      <c r="A23" s="75"/>
      <c r="B23" s="76"/>
      <c r="C23" s="76"/>
      <c r="D23" s="77"/>
      <c r="E23" s="76"/>
      <c r="F23" s="76"/>
      <c r="G23" s="76"/>
      <c r="H23" s="71"/>
      <c r="I23" s="84"/>
      <c r="J23" s="84"/>
      <c r="K23" s="84"/>
      <c r="L23" s="84"/>
      <c r="M23" s="84"/>
      <c r="N23" s="165"/>
    </row>
    <row r="24" ht="22.5" customHeight="1" spans="1:14">
      <c r="A24" s="75"/>
      <c r="B24" s="76"/>
      <c r="C24" s="76"/>
      <c r="D24" s="77"/>
      <c r="E24" s="76"/>
      <c r="F24" s="76"/>
      <c r="G24" s="76"/>
      <c r="H24" s="71"/>
      <c r="I24" s="84"/>
      <c r="J24" s="84"/>
      <c r="K24" s="84"/>
      <c r="L24" s="84"/>
      <c r="M24" s="84"/>
      <c r="N24" s="165"/>
    </row>
    <row r="25" ht="22.5" customHeight="1" spans="1:14">
      <c r="A25" s="75"/>
      <c r="B25" s="77"/>
      <c r="C25" s="77"/>
      <c r="D25" s="77"/>
      <c r="E25" s="77"/>
      <c r="F25" s="77"/>
      <c r="G25" s="77"/>
      <c r="H25" s="71"/>
      <c r="I25" s="84"/>
      <c r="J25" s="84"/>
      <c r="K25" s="84"/>
      <c r="L25" s="84"/>
      <c r="M25" s="84"/>
      <c r="N25" s="84"/>
    </row>
    <row r="26" ht="22.5" customHeight="1" spans="1:14">
      <c r="A26" s="75"/>
      <c r="B26" s="77"/>
      <c r="C26" s="77"/>
      <c r="D26" s="77"/>
      <c r="E26" s="77"/>
      <c r="F26" s="77"/>
      <c r="G26" s="77"/>
      <c r="H26" s="71"/>
      <c r="I26" s="84"/>
      <c r="J26" s="84"/>
      <c r="K26" s="84"/>
      <c r="L26" s="84"/>
      <c r="M26" s="84"/>
      <c r="N26" s="84"/>
    </row>
    <row r="27" ht="15.6" spans="1:14">
      <c r="A27" s="81" t="s">
        <v>132</v>
      </c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</row>
    <row r="28" ht="15.6" spans="1:14">
      <c r="A28" s="64" t="s">
        <v>154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</row>
    <row r="29" spans="1:13">
      <c r="A29" s="82"/>
      <c r="B29" s="82"/>
      <c r="C29" s="82"/>
      <c r="D29" s="82"/>
      <c r="E29" s="82"/>
      <c r="F29" s="82"/>
      <c r="G29" s="82"/>
      <c r="H29" s="82"/>
      <c r="I29" s="81" t="s">
        <v>134</v>
      </c>
      <c r="J29" s="166"/>
      <c r="K29" s="81" t="s">
        <v>135</v>
      </c>
      <c r="L29" s="81"/>
      <c r="M29" s="81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6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5"/>
  <sheetViews>
    <sheetView tabSelected="1" workbookViewId="0">
      <selection activeCell="J42" sqref="J42:K42"/>
    </sheetView>
  </sheetViews>
  <sheetFormatPr defaultColWidth="10.1666666666667" defaultRowHeight="15.6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12.7" style="87" customWidth="1"/>
    <col min="6" max="6" width="10.3333333333333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  <col min="12" max="16384" width="10.1666666666667" style="87"/>
  </cols>
  <sheetData>
    <row r="1" s="87" customFormat="1" ht="26.55" spans="1:11">
      <c r="A1" s="90" t="s">
        <v>155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="87" customFormat="1" ht="16.35" spans="1:11">
      <c r="A2" s="91" t="s">
        <v>53</v>
      </c>
      <c r="B2" s="92" t="s">
        <v>54</v>
      </c>
      <c r="C2" s="92"/>
      <c r="D2" s="93" t="s">
        <v>61</v>
      </c>
      <c r="E2" s="94" t="s">
        <v>156</v>
      </c>
      <c r="F2" s="93" t="s">
        <v>157</v>
      </c>
      <c r="G2" s="95" t="s">
        <v>158</v>
      </c>
      <c r="H2" s="96"/>
      <c r="I2" s="127" t="s">
        <v>57</v>
      </c>
      <c r="J2" s="147" t="str">
        <f>首期!I2</f>
        <v>青岛锦瑞麟服装有限公司</v>
      </c>
      <c r="K2" s="148"/>
    </row>
    <row r="3" s="87" customFormat="1" ht="61" customHeight="1" spans="1:11">
      <c r="A3" s="97" t="s">
        <v>72</v>
      </c>
      <c r="B3" s="98" t="s">
        <v>159</v>
      </c>
      <c r="C3" s="98"/>
      <c r="D3" s="99" t="s">
        <v>160</v>
      </c>
      <c r="E3" s="100" t="s">
        <v>161</v>
      </c>
      <c r="F3" s="101"/>
      <c r="G3" s="101"/>
      <c r="H3" s="102" t="s">
        <v>162</v>
      </c>
      <c r="I3" s="102"/>
      <c r="J3" s="102"/>
      <c r="K3" s="149"/>
    </row>
    <row r="4" s="87" customFormat="1" spans="1:11">
      <c r="A4" s="103" t="s">
        <v>69</v>
      </c>
      <c r="B4" s="98">
        <v>2</v>
      </c>
      <c r="C4" s="98">
        <v>6</v>
      </c>
      <c r="D4" s="104" t="s">
        <v>163</v>
      </c>
      <c r="E4" s="105" t="s">
        <v>164</v>
      </c>
      <c r="F4" s="105"/>
      <c r="G4" s="105"/>
      <c r="H4" s="104" t="s">
        <v>165</v>
      </c>
      <c r="I4" s="104"/>
      <c r="J4" s="119" t="s">
        <v>64</v>
      </c>
      <c r="K4" s="150" t="s">
        <v>65</v>
      </c>
    </row>
    <row r="5" s="87" customFormat="1" spans="1:11">
      <c r="A5" s="103" t="s">
        <v>166</v>
      </c>
      <c r="B5" s="98" t="s">
        <v>167</v>
      </c>
      <c r="C5" s="98"/>
      <c r="D5" s="99" t="s">
        <v>164</v>
      </c>
      <c r="E5" s="99" t="s">
        <v>168</v>
      </c>
      <c r="F5" s="99" t="s">
        <v>169</v>
      </c>
      <c r="G5" s="99" t="s">
        <v>170</v>
      </c>
      <c r="H5" s="104" t="s">
        <v>171</v>
      </c>
      <c r="I5" s="104"/>
      <c r="J5" s="119" t="s">
        <v>64</v>
      </c>
      <c r="K5" s="150" t="s">
        <v>65</v>
      </c>
    </row>
    <row r="6" s="87" customFormat="1" ht="16.35" spans="1:11">
      <c r="A6" s="106" t="s">
        <v>172</v>
      </c>
      <c r="B6" s="107" t="s">
        <v>173</v>
      </c>
      <c r="C6" s="107"/>
      <c r="D6" s="108" t="s">
        <v>174</v>
      </c>
      <c r="E6" s="109"/>
      <c r="F6" s="110" t="s">
        <v>159</v>
      </c>
      <c r="G6" s="108"/>
      <c r="H6" s="111" t="s">
        <v>175</v>
      </c>
      <c r="I6" s="111"/>
      <c r="J6" s="125" t="s">
        <v>64</v>
      </c>
      <c r="K6" s="151" t="s">
        <v>65</v>
      </c>
    </row>
    <row r="7" s="87" customFormat="1" ht="16.3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="87" customFormat="1" spans="1:11">
      <c r="A8" s="115" t="s">
        <v>176</v>
      </c>
      <c r="B8" s="116" t="s">
        <v>177</v>
      </c>
      <c r="C8" s="116" t="s">
        <v>178</v>
      </c>
      <c r="D8" s="116" t="s">
        <v>179</v>
      </c>
      <c r="E8" s="116" t="s">
        <v>180</v>
      </c>
      <c r="F8" s="116" t="s">
        <v>181</v>
      </c>
      <c r="G8" s="117" t="s">
        <v>182</v>
      </c>
      <c r="H8" s="118"/>
      <c r="I8" s="118"/>
      <c r="J8" s="118"/>
      <c r="K8" s="152"/>
    </row>
    <row r="9" s="87" customFormat="1" spans="1:11">
      <c r="A9" s="103" t="s">
        <v>183</v>
      </c>
      <c r="B9" s="104"/>
      <c r="C9" s="119" t="s">
        <v>64</v>
      </c>
      <c r="D9" s="119" t="s">
        <v>65</v>
      </c>
      <c r="E9" s="99" t="s">
        <v>184</v>
      </c>
      <c r="F9" s="120" t="s">
        <v>185</v>
      </c>
      <c r="G9" s="121" t="s">
        <v>186</v>
      </c>
      <c r="H9" s="122"/>
      <c r="I9" s="122"/>
      <c r="J9" s="122"/>
      <c r="K9" s="153"/>
    </row>
    <row r="10" s="87" customFormat="1" spans="1:11">
      <c r="A10" s="103" t="s">
        <v>187</v>
      </c>
      <c r="B10" s="104"/>
      <c r="C10" s="119" t="s">
        <v>64</v>
      </c>
      <c r="D10" s="119" t="s">
        <v>65</v>
      </c>
      <c r="E10" s="99" t="s">
        <v>188</v>
      </c>
      <c r="F10" s="120" t="s">
        <v>186</v>
      </c>
      <c r="G10" s="121" t="s">
        <v>189</v>
      </c>
      <c r="H10" s="122"/>
      <c r="I10" s="122"/>
      <c r="J10" s="122"/>
      <c r="K10" s="153"/>
    </row>
    <row r="11" s="87" customFormat="1" spans="1:11">
      <c r="A11" s="123" t="s">
        <v>145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4"/>
    </row>
    <row r="12" s="87" customFormat="1" spans="1:11">
      <c r="A12" s="97" t="s">
        <v>85</v>
      </c>
      <c r="B12" s="119" t="s">
        <v>81</v>
      </c>
      <c r="C12" s="119" t="s">
        <v>82</v>
      </c>
      <c r="D12" s="120"/>
      <c r="E12" s="99" t="s">
        <v>83</v>
      </c>
      <c r="F12" s="119" t="s">
        <v>81</v>
      </c>
      <c r="G12" s="119" t="s">
        <v>82</v>
      </c>
      <c r="H12" s="119"/>
      <c r="I12" s="99" t="s">
        <v>190</v>
      </c>
      <c r="J12" s="119" t="s">
        <v>81</v>
      </c>
      <c r="K12" s="150" t="s">
        <v>82</v>
      </c>
    </row>
    <row r="13" s="87" customFormat="1" spans="1:11">
      <c r="A13" s="97" t="s">
        <v>88</v>
      </c>
      <c r="B13" s="119" t="s">
        <v>81</v>
      </c>
      <c r="C13" s="119" t="s">
        <v>82</v>
      </c>
      <c r="D13" s="120"/>
      <c r="E13" s="99" t="s">
        <v>93</v>
      </c>
      <c r="F13" s="119" t="s">
        <v>81</v>
      </c>
      <c r="G13" s="119" t="s">
        <v>82</v>
      </c>
      <c r="H13" s="119"/>
      <c r="I13" s="99" t="s">
        <v>191</v>
      </c>
      <c r="J13" s="119" t="s">
        <v>81</v>
      </c>
      <c r="K13" s="150" t="s">
        <v>82</v>
      </c>
    </row>
    <row r="14" s="87" customFormat="1" ht="16.35" spans="1:11">
      <c r="A14" s="106" t="s">
        <v>192</v>
      </c>
      <c r="B14" s="125" t="s">
        <v>81</v>
      </c>
      <c r="C14" s="125" t="s">
        <v>82</v>
      </c>
      <c r="D14" s="109"/>
      <c r="E14" s="108" t="s">
        <v>193</v>
      </c>
      <c r="F14" s="125" t="s">
        <v>81</v>
      </c>
      <c r="G14" s="125" t="s">
        <v>82</v>
      </c>
      <c r="H14" s="125"/>
      <c r="I14" s="108" t="s">
        <v>194</v>
      </c>
      <c r="J14" s="125" t="s">
        <v>81</v>
      </c>
      <c r="K14" s="151" t="s">
        <v>82</v>
      </c>
    </row>
    <row r="15" s="87" customFormat="1" ht="16.35" spans="1:11">
      <c r="A15" s="112" t="s">
        <v>132</v>
      </c>
      <c r="B15" s="126" t="s">
        <v>186</v>
      </c>
      <c r="C15" s="126"/>
      <c r="D15" s="113"/>
      <c r="E15" s="112"/>
      <c r="F15" s="126"/>
      <c r="G15" s="126"/>
      <c r="H15" s="126"/>
      <c r="I15" s="112"/>
      <c r="J15" s="126"/>
      <c r="K15" s="126"/>
    </row>
    <row r="16" s="88" customFormat="1" spans="1:11">
      <c r="A16" s="91" t="s">
        <v>195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55"/>
    </row>
    <row r="17" s="87" customFormat="1" spans="1:11">
      <c r="A17" s="103" t="s">
        <v>196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56"/>
    </row>
    <row r="18" s="87" customFormat="1" spans="1:11">
      <c r="A18" s="103" t="s">
        <v>197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56"/>
    </row>
    <row r="19" s="87" customFormat="1" spans="1:11">
      <c r="A19" s="128" t="s">
        <v>198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0"/>
    </row>
    <row r="20" s="87" customFormat="1" spans="1:11">
      <c r="A20" s="129" t="s">
        <v>199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53"/>
    </row>
    <row r="21" s="87" customFormat="1" spans="1:11">
      <c r="A21" s="129"/>
      <c r="B21" s="122"/>
      <c r="C21" s="122"/>
      <c r="D21" s="122"/>
      <c r="E21" s="122"/>
      <c r="F21" s="122"/>
      <c r="G21" s="122"/>
      <c r="H21" s="122"/>
      <c r="I21" s="122"/>
      <c r="J21" s="122"/>
      <c r="K21" s="153"/>
    </row>
    <row r="22" s="87" customFormat="1" spans="1:11">
      <c r="A22" s="129"/>
      <c r="B22" s="122"/>
      <c r="C22" s="122"/>
      <c r="D22" s="122"/>
      <c r="E22" s="122"/>
      <c r="F22" s="122"/>
      <c r="G22" s="122"/>
      <c r="H22" s="122"/>
      <c r="I22" s="122"/>
      <c r="J22" s="122"/>
      <c r="K22" s="153"/>
    </row>
    <row r="23" s="87" customFormat="1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57"/>
    </row>
    <row r="24" s="87" customFormat="1" spans="1:11">
      <c r="A24" s="103" t="s">
        <v>110</v>
      </c>
      <c r="B24" s="104"/>
      <c r="C24" s="119" t="s">
        <v>64</v>
      </c>
      <c r="D24" s="119" t="s">
        <v>65</v>
      </c>
      <c r="E24" s="102"/>
      <c r="F24" s="102"/>
      <c r="G24" s="102"/>
      <c r="H24" s="102"/>
      <c r="I24" s="102"/>
      <c r="J24" s="102"/>
      <c r="K24" s="149"/>
    </row>
    <row r="25" s="87" customFormat="1" ht="16.35" spans="1:11">
      <c r="A25" s="132" t="s">
        <v>200</v>
      </c>
      <c r="B25" s="133" t="s">
        <v>186</v>
      </c>
      <c r="C25" s="133"/>
      <c r="D25" s="133"/>
      <c r="E25" s="133"/>
      <c r="F25" s="133"/>
      <c r="G25" s="133"/>
      <c r="H25" s="133"/>
      <c r="I25" s="133"/>
      <c r="J25" s="133"/>
      <c r="K25" s="158"/>
    </row>
    <row r="26" s="87" customFormat="1" ht="16.3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="87" customFormat="1" ht="15" customHeight="1" spans="1:11">
      <c r="A27" s="135" t="s">
        <v>201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52"/>
    </row>
    <row r="28" s="87" customFormat="1" ht="15" customHeight="1" spans="1:11">
      <c r="A28" s="136" t="s">
        <v>202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59"/>
    </row>
    <row r="29" s="87" customFormat="1" ht="15" customHeight="1" spans="1:11">
      <c r="A29" s="136" t="s">
        <v>203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59"/>
    </row>
    <row r="30" s="87" customFormat="1" ht="15" customHeight="1" spans="1:11">
      <c r="A30" s="136" t="s">
        <v>204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59"/>
    </row>
    <row r="31" s="87" customFormat="1" ht="15" customHeight="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59"/>
    </row>
    <row r="32" s="87" customFormat="1" ht="15" customHeight="1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59"/>
    </row>
    <row r="33" s="87" customFormat="1" ht="15" customHeight="1" spans="1:11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59"/>
    </row>
    <row r="34" s="87" customFormat="1" ht="15" customHeight="1" spans="1:11">
      <c r="A34" s="129"/>
      <c r="B34" s="122"/>
      <c r="C34" s="122"/>
      <c r="D34" s="122"/>
      <c r="E34" s="122"/>
      <c r="F34" s="122"/>
      <c r="G34" s="122"/>
      <c r="H34" s="122"/>
      <c r="I34" s="122"/>
      <c r="J34" s="122"/>
      <c r="K34" s="153"/>
    </row>
    <row r="35" s="87" customFormat="1" ht="15" customHeight="1" spans="1:11">
      <c r="A35" s="138"/>
      <c r="B35" s="122"/>
      <c r="C35" s="122"/>
      <c r="D35" s="122"/>
      <c r="E35" s="122"/>
      <c r="F35" s="122"/>
      <c r="G35" s="122"/>
      <c r="H35" s="122"/>
      <c r="I35" s="122"/>
      <c r="J35" s="122"/>
      <c r="K35" s="153"/>
    </row>
    <row r="36" s="87" customFormat="1" ht="15" customHeight="1" spans="1:1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60"/>
    </row>
    <row r="37" s="87" customFormat="1" ht="18.75" customHeight="1" spans="1:11">
      <c r="A37" s="141" t="s">
        <v>205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61"/>
    </row>
    <row r="38" s="89" customFormat="1" ht="18.75" customHeight="1" spans="1:11">
      <c r="A38" s="103" t="s">
        <v>206</v>
      </c>
      <c r="B38" s="104"/>
      <c r="C38" s="104"/>
      <c r="D38" s="102" t="s">
        <v>207</v>
      </c>
      <c r="E38" s="102"/>
      <c r="F38" s="143" t="s">
        <v>208</v>
      </c>
      <c r="G38" s="144"/>
      <c r="H38" s="104" t="s">
        <v>209</v>
      </c>
      <c r="I38" s="104"/>
      <c r="J38" s="104" t="s">
        <v>210</v>
      </c>
      <c r="K38" s="156"/>
    </row>
    <row r="39" s="87" customFormat="1" ht="18.75" customHeight="1" spans="1:13">
      <c r="A39" s="103" t="s">
        <v>132</v>
      </c>
      <c r="B39" s="104" t="s">
        <v>211</v>
      </c>
      <c r="C39" s="104"/>
      <c r="D39" s="104"/>
      <c r="E39" s="104"/>
      <c r="F39" s="104"/>
      <c r="G39" s="104"/>
      <c r="H39" s="104"/>
      <c r="I39" s="104"/>
      <c r="J39" s="104"/>
      <c r="K39" s="156"/>
      <c r="M39" s="89"/>
    </row>
    <row r="40" s="87" customFormat="1" ht="23" customHeight="1" spans="1:11">
      <c r="A40" s="103"/>
      <c r="B40" s="104"/>
      <c r="C40" s="104"/>
      <c r="D40" s="104"/>
      <c r="E40" s="104"/>
      <c r="F40" s="104"/>
      <c r="G40" s="104"/>
      <c r="H40" s="104"/>
      <c r="I40" s="104"/>
      <c r="J40" s="104"/>
      <c r="K40" s="156"/>
    </row>
    <row r="41" s="87" customFormat="1" ht="18.75" customHeight="1" spans="1:11">
      <c r="A41" s="103"/>
      <c r="B41" s="104"/>
      <c r="C41" s="104"/>
      <c r="D41" s="104"/>
      <c r="E41" s="104"/>
      <c r="F41" s="104"/>
      <c r="G41" s="104"/>
      <c r="H41" s="104"/>
      <c r="I41" s="104"/>
      <c r="J41" s="104"/>
      <c r="K41" s="156"/>
    </row>
    <row r="42" s="87" customFormat="1" ht="32" customHeight="1" spans="1:11">
      <c r="A42" s="106" t="s">
        <v>122</v>
      </c>
      <c r="B42" s="110" t="s">
        <v>212</v>
      </c>
      <c r="C42" s="110"/>
      <c r="D42" s="145" t="s">
        <v>213</v>
      </c>
      <c r="E42" s="110" t="s">
        <v>214</v>
      </c>
      <c r="F42" s="145" t="s">
        <v>124</v>
      </c>
      <c r="G42" s="146">
        <v>45914</v>
      </c>
      <c r="H42" s="145" t="s">
        <v>125</v>
      </c>
      <c r="I42" s="145"/>
      <c r="J42" s="110" t="s">
        <v>215</v>
      </c>
      <c r="K42" s="16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200660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29"/>
  <sheetViews>
    <sheetView zoomScale="80" zoomScaleNormal="80" workbookViewId="0">
      <selection activeCell="J20" sqref="J20"/>
    </sheetView>
  </sheetViews>
  <sheetFormatPr defaultColWidth="9" defaultRowHeight="26" customHeight="1"/>
  <cols>
    <col min="1" max="1" width="17.1666666666667" style="64" customWidth="1"/>
    <col min="2" max="7" width="12.8083333333333" style="64" customWidth="1"/>
    <col min="8" max="8" width="1.33333333333333" style="64" customWidth="1"/>
    <col min="9" max="14" width="15.1666666666667" style="65" customWidth="1"/>
    <col min="15" max="16384" width="9" style="64"/>
  </cols>
  <sheetData>
    <row r="1" ht="22" customHeight="1" spans="1:14">
      <c r="A1" s="66" t="s">
        <v>128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ht="22" customHeight="1" spans="1:14">
      <c r="A2" s="68" t="s">
        <v>61</v>
      </c>
      <c r="B2" s="69">
        <f>'验货尺寸表 '!B2</f>
        <v>0</v>
      </c>
      <c r="C2" s="69"/>
      <c r="D2" s="70" t="s">
        <v>66</v>
      </c>
      <c r="E2" s="69">
        <f>'验货尺寸表 '!E2</f>
        <v>0</v>
      </c>
      <c r="F2" s="69"/>
      <c r="G2" s="69"/>
      <c r="H2" s="71"/>
      <c r="I2" s="83" t="s">
        <v>57</v>
      </c>
      <c r="J2" s="69" t="str">
        <f>'验货尺寸表 '!J2</f>
        <v>青岛锦瑞麟服装有限公司</v>
      </c>
      <c r="K2" s="69"/>
      <c r="L2" s="69"/>
      <c r="M2" s="69"/>
      <c r="N2" s="69"/>
    </row>
    <row r="3" ht="22" customHeight="1" spans="1:14">
      <c r="A3" s="72" t="s">
        <v>129</v>
      </c>
      <c r="B3" s="73" t="s">
        <v>130</v>
      </c>
      <c r="C3" s="73"/>
      <c r="D3" s="73"/>
      <c r="E3" s="73"/>
      <c r="F3" s="73"/>
      <c r="G3" s="73"/>
      <c r="H3" s="71"/>
      <c r="I3" s="72" t="s">
        <v>131</v>
      </c>
      <c r="J3" s="72"/>
      <c r="K3" s="72"/>
      <c r="L3" s="72"/>
      <c r="M3" s="72"/>
      <c r="N3" s="72"/>
    </row>
    <row r="4" ht="22" customHeight="1" spans="1:14">
      <c r="A4" s="72"/>
      <c r="B4" s="74" t="s">
        <v>216</v>
      </c>
      <c r="C4" s="74" t="s">
        <v>217</v>
      </c>
      <c r="D4" s="74" t="s">
        <v>218</v>
      </c>
      <c r="E4" s="74" t="s">
        <v>219</v>
      </c>
      <c r="F4" s="74" t="s">
        <v>220</v>
      </c>
      <c r="G4" s="74" t="s">
        <v>221</v>
      </c>
      <c r="H4" s="71"/>
      <c r="I4" s="74" t="s">
        <v>222</v>
      </c>
      <c r="J4" s="74" t="s">
        <v>223</v>
      </c>
      <c r="K4" s="74" t="s">
        <v>224</v>
      </c>
      <c r="L4" s="74" t="s">
        <v>225</v>
      </c>
      <c r="M4" s="74" t="s">
        <v>226</v>
      </c>
      <c r="N4" s="74" t="s">
        <v>227</v>
      </c>
    </row>
    <row r="5" ht="22" customHeight="1" spans="1:14">
      <c r="A5" s="72"/>
      <c r="B5" s="74" t="s">
        <v>228</v>
      </c>
      <c r="C5" s="74" t="s">
        <v>229</v>
      </c>
      <c r="D5" s="74" t="s">
        <v>230</v>
      </c>
      <c r="E5" s="74" t="s">
        <v>231</v>
      </c>
      <c r="F5" s="74" t="s">
        <v>232</v>
      </c>
      <c r="G5" s="74" t="s">
        <v>233</v>
      </c>
      <c r="H5" s="71"/>
      <c r="I5" s="74" t="s">
        <v>228</v>
      </c>
      <c r="J5" s="74" t="s">
        <v>229</v>
      </c>
      <c r="K5" s="74" t="s">
        <v>230</v>
      </c>
      <c r="L5" s="74" t="s">
        <v>231</v>
      </c>
      <c r="M5" s="74" t="s">
        <v>232</v>
      </c>
      <c r="N5" s="74" t="s">
        <v>233</v>
      </c>
    </row>
    <row r="6" ht="22" customHeight="1" spans="1:14">
      <c r="A6" s="75" t="s">
        <v>234</v>
      </c>
      <c r="B6" s="76">
        <f t="shared" ref="B6:B8" si="0">C6-1</f>
        <v>72</v>
      </c>
      <c r="C6" s="76">
        <f t="shared" ref="C6:C8" si="1">D6-2</f>
        <v>73</v>
      </c>
      <c r="D6" s="77">
        <v>75</v>
      </c>
      <c r="E6" s="76">
        <f t="shared" ref="E6:E8" si="2">D6+2</f>
        <v>77</v>
      </c>
      <c r="F6" s="76">
        <f t="shared" ref="F6:F8" si="3">E6+2</f>
        <v>79</v>
      </c>
      <c r="G6" s="76">
        <f t="shared" ref="G6:G8" si="4">F6+1</f>
        <v>80</v>
      </c>
      <c r="H6" s="71"/>
      <c r="I6" s="84" t="s">
        <v>235</v>
      </c>
      <c r="J6" s="84" t="s">
        <v>236</v>
      </c>
      <c r="K6" s="84" t="s">
        <v>236</v>
      </c>
      <c r="L6" s="84" t="s">
        <v>236</v>
      </c>
      <c r="M6" s="84" t="s">
        <v>237</v>
      </c>
      <c r="N6" s="84" t="s">
        <v>236</v>
      </c>
    </row>
    <row r="7" ht="22" customHeight="1" spans="1:14">
      <c r="A7" s="75" t="s">
        <v>238</v>
      </c>
      <c r="B7" s="76">
        <f t="shared" si="0"/>
        <v>74</v>
      </c>
      <c r="C7" s="76">
        <f t="shared" si="1"/>
        <v>75</v>
      </c>
      <c r="D7" s="77">
        <v>77</v>
      </c>
      <c r="E7" s="76">
        <f t="shared" si="2"/>
        <v>79</v>
      </c>
      <c r="F7" s="76">
        <f t="shared" si="3"/>
        <v>81</v>
      </c>
      <c r="G7" s="76">
        <f t="shared" si="4"/>
        <v>82</v>
      </c>
      <c r="H7" s="71"/>
      <c r="I7" s="84" t="s">
        <v>235</v>
      </c>
      <c r="J7" s="84" t="s">
        <v>239</v>
      </c>
      <c r="K7" s="84" t="s">
        <v>239</v>
      </c>
      <c r="L7" s="84" t="s">
        <v>235</v>
      </c>
      <c r="M7" s="84" t="s">
        <v>235</v>
      </c>
      <c r="N7" s="84" t="s">
        <v>239</v>
      </c>
    </row>
    <row r="8" ht="22" customHeight="1" spans="1:14">
      <c r="A8" s="75" t="s">
        <v>240</v>
      </c>
      <c r="B8" s="76">
        <f t="shared" si="0"/>
        <v>74</v>
      </c>
      <c r="C8" s="76">
        <f t="shared" si="1"/>
        <v>75</v>
      </c>
      <c r="D8" s="77">
        <v>77</v>
      </c>
      <c r="E8" s="76">
        <f t="shared" si="2"/>
        <v>79</v>
      </c>
      <c r="F8" s="76">
        <f t="shared" si="3"/>
        <v>81</v>
      </c>
      <c r="G8" s="76">
        <f t="shared" si="4"/>
        <v>82</v>
      </c>
      <c r="H8" s="71"/>
      <c r="I8" s="84" t="s">
        <v>236</v>
      </c>
      <c r="J8" s="84" t="s">
        <v>237</v>
      </c>
      <c r="K8" s="84" t="s">
        <v>236</v>
      </c>
      <c r="L8" s="84" t="s">
        <v>236</v>
      </c>
      <c r="M8" s="84" t="s">
        <v>236</v>
      </c>
      <c r="N8" s="84" t="s">
        <v>236</v>
      </c>
    </row>
    <row r="9" ht="22" customHeight="1" spans="1:14">
      <c r="A9" s="75" t="s">
        <v>241</v>
      </c>
      <c r="B9" s="76">
        <f>C9-4</f>
        <v>114</v>
      </c>
      <c r="C9" s="76">
        <f>D9-4</f>
        <v>118</v>
      </c>
      <c r="D9" s="77">
        <v>122</v>
      </c>
      <c r="E9" s="76">
        <f>D9+4</f>
        <v>126</v>
      </c>
      <c r="F9" s="76">
        <f>E9+4</f>
        <v>130</v>
      </c>
      <c r="G9" s="76">
        <f>F9+6</f>
        <v>136</v>
      </c>
      <c r="H9" s="71"/>
      <c r="I9" s="84" t="s">
        <v>236</v>
      </c>
      <c r="J9" s="84" t="s">
        <v>242</v>
      </c>
      <c r="K9" s="84" t="s">
        <v>243</v>
      </c>
      <c r="L9" s="84" t="s">
        <v>236</v>
      </c>
      <c r="M9" s="84" t="s">
        <v>239</v>
      </c>
      <c r="N9" s="84" t="s">
        <v>235</v>
      </c>
    </row>
    <row r="10" ht="22" customHeight="1" spans="1:14">
      <c r="A10" s="75" t="s">
        <v>244</v>
      </c>
      <c r="B10" s="76">
        <f>C10-4</f>
        <v>110</v>
      </c>
      <c r="C10" s="76">
        <f>D10-4</f>
        <v>114</v>
      </c>
      <c r="D10" s="77">
        <v>118</v>
      </c>
      <c r="E10" s="76">
        <f>D10+4</f>
        <v>122</v>
      </c>
      <c r="F10" s="76">
        <f>E10+5</f>
        <v>127</v>
      </c>
      <c r="G10" s="76">
        <f>F10+6</f>
        <v>133</v>
      </c>
      <c r="H10" s="71"/>
      <c r="I10" s="84" t="s">
        <v>235</v>
      </c>
      <c r="J10" s="84" t="s">
        <v>236</v>
      </c>
      <c r="K10" s="84" t="s">
        <v>236</v>
      </c>
      <c r="L10" s="84" t="s">
        <v>236</v>
      </c>
      <c r="M10" s="84" t="s">
        <v>235</v>
      </c>
      <c r="N10" s="84" t="s">
        <v>236</v>
      </c>
    </row>
    <row r="11" ht="22" customHeight="1" spans="1:14">
      <c r="A11" s="75" t="s">
        <v>245</v>
      </c>
      <c r="B11" s="76">
        <f>C11-1.2</f>
        <v>87</v>
      </c>
      <c r="C11" s="76">
        <f>D11-1.8</f>
        <v>88.2</v>
      </c>
      <c r="D11" s="77">
        <v>90</v>
      </c>
      <c r="E11" s="76">
        <f>D11+1.8</f>
        <v>91.8</v>
      </c>
      <c r="F11" s="76">
        <f>E11+1.8</f>
        <v>93.6</v>
      </c>
      <c r="G11" s="76">
        <f>F11+1.3</f>
        <v>94.9</v>
      </c>
      <c r="H11" s="71"/>
      <c r="I11" s="84" t="s">
        <v>242</v>
      </c>
      <c r="J11" s="84" t="s">
        <v>242</v>
      </c>
      <c r="K11" s="84" t="s">
        <v>237</v>
      </c>
      <c r="L11" s="84" t="s">
        <v>242</v>
      </c>
      <c r="M11" s="84" t="s">
        <v>236</v>
      </c>
      <c r="N11" s="84" t="s">
        <v>237</v>
      </c>
    </row>
    <row r="12" ht="22" customHeight="1" spans="1:14">
      <c r="A12" s="75" t="s">
        <v>246</v>
      </c>
      <c r="B12" s="76">
        <f>C12-1.2</f>
        <v>46.6</v>
      </c>
      <c r="C12" s="76">
        <f>D12-1.2</f>
        <v>47.8</v>
      </c>
      <c r="D12" s="77">
        <v>49</v>
      </c>
      <c r="E12" s="76">
        <f>D12+1.2</f>
        <v>50.2</v>
      </c>
      <c r="F12" s="76">
        <f>E12+1.2</f>
        <v>51.4</v>
      </c>
      <c r="G12" s="76">
        <f>F12+1.4</f>
        <v>52.8</v>
      </c>
      <c r="H12" s="71"/>
      <c r="I12" s="84" t="s">
        <v>236</v>
      </c>
      <c r="J12" s="84" t="s">
        <v>236</v>
      </c>
      <c r="K12" s="84" t="s">
        <v>236</v>
      </c>
      <c r="L12" s="84" t="s">
        <v>236</v>
      </c>
      <c r="M12" s="84" t="s">
        <v>236</v>
      </c>
      <c r="N12" s="84" t="s">
        <v>236</v>
      </c>
    </row>
    <row r="13" ht="22" customHeight="1" spans="1:14">
      <c r="A13" s="75" t="s">
        <v>247</v>
      </c>
      <c r="B13" s="76">
        <f>C13-0.6</f>
        <v>63.2</v>
      </c>
      <c r="C13" s="76">
        <f>D13-1.2</f>
        <v>63.8</v>
      </c>
      <c r="D13" s="77">
        <v>65</v>
      </c>
      <c r="E13" s="76">
        <f>D13+1.2</f>
        <v>66.2</v>
      </c>
      <c r="F13" s="76">
        <f>E13+1.2</f>
        <v>67.4</v>
      </c>
      <c r="G13" s="76">
        <f>F13+0.6</f>
        <v>68</v>
      </c>
      <c r="H13" s="71"/>
      <c r="I13" s="84" t="s">
        <v>236</v>
      </c>
      <c r="J13" s="84" t="s">
        <v>236</v>
      </c>
      <c r="K13" s="84" t="s">
        <v>236</v>
      </c>
      <c r="L13" s="84" t="s">
        <v>236</v>
      </c>
      <c r="M13" s="84" t="s">
        <v>236</v>
      </c>
      <c r="N13" s="84" t="s">
        <v>236</v>
      </c>
    </row>
    <row r="14" ht="22" customHeight="1" spans="1:14">
      <c r="A14" s="75" t="s">
        <v>248</v>
      </c>
      <c r="B14" s="76">
        <f>C14-0.8</f>
        <v>22.4</v>
      </c>
      <c r="C14" s="76">
        <f>D14-0.8</f>
        <v>23.2</v>
      </c>
      <c r="D14" s="77">
        <v>24</v>
      </c>
      <c r="E14" s="76">
        <f>D14+0.8</f>
        <v>24.8</v>
      </c>
      <c r="F14" s="76">
        <f>E14+0.8</f>
        <v>25.6</v>
      </c>
      <c r="G14" s="76">
        <f>F14+1.3</f>
        <v>26.9</v>
      </c>
      <c r="H14" s="71"/>
      <c r="I14" s="84" t="s">
        <v>236</v>
      </c>
      <c r="J14" s="84" t="s">
        <v>236</v>
      </c>
      <c r="K14" s="84" t="s">
        <v>239</v>
      </c>
      <c r="L14" s="84" t="s">
        <v>236</v>
      </c>
      <c r="M14" s="84" t="s">
        <v>236</v>
      </c>
      <c r="N14" s="84" t="s">
        <v>236</v>
      </c>
    </row>
    <row r="15" ht="22" customHeight="1" spans="1:14">
      <c r="A15" s="75" t="s">
        <v>249</v>
      </c>
      <c r="B15" s="76">
        <f>C15-0.7</f>
        <v>20.6</v>
      </c>
      <c r="C15" s="76">
        <f>D15-0.7</f>
        <v>21.3</v>
      </c>
      <c r="D15" s="77">
        <v>22</v>
      </c>
      <c r="E15" s="76">
        <f>D15+0.7</f>
        <v>22.7</v>
      </c>
      <c r="F15" s="76">
        <f>E15+0.7</f>
        <v>23.4</v>
      </c>
      <c r="G15" s="76">
        <f>F15+1</f>
        <v>24.4</v>
      </c>
      <c r="H15" s="71"/>
      <c r="I15" s="84" t="s">
        <v>236</v>
      </c>
      <c r="J15" s="84" t="s">
        <v>236</v>
      </c>
      <c r="K15" s="84" t="s">
        <v>236</v>
      </c>
      <c r="L15" s="84" t="s">
        <v>236</v>
      </c>
      <c r="M15" s="84" t="s">
        <v>236</v>
      </c>
      <c r="N15" s="84" t="s">
        <v>236</v>
      </c>
    </row>
    <row r="16" ht="22" customHeight="1" spans="1:14">
      <c r="A16" s="75" t="s">
        <v>250</v>
      </c>
      <c r="B16" s="76">
        <f t="shared" ref="B16:B22" si="5">C16-0.5</f>
        <v>14.5</v>
      </c>
      <c r="C16" s="76">
        <f t="shared" ref="C16:C22" si="6">D16-0.5</f>
        <v>15</v>
      </c>
      <c r="D16" s="77">
        <v>15.5</v>
      </c>
      <c r="E16" s="76">
        <f t="shared" ref="E16:E22" si="7">D16+0.5</f>
        <v>16</v>
      </c>
      <c r="F16" s="76">
        <f t="shared" ref="F16:F22" si="8">E16+0.5</f>
        <v>16.5</v>
      </c>
      <c r="G16" s="76">
        <f>F16+0.7</f>
        <v>17.2</v>
      </c>
      <c r="H16" s="71"/>
      <c r="I16" s="84" t="s">
        <v>236</v>
      </c>
      <c r="J16" s="84" t="s">
        <v>236</v>
      </c>
      <c r="K16" s="84" t="s">
        <v>236</v>
      </c>
      <c r="L16" s="84" t="s">
        <v>236</v>
      </c>
      <c r="M16" s="84" t="s">
        <v>236</v>
      </c>
      <c r="N16" s="84" t="s">
        <v>236</v>
      </c>
    </row>
    <row r="17" ht="22" customHeight="1" spans="1:14">
      <c r="A17" s="75" t="s">
        <v>251</v>
      </c>
      <c r="B17" s="76">
        <f>C17</f>
        <v>2</v>
      </c>
      <c r="C17" s="76">
        <f>D17</f>
        <v>2</v>
      </c>
      <c r="D17" s="77">
        <v>2</v>
      </c>
      <c r="E17" s="76">
        <f t="shared" ref="E17:G17" si="9">D17</f>
        <v>2</v>
      </c>
      <c r="F17" s="76">
        <f t="shared" si="9"/>
        <v>2</v>
      </c>
      <c r="G17" s="76">
        <f t="shared" si="9"/>
        <v>2</v>
      </c>
      <c r="H17" s="71"/>
      <c r="I17" s="84" t="s">
        <v>236</v>
      </c>
      <c r="J17" s="84" t="s">
        <v>236</v>
      </c>
      <c r="K17" s="84" t="s">
        <v>235</v>
      </c>
      <c r="L17" s="84" t="s">
        <v>236</v>
      </c>
      <c r="M17" s="84" t="s">
        <v>236</v>
      </c>
      <c r="N17" s="84" t="s">
        <v>236</v>
      </c>
    </row>
    <row r="18" ht="22" customHeight="1" spans="1:14">
      <c r="A18" s="75" t="s">
        <v>252</v>
      </c>
      <c r="B18" s="76">
        <f t="shared" si="5"/>
        <v>9.5</v>
      </c>
      <c r="C18" s="76">
        <f t="shared" si="6"/>
        <v>10</v>
      </c>
      <c r="D18" s="77">
        <v>10.5</v>
      </c>
      <c r="E18" s="76">
        <f t="shared" si="7"/>
        <v>11</v>
      </c>
      <c r="F18" s="76">
        <f t="shared" si="8"/>
        <v>11.5</v>
      </c>
      <c r="G18" s="76">
        <f>F18+0.7</f>
        <v>12.2</v>
      </c>
      <c r="H18" s="71"/>
      <c r="I18" s="84" t="s">
        <v>236</v>
      </c>
      <c r="J18" s="84" t="s">
        <v>236</v>
      </c>
      <c r="K18" s="84" t="s">
        <v>236</v>
      </c>
      <c r="L18" s="84" t="s">
        <v>236</v>
      </c>
      <c r="M18" s="84" t="s">
        <v>236</v>
      </c>
      <c r="N18" s="84" t="s">
        <v>236</v>
      </c>
    </row>
    <row r="19" ht="22" customHeight="1" spans="1:14">
      <c r="A19" s="78" t="s">
        <v>253</v>
      </c>
      <c r="B19" s="76">
        <f>C19-1</f>
        <v>60</v>
      </c>
      <c r="C19" s="76">
        <f>D19-1</f>
        <v>61</v>
      </c>
      <c r="D19" s="79">
        <v>62</v>
      </c>
      <c r="E19" s="76">
        <f>(D19+1)</f>
        <v>63</v>
      </c>
      <c r="F19" s="76">
        <f>(E19+1)</f>
        <v>64</v>
      </c>
      <c r="G19" s="76">
        <f>(F19+1.5)</f>
        <v>65.5</v>
      </c>
      <c r="H19" s="71"/>
      <c r="I19" s="84" t="s">
        <v>235</v>
      </c>
      <c r="J19" s="84" t="s">
        <v>235</v>
      </c>
      <c r="K19" s="84" t="s">
        <v>239</v>
      </c>
      <c r="L19" s="84" t="s">
        <v>235</v>
      </c>
      <c r="M19" s="84" t="s">
        <v>239</v>
      </c>
      <c r="N19" s="84" t="s">
        <v>239</v>
      </c>
    </row>
    <row r="20" ht="22" customHeight="1" spans="1:14">
      <c r="A20" s="75" t="s">
        <v>254</v>
      </c>
      <c r="B20" s="76">
        <f>D20</f>
        <v>12</v>
      </c>
      <c r="C20" s="76">
        <f>D20</f>
        <v>12</v>
      </c>
      <c r="D20" s="79">
        <v>12</v>
      </c>
      <c r="E20" s="76">
        <f>D20</f>
        <v>12</v>
      </c>
      <c r="F20" s="76">
        <f>D20</f>
        <v>12</v>
      </c>
      <c r="G20" s="76">
        <f>D20</f>
        <v>12</v>
      </c>
      <c r="H20" s="71"/>
      <c r="I20" s="84" t="s">
        <v>236</v>
      </c>
      <c r="J20" s="84" t="s">
        <v>236</v>
      </c>
      <c r="K20" s="84" t="s">
        <v>236</v>
      </c>
      <c r="L20" s="84" t="s">
        <v>236</v>
      </c>
      <c r="M20" s="84" t="s">
        <v>236</v>
      </c>
      <c r="N20" s="84" t="s">
        <v>236</v>
      </c>
    </row>
    <row r="21" ht="22" customHeight="1" spans="1:14">
      <c r="A21" s="75" t="s">
        <v>255</v>
      </c>
      <c r="B21" s="76">
        <f t="shared" si="5"/>
        <v>37</v>
      </c>
      <c r="C21" s="76">
        <f t="shared" si="6"/>
        <v>37.5</v>
      </c>
      <c r="D21" s="77">
        <v>38</v>
      </c>
      <c r="E21" s="76">
        <f t="shared" si="7"/>
        <v>38.5</v>
      </c>
      <c r="F21" s="76">
        <f t="shared" si="8"/>
        <v>39</v>
      </c>
      <c r="G21" s="80">
        <f>F21+0.5</f>
        <v>39.5</v>
      </c>
      <c r="H21" s="71"/>
      <c r="I21" s="84" t="s">
        <v>256</v>
      </c>
      <c r="J21" s="84" t="s">
        <v>239</v>
      </c>
      <c r="K21" s="84" t="s">
        <v>236</v>
      </c>
      <c r="L21" s="84" t="s">
        <v>236</v>
      </c>
      <c r="M21" s="84" t="s">
        <v>239</v>
      </c>
      <c r="N21" s="84" t="s">
        <v>239</v>
      </c>
    </row>
    <row r="22" ht="22" customHeight="1" spans="1:14">
      <c r="A22" s="75" t="s">
        <v>257</v>
      </c>
      <c r="B22" s="76">
        <f t="shared" si="5"/>
        <v>31</v>
      </c>
      <c r="C22" s="76">
        <f t="shared" si="6"/>
        <v>31.5</v>
      </c>
      <c r="D22" s="77">
        <v>32</v>
      </c>
      <c r="E22" s="76">
        <f t="shared" si="7"/>
        <v>32.5</v>
      </c>
      <c r="F22" s="76">
        <f t="shared" si="8"/>
        <v>33</v>
      </c>
      <c r="G22" s="80">
        <f>F22+0.75</f>
        <v>33.75</v>
      </c>
      <c r="H22" s="71"/>
      <c r="I22" s="84" t="s">
        <v>236</v>
      </c>
      <c r="J22" s="84" t="s">
        <v>237</v>
      </c>
      <c r="K22" s="84" t="s">
        <v>236</v>
      </c>
      <c r="L22" s="84" t="s">
        <v>236</v>
      </c>
      <c r="M22" s="84" t="s">
        <v>236</v>
      </c>
      <c r="N22" s="84" t="s">
        <v>236</v>
      </c>
    </row>
    <row r="23" ht="22" customHeight="1" spans="1:14">
      <c r="A23" s="75" t="s">
        <v>258</v>
      </c>
      <c r="B23" s="76">
        <f>D23-1</f>
        <v>18</v>
      </c>
      <c r="C23" s="76">
        <f t="shared" ref="C23:G23" si="10">B23</f>
        <v>18</v>
      </c>
      <c r="D23" s="77">
        <v>19</v>
      </c>
      <c r="E23" s="76">
        <f t="shared" si="10"/>
        <v>19</v>
      </c>
      <c r="F23" s="76">
        <f>D23+1.5</f>
        <v>20.5</v>
      </c>
      <c r="G23" s="76">
        <f t="shared" si="10"/>
        <v>20.5</v>
      </c>
      <c r="H23" s="71"/>
      <c r="I23" s="84" t="s">
        <v>236</v>
      </c>
      <c r="J23" s="84" t="s">
        <v>236</v>
      </c>
      <c r="K23" s="84" t="s">
        <v>236</v>
      </c>
      <c r="L23" s="84" t="s">
        <v>236</v>
      </c>
      <c r="M23" s="84" t="s">
        <v>236</v>
      </c>
      <c r="N23" s="84" t="s">
        <v>236</v>
      </c>
    </row>
    <row r="24" ht="22" customHeight="1" spans="1:14">
      <c r="A24" s="75" t="s">
        <v>259</v>
      </c>
      <c r="B24" s="76">
        <f>C24</f>
        <v>17</v>
      </c>
      <c r="C24" s="76">
        <f>D24</f>
        <v>17</v>
      </c>
      <c r="D24" s="77">
        <v>17</v>
      </c>
      <c r="E24" s="76">
        <f>D24</f>
        <v>17</v>
      </c>
      <c r="F24" s="76">
        <f>E24+1.5</f>
        <v>18.5</v>
      </c>
      <c r="G24" s="76">
        <f>F24</f>
        <v>18.5</v>
      </c>
      <c r="H24" s="71"/>
      <c r="I24" s="84" t="s">
        <v>236</v>
      </c>
      <c r="J24" s="84" t="s">
        <v>236</v>
      </c>
      <c r="K24" s="84" t="s">
        <v>236</v>
      </c>
      <c r="L24" s="84" t="s">
        <v>236</v>
      </c>
      <c r="M24" s="84" t="s">
        <v>236</v>
      </c>
      <c r="N24" s="84" t="s">
        <v>236</v>
      </c>
    </row>
    <row r="25" ht="22" customHeight="1" spans="1:14">
      <c r="A25" s="75" t="s">
        <v>260</v>
      </c>
      <c r="B25" s="77">
        <f>C25-8</f>
        <v>191</v>
      </c>
      <c r="C25" s="77">
        <f>D25-11</f>
        <v>199</v>
      </c>
      <c r="D25" s="77">
        <v>210</v>
      </c>
      <c r="E25" s="77">
        <f>D25+11</f>
        <v>221</v>
      </c>
      <c r="F25" s="77">
        <f>E25+12</f>
        <v>233</v>
      </c>
      <c r="G25" s="77">
        <f>F25+12</f>
        <v>245</v>
      </c>
      <c r="H25" s="71"/>
      <c r="I25" s="84"/>
      <c r="J25" s="84"/>
      <c r="K25" s="84"/>
      <c r="L25" s="84"/>
      <c r="M25" s="84"/>
      <c r="N25" s="84"/>
    </row>
    <row r="26" ht="22" customHeight="1" spans="1:14">
      <c r="A26" s="75" t="s">
        <v>261</v>
      </c>
      <c r="B26" s="77">
        <f t="shared" ref="B26:G26" si="11">B25-5</f>
        <v>186</v>
      </c>
      <c r="C26" s="77">
        <f t="shared" si="11"/>
        <v>194</v>
      </c>
      <c r="D26" s="77">
        <f t="shared" si="11"/>
        <v>205</v>
      </c>
      <c r="E26" s="77">
        <f t="shared" si="11"/>
        <v>216</v>
      </c>
      <c r="F26" s="77">
        <f t="shared" si="11"/>
        <v>228</v>
      </c>
      <c r="G26" s="77">
        <f t="shared" si="11"/>
        <v>240</v>
      </c>
      <c r="H26" s="71"/>
      <c r="I26" s="84"/>
      <c r="J26" s="84"/>
      <c r="K26" s="84"/>
      <c r="L26" s="84"/>
      <c r="M26" s="84"/>
      <c r="N26" s="84"/>
    </row>
    <row r="27" ht="22" customHeight="1" spans="1:14">
      <c r="A27" s="81" t="s">
        <v>132</v>
      </c>
      <c r="D27" s="82"/>
      <c r="E27" s="82"/>
      <c r="F27" s="82"/>
      <c r="G27" s="82"/>
      <c r="H27" s="82"/>
      <c r="I27" s="85"/>
      <c r="J27" s="85"/>
      <c r="K27" s="85"/>
      <c r="L27" s="85"/>
      <c r="M27" s="85"/>
      <c r="N27" s="85"/>
    </row>
    <row r="28" ht="22" customHeight="1" spans="1:14">
      <c r="A28" s="64" t="s">
        <v>262</v>
      </c>
      <c r="D28" s="82"/>
      <c r="E28" s="82"/>
      <c r="F28" s="82"/>
      <c r="G28" s="82"/>
      <c r="H28" s="82"/>
      <c r="I28" s="85"/>
      <c r="J28" s="85"/>
      <c r="K28" s="85"/>
      <c r="L28" s="85"/>
      <c r="M28" s="85"/>
      <c r="N28" s="85"/>
    </row>
    <row r="29" ht="15.6" spans="1:13">
      <c r="A29" s="82"/>
      <c r="B29" s="82"/>
      <c r="C29" s="82"/>
      <c r="D29" s="82"/>
      <c r="E29" s="82"/>
      <c r="F29" s="82"/>
      <c r="G29" s="82"/>
      <c r="H29" s="82"/>
      <c r="I29" s="86" t="s">
        <v>263</v>
      </c>
      <c r="J29" s="86"/>
      <c r="K29" s="86" t="s">
        <v>264</v>
      </c>
      <c r="L29" s="86"/>
      <c r="M29" s="86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6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9"/>
  <sheetViews>
    <sheetView workbookViewId="0">
      <selection activeCell="F23" sqref="F23"/>
    </sheetView>
  </sheetViews>
  <sheetFormatPr defaultColWidth="9" defaultRowHeight="15.6"/>
  <cols>
    <col min="1" max="1" width="7" customWidth="1"/>
    <col min="2" max="2" width="12.1666666666667" customWidth="1"/>
    <col min="3" max="3" width="12.8333333333333" customWidth="1"/>
    <col min="4" max="4" width="12.4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8.2" spans="1:15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267</v>
      </c>
      <c r="B2" s="5" t="s">
        <v>268</v>
      </c>
      <c r="C2" s="5" t="s">
        <v>269</v>
      </c>
      <c r="D2" s="5" t="s">
        <v>270</v>
      </c>
      <c r="E2" s="5" t="s">
        <v>271</v>
      </c>
      <c r="F2" s="5" t="s">
        <v>272</v>
      </c>
      <c r="G2" s="5" t="s">
        <v>273</v>
      </c>
      <c r="H2" s="5" t="s">
        <v>274</v>
      </c>
      <c r="I2" s="4" t="s">
        <v>275</v>
      </c>
      <c r="J2" s="4" t="s">
        <v>276</v>
      </c>
      <c r="K2" s="4" t="s">
        <v>277</v>
      </c>
      <c r="L2" s="4" t="s">
        <v>278</v>
      </c>
      <c r="M2" s="4" t="s">
        <v>279</v>
      </c>
      <c r="N2" s="58" t="s">
        <v>280</v>
      </c>
      <c r="O2" s="5" t="s">
        <v>281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282</v>
      </c>
      <c r="J3" s="4" t="s">
        <v>282</v>
      </c>
      <c r="K3" s="4" t="s">
        <v>282</v>
      </c>
      <c r="L3" s="4" t="s">
        <v>282</v>
      </c>
      <c r="M3" s="4" t="s">
        <v>282</v>
      </c>
      <c r="N3" s="59"/>
      <c r="O3" s="7"/>
    </row>
    <row r="4" s="55" customFormat="1" spans="1:16">
      <c r="A4" s="11">
        <v>1</v>
      </c>
      <c r="B4" s="11">
        <v>4720</v>
      </c>
      <c r="C4" s="11" t="s">
        <v>283</v>
      </c>
      <c r="D4" s="11" t="s">
        <v>284</v>
      </c>
      <c r="E4" s="11" t="s">
        <v>156</v>
      </c>
      <c r="F4" s="11" t="s">
        <v>285</v>
      </c>
      <c r="G4" s="11" t="s">
        <v>286</v>
      </c>
      <c r="H4" s="57"/>
      <c r="I4" s="11">
        <v>2</v>
      </c>
      <c r="J4" s="11">
        <v>0</v>
      </c>
      <c r="K4" s="11">
        <v>0</v>
      </c>
      <c r="L4" s="11">
        <v>0</v>
      </c>
      <c r="M4" s="11">
        <v>0</v>
      </c>
      <c r="N4" s="60"/>
      <c r="O4" s="11" t="s">
        <v>287</v>
      </c>
      <c r="P4" s="61"/>
    </row>
    <row r="5" s="55" customFormat="1" spans="1:16">
      <c r="A5" s="11">
        <v>2</v>
      </c>
      <c r="B5" s="11">
        <v>4724</v>
      </c>
      <c r="C5" s="11" t="s">
        <v>283</v>
      </c>
      <c r="D5" s="11" t="s">
        <v>284</v>
      </c>
      <c r="E5" s="11" t="s">
        <v>156</v>
      </c>
      <c r="F5" s="11" t="s">
        <v>285</v>
      </c>
      <c r="G5" s="11" t="s">
        <v>286</v>
      </c>
      <c r="H5" s="57"/>
      <c r="I5" s="11">
        <v>1</v>
      </c>
      <c r="J5" s="11">
        <v>0</v>
      </c>
      <c r="K5" s="11">
        <v>1</v>
      </c>
      <c r="L5" s="11">
        <v>1</v>
      </c>
      <c r="M5" s="11">
        <v>0</v>
      </c>
      <c r="N5" s="60"/>
      <c r="O5" s="11" t="s">
        <v>287</v>
      </c>
      <c r="P5" s="61"/>
    </row>
    <row r="6" s="55" customFormat="1" spans="1:16">
      <c r="A6" s="11">
        <v>3</v>
      </c>
      <c r="B6" s="11">
        <v>4725</v>
      </c>
      <c r="C6" s="11" t="s">
        <v>283</v>
      </c>
      <c r="D6" s="11" t="s">
        <v>288</v>
      </c>
      <c r="E6" s="11" t="s">
        <v>156</v>
      </c>
      <c r="F6" s="11" t="s">
        <v>285</v>
      </c>
      <c r="G6" s="11" t="s">
        <v>286</v>
      </c>
      <c r="H6" s="57"/>
      <c r="I6" s="11">
        <v>1</v>
      </c>
      <c r="J6" s="11">
        <v>0</v>
      </c>
      <c r="K6" s="11">
        <v>1</v>
      </c>
      <c r="L6" s="11">
        <v>0</v>
      </c>
      <c r="M6" s="11">
        <v>1</v>
      </c>
      <c r="N6" s="60"/>
      <c r="O6" s="11" t="s">
        <v>287</v>
      </c>
      <c r="P6" s="61"/>
    </row>
    <row r="7" spans="1: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62"/>
      <c r="O7" s="12"/>
    </row>
    <row r="8" s="2" customFormat="1" ht="17.4" spans="1:15">
      <c r="A8" s="13" t="s">
        <v>289</v>
      </c>
      <c r="B8" s="14"/>
      <c r="C8" s="14"/>
      <c r="D8" s="15"/>
      <c r="E8" s="16"/>
      <c r="F8" s="31"/>
      <c r="G8" s="31"/>
      <c r="H8" s="31"/>
      <c r="I8" s="25"/>
      <c r="J8" s="13" t="s">
        <v>290</v>
      </c>
      <c r="K8" s="14"/>
      <c r="L8" s="14"/>
      <c r="M8" s="15"/>
      <c r="N8" s="63"/>
      <c r="O8" s="24"/>
    </row>
    <row r="9" ht="34" customHeight="1" spans="1:15">
      <c r="A9" s="20" t="s">
        <v>291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6 O3:O6 O7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徐丽莉</cp:lastModifiedBy>
  <dcterms:created xsi:type="dcterms:W3CDTF">2020-03-11T01:34:00Z</dcterms:created>
  <dcterms:modified xsi:type="dcterms:W3CDTF">2025-09-14T13:44:29Z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9A76448B09AA4BF58667FC667EC195F4</vt:lpwstr>
  </property>
</Properties>
</file>