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提前走68件)" sheetId="22" r:id="rId8"/>
    <sheet name="验货尺寸表 (第一批) " sheetId="20" r:id="rId9"/>
    <sheet name="验货尺寸表 (特体)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CELL_RANGE" localSheetId="9">#REF!</definedName>
    <definedName name="TAB_RANGE" localSheetId="9">#REF!</definedName>
    <definedName name="D形扣" localSheetId="9">[6]辅料!#REF!</definedName>
    <definedName name="D形扣编码">#REF!</definedName>
    <definedName name="版型吊牌编码">#REF!</definedName>
    <definedName name="标准">#REF!</definedName>
    <definedName name="标准编码">#REF!</definedName>
    <definedName name="标准物料" localSheetId="9">[6]辅料!#REF!</definedName>
    <definedName name="标准物料编码">#REF!</definedName>
    <definedName name="插扣" localSheetId="9">[6]辅料!#REF!</definedName>
    <definedName name="插扣编码">#REF!</definedName>
    <definedName name="尺码唛" localSheetId="9">[6]辅料!#REF!</definedName>
    <definedName name="尺码唛编码">#REF!</definedName>
    <definedName name="抽绳" localSheetId="9">[6]辅料!#REF!</definedName>
    <definedName name="抽绳编码">#REF!</definedName>
    <definedName name="粗线" localSheetId="9">[6]辅料!#REF!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" localSheetId="9">[6]辅料!#REF!</definedName>
    <definedName name="工字扣编码">#REF!</definedName>
    <definedName name="功能标" localSheetId="9">[6]辅料!#REF!</definedName>
    <definedName name="功能标编码">#REF!</definedName>
    <definedName name="钩扣编码">#REF!</definedName>
    <definedName name="横机">#REF!</definedName>
    <definedName name="横机编码">#REF!</definedName>
    <definedName name="胶环" localSheetId="9">[6]辅料!#REF!</definedName>
    <definedName name="胶环编码">#REF!</definedName>
    <definedName name="胶牌" localSheetId="9">[6]辅料!#REF!</definedName>
    <definedName name="胶牌编码">#REF!</definedName>
    <definedName name="金属牌编码">#REF!</definedName>
    <definedName name="卡头" localSheetId="9">[6]辅料!#REF!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" localSheetId="9">[6]辅料!#REF!</definedName>
    <definedName name="拉头吊坠编码">#REF!</definedName>
    <definedName name="拉头色">#REF!</definedName>
    <definedName name="拉头颜色">#REF!</definedName>
    <definedName name="里料" localSheetId="9">[6]里料!#REF!</definedName>
    <definedName name="里料编码">#REF!</definedName>
    <definedName name="毛皮" localSheetId="9">[6]辅料!#REF!</definedName>
    <definedName name="毛皮编码">#REF!</definedName>
    <definedName name="面辅料颜色">#REF!</definedName>
    <definedName name="面料编号">#REF!</definedName>
    <definedName name="魔术贴" localSheetId="9">[6]辅料!#REF!</definedName>
    <definedName name="魔术贴编码">#REF!</definedName>
    <definedName name="纽扣" localSheetId="9">[6]辅料!#REF!</definedName>
    <definedName name="纽扣编码">#REF!</definedName>
    <definedName name="汽眼" localSheetId="9">[6]辅料!#REF!</definedName>
    <definedName name="汽眼编码">#REF!</definedName>
    <definedName name="日字扣" localSheetId="9">[6]辅料!#REF!</definedName>
    <definedName name="日字扣编码">#REF!</definedName>
    <definedName name="色号">#REF!</definedName>
    <definedName name="色号1">#REF!</definedName>
    <definedName name="色号颜色">#REF!</definedName>
    <definedName name="色号颜色编码" localSheetId="9">'[6]颜色色号2007-04-02'!$C$2:$C$112</definedName>
    <definedName name="色名色号">#REF!</definedName>
    <definedName name="四件扣" localSheetId="9">[6]辅料!#REF!</definedName>
    <definedName name="四件扣编码">#REF!</definedName>
    <definedName name="梭织" localSheetId="9">[6]梭织面料!#REF!</definedName>
    <definedName name="梭织编码">#REF!</definedName>
    <definedName name="烫花" localSheetId="9">[6]辅料!#REF!</definedName>
    <definedName name="烫花编码">#REF!</definedName>
    <definedName name="烫唛编码">#REF!</definedName>
    <definedName name="填充物" localSheetId="9">[6]辅料!#REF!</definedName>
    <definedName name="五抓扣" localSheetId="9">[6]辅料!#REF!</definedName>
    <definedName name="五抓扣编码">#REF!</definedName>
    <definedName name="洗水">#REF!</definedName>
    <definedName name="洗水1" localSheetId="9">[6]洗水!#REF!</definedName>
    <definedName name="洗水编码">#REF!</definedName>
    <definedName name="下拉头" localSheetId="9">[6]辅料!#REF!</definedName>
    <definedName name="下拉头编码">#REF!</definedName>
    <definedName name="橡筋" localSheetId="9">[6]辅料!#REF!</definedName>
    <definedName name="橡筋编码">#REF!</definedName>
    <definedName name="橡筋绳" localSheetId="9">[6]辅料!#REF!</definedName>
    <definedName name="橡筋绳编码">#REF!</definedName>
    <definedName name="胸杯编码">#REF!</definedName>
    <definedName name="绣花">#REF!</definedName>
    <definedName name="绣花编码">#REF!</definedName>
    <definedName name="绣章" localSheetId="9">[6]辅料!#REF!</definedName>
    <definedName name="绣章编码">#REF!</definedName>
    <definedName name="颜色">#REF!</definedName>
    <definedName name="印花">#REF!</definedName>
    <definedName name="印花编码">#REF!</definedName>
    <definedName name="针织" localSheetId="9">[6]针织面料!#REF!</definedName>
    <definedName name="针织编码">#REF!</definedName>
    <definedName name="织带" localSheetId="9">[6]辅料!#REF!</definedName>
    <definedName name="织带编码">#REF!</definedName>
    <definedName name="织唛" localSheetId="9">[6]辅料!#REF!</definedName>
    <definedName name="织唛编码">#REF!</definedName>
    <definedName name="主料">#REF!</definedName>
    <definedName name="主料编码">#REF!</definedName>
    <definedName name="主唛" localSheetId="9">[6]辅料!#REF!</definedName>
    <definedName name="主唛编码">#REF!</definedName>
    <definedName name="撞钉" localSheetId="9">[6]辅料!#REF!</definedName>
    <definedName name="撞钉编码">#REF!</definedName>
    <definedName name="拉链属性">'[7]15SS拉链描述及供应商'!$A$2:$A$27</definedName>
    <definedName name="xlbcz001" localSheetId="9">[5]拉链属性!$A$2:$A$43</definedName>
    <definedName name="xlbqt001" localSheetId="9">[5]拉链属性!$A$44:$A$55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<sst xmlns="http://schemas.openxmlformats.org/spreadsheetml/2006/main" count="1255" uniqueCount="458">
  <si>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</si>
  <si>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</si>
  <si>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</si>
  <si>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</si>
  <si>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</si>
  <si>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</si>
  <si>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</si>
  <si>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</si>
  <si>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</si>
  <si>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</si>
  <si>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</si>
  <si>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</si>
  <si>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</si>
  <si>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</si>
  <si>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</si>
  <si>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</si>
  <si>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</si>
  <si>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</si>
  <si>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</si>
  <si>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</si>
  <si>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</si>
  <si>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</si>
  <si>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</si>
  <si>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</si>
  <si>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</si>
  <si>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</si>
  <si>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</si>
  <si>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</si>
  <si>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</si>
  <si>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</si>
  <si>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</si>
  <si>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</si>
  <si>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</si>
  <si>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</si>
  <si>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</si>
  <si>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</si>
  <si>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</si>
  <si>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</si>
  <si>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</si>
  <si>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</si>
  <si>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</si>
  <si>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</si>
  <si>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</si>
  <si>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</si>
  <si>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</si>
  <si>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</si>
  <si>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</si>
  <si>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</si>
  <si>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</si>
  <si>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</si>
  <si>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</si>
  <si>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</si>
  <si>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</si>
  <si>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</si>
  <si>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</si>
  <si>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</si>
  <si>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</si>
  <si>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</si>
  <si>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</si>
  <si>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</si>
  <si>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</si>
  <si>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</si>
  <si>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</si>
  <si>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</si>
  <si>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</si>
  <si>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</si>
  <si>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</si>
  <si>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</si>
  <si>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</si>
  <si>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</si>
  <si>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</si>
  <si>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</si>
  <si>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</si>
  <si>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</si>
  <si>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</si>
  <si>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</si>
  <si>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</si>
  <si>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</si>
  <si>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</si>
  <si>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</si>
  <si>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</si>
  <si>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</si>
  <si>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</si>
  <si>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</si>
  <si>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</si>
  <si>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</si>
  <si>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</si>
  <si>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</si>
  <si>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</si>
  <si>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</si>
  <si>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</si>
  <si>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</si>
  <si>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</si>
  <si>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</si>
  <si>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</si>
  <si>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</si>
  <si>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</si>
  <si>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</si>
  <si>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</si>
  <si>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</si>
  <si>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</si>
  <si>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</si>
  <si>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</si>
  <si>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</si>
  <si>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</si>
  <si>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</si>
  <si>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</si>
  <si>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</si>
  <si>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</si>
  <si>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</si>
  <si>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</si>
  <si>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</si>
  <si>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</si>
  <si>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</si>
  <si>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</si>
  <si>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</si>
  <si>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4XL-9XL</t>
  </si>
  <si>
    <t>特体</t>
  </si>
  <si>
    <t>未裁齐原因</t>
  </si>
  <si>
    <t>藏蓝</t>
  </si>
  <si>
    <t>云梦蓝</t>
  </si>
  <si>
    <t>薄荷绿</t>
  </si>
  <si>
    <t>克莱因蓝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</si>
  <si>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</si>
  <si>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</si>
  <si>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</si>
  <si>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</si>
  <si>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</si>
  <si>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</si>
  <si>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</si>
  <si>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</si>
  <si>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</si>
  <si>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</si>
  <si>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</si>
  <si>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</si>
  <si>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</si>
  <si>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</si>
  <si>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</si>
  <si>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</si>
  <si>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</si>
  <si>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</si>
  <si>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</si>
  <si>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</si>
  <si>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</si>
  <si>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</si>
  <si>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</si>
  <si>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</si>
  <si>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</si>
  <si>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</si>
  <si>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</si>
  <si>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</si>
  <si>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</si>
  <si>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</si>
  <si>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</si>
  <si>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</si>
  <si>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</si>
  <si>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</si>
  <si>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</si>
  <si>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</si>
  <si>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</si>
  <si>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</si>
  <si>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2XL  洗前</t>
  </si>
  <si>
    <t>2XL 洗后</t>
  </si>
  <si>
    <t>后中长</t>
  </si>
  <si>
    <t>±1</t>
  </si>
  <si>
    <t>-0.5</t>
  </si>
  <si>
    <t>-0.8</t>
  </si>
  <si>
    <t>胸围</t>
  </si>
  <si>
    <t>+1</t>
  </si>
  <si>
    <t>+0</t>
  </si>
  <si>
    <t>腰围</t>
  </si>
  <si>
    <t>摆围</t>
  </si>
  <si>
    <t>±0.5</t>
  </si>
  <si>
    <t>肩宽</t>
  </si>
  <si>
    <t>+0.6</t>
  </si>
  <si>
    <t>肩点短袖长</t>
  </si>
  <si>
    <t>±0.3</t>
  </si>
  <si>
    <t>袖肥/2（参考值）</t>
  </si>
  <si>
    <t>短袖口/2</t>
  </si>
  <si>
    <t>+0.2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</si>
  <si>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</si>
  <si>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</si>
  <si>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</si>
  <si>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</si>
  <si>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</si>
  <si>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</si>
  <si>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</si>
  <si>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</si>
  <si>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</si>
  <si>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</si>
  <si>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</si>
  <si>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</si>
  <si>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</si>
  <si>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</si>
  <si>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</si>
  <si>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</si>
  <si>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</si>
  <si>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</si>
  <si>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</si>
  <si>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</si>
  <si>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</si>
  <si>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</si>
  <si>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克莱英蓝</t>
  </si>
  <si>
    <t>云梦藍</t>
  </si>
  <si>
    <t>+0 +1</t>
  </si>
  <si>
    <t>+0 -1</t>
  </si>
  <si>
    <t>+0.5 +0</t>
  </si>
  <si>
    <t>+0 +0</t>
  </si>
  <si>
    <t>+1 +1.5</t>
  </si>
  <si>
    <t>+0.5 +0.6</t>
  </si>
  <si>
    <t>+1 +0</t>
  </si>
  <si>
    <t>+1 +0.5</t>
  </si>
  <si>
    <t>+2 +1</t>
  </si>
  <si>
    <t>+0.3 +0.3</t>
  </si>
  <si>
    <t>+0 +0.3</t>
  </si>
  <si>
    <t>-0.3 +0</t>
  </si>
  <si>
    <t>+0 -0.3</t>
  </si>
  <si>
    <t>-0.2 -1</t>
  </si>
  <si>
    <t>+0 -0.5</t>
  </si>
  <si>
    <t>+0 -0.2</t>
  </si>
  <si>
    <t xml:space="preserve">+0 +0 </t>
  </si>
  <si>
    <t>+0.2 +0</t>
  </si>
  <si>
    <t>+0.4 +0.5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</si>
  <si>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</si>
  <si>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</si>
  <si>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</si>
  <si>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</si>
  <si>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</si>
  <si>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</si>
  <si>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</si>
  <si>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</si>
  <si>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</si>
  <si>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</si>
  <si>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</si>
  <si>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</si>
  <si>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</si>
  <si>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先走云梦蓝68件</t>
  </si>
  <si>
    <t>检验方式</t>
  </si>
  <si>
    <t>全检</t>
  </si>
  <si>
    <t>抽检</t>
  </si>
  <si>
    <t>免检</t>
  </si>
  <si>
    <t>复检</t>
  </si>
  <si>
    <t>再复检</t>
  </si>
  <si>
    <t>采购凭证编号：CGDD25090800006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</si>
  <si>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</si>
  <si>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</si>
  <si>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</si>
  <si>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</si>
  <si>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</si>
  <si>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</si>
  <si>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</si>
  <si>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</si>
  <si>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</si>
  <si>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</si>
  <si>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</si>
  <si>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</si>
  <si>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</si>
  <si>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</si>
  <si>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</si>
  <si>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</si>
  <si>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</si>
  <si>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</si>
  <si>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1、上领扭曲不平，前筒起窝不平</t>
  </si>
  <si>
    <t>2.夹圈起皱，脚叉线头没有清理干净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</si>
  <si>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</si>
  <si>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</si>
  <si>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</si>
  <si>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</si>
  <si>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</si>
  <si>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</si>
  <si>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</si>
  <si>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走货2780件，抽查125件，发现3件不良品，已按照以上提出的问题点改正，可以出货</t>
  </si>
  <si>
    <t>服装QC部门</t>
  </si>
  <si>
    <t>检验人</t>
  </si>
  <si>
    <t>+0 +0.5 +0</t>
  </si>
  <si>
    <t>+0.3 +1 +0</t>
  </si>
  <si>
    <t>-1 -1 -1</t>
  </si>
  <si>
    <t>-1 -1 +0</t>
  </si>
  <si>
    <t>+0 -0.5 -0.5</t>
  </si>
  <si>
    <t>+0 +0 +0</t>
  </si>
  <si>
    <t>+1 +0 +0</t>
  </si>
  <si>
    <t>+0.5 +0 +0</t>
  </si>
  <si>
    <t>+0.5 +0 -0.5</t>
  </si>
  <si>
    <t>+0.3 +0.5 +0</t>
  </si>
  <si>
    <t>-0.5 -0.5 +0</t>
  </si>
  <si>
    <t>+0.5 +0.3 +0.5</t>
  </si>
  <si>
    <t>4XL</t>
  </si>
  <si>
    <t>5XL</t>
  </si>
  <si>
    <t>6XL</t>
  </si>
  <si>
    <t>7XL</t>
  </si>
  <si>
    <t>8XL</t>
  </si>
  <si>
    <t>9XL</t>
  </si>
  <si>
    <t>160/84B</t>
  </si>
  <si>
    <t>200/116B</t>
  </si>
  <si>
    <t>205/120B</t>
  </si>
  <si>
    <t>210/124B</t>
  </si>
  <si>
    <t>215/128B</t>
  </si>
  <si>
    <t>220/132B</t>
  </si>
  <si>
    <t>+1 +1 +1</t>
  </si>
  <si>
    <t>+0.5 +1 +1</t>
  </si>
  <si>
    <t>+0 +0 +0.5</t>
  </si>
  <si>
    <t>-0.5 +1 +1</t>
  </si>
  <si>
    <t>+0 +0.5 +0.5</t>
  </si>
  <si>
    <t>+1 +0.5 +0.5</t>
  </si>
  <si>
    <t>+0 +0.5 +1</t>
  </si>
  <si>
    <t>+1 +1</t>
  </si>
  <si>
    <t>+1 +0 +1</t>
  </si>
  <si>
    <t>+2 +1 +1</t>
  </si>
  <si>
    <t>+1.5 +0.5 +1</t>
  </si>
  <si>
    <t>+0 +1 +1</t>
  </si>
  <si>
    <t>+1.5 +1 +0</t>
  </si>
  <si>
    <t>+1 +0 +1.5</t>
  </si>
  <si>
    <t>+1 +1 +0</t>
  </si>
  <si>
    <t>+1.5 +1 +1</t>
  </si>
  <si>
    <t>+2 +1 +1.5</t>
  </si>
  <si>
    <t>+1 +1.5 +0.5</t>
  </si>
  <si>
    <t>+1 +1.5 +1</t>
  </si>
  <si>
    <t>+1 +1 +0.5</t>
  </si>
  <si>
    <t>+1 +0.5 +1</t>
  </si>
  <si>
    <t>+0.5 +1</t>
  </si>
  <si>
    <t>+0 +0.2</t>
  </si>
  <si>
    <t>+0.2 +0.4  +0.2</t>
  </si>
  <si>
    <t>+0.2 +0.5 +0.5</t>
  </si>
  <si>
    <t>+0.3 +0.3 +0</t>
  </si>
  <si>
    <t>+0 +0.4 +0.5</t>
  </si>
  <si>
    <t>+0.4 +0.3  +0</t>
  </si>
  <si>
    <t>+0.5 +0.3 +0.3</t>
  </si>
  <si>
    <t>+0.5 +0.3 +0</t>
  </si>
  <si>
    <t>+0 +0.2 +0.3</t>
  </si>
  <si>
    <t>+0 -0.5 -0.3</t>
  </si>
  <si>
    <t>+0 -0.3 -0.3</t>
  </si>
  <si>
    <t>-0.5 -0.3 +0</t>
  </si>
  <si>
    <t>-0.3 +0 +0</t>
  </si>
  <si>
    <t>-0.5 +0.2 +0</t>
  </si>
  <si>
    <t>-0.5 -0.5 -0.3</t>
  </si>
  <si>
    <t>+0 -0.3 -0.5</t>
  </si>
  <si>
    <t>-0.3 -0.3 +0</t>
  </si>
  <si>
    <t>-0.2 +0</t>
  </si>
  <si>
    <t>-0.3 -0.3 -0.3</t>
  </si>
  <si>
    <t>-0.2 -0.3 +0</t>
  </si>
  <si>
    <t>+0 -0.3 -0.2</t>
  </si>
  <si>
    <t>-0.2 +0 +0</t>
  </si>
  <si>
    <t>-0.3 +0 -0.2</t>
  </si>
  <si>
    <t>-0.2 -0.2 +0</t>
  </si>
  <si>
    <t>+0.2 +0.2 +0</t>
  </si>
  <si>
    <t>+0.3  +0</t>
  </si>
  <si>
    <t>+0.4 +0.3 +0.3</t>
  </si>
  <si>
    <t>+0.3 +0.3 +0.3</t>
  </si>
  <si>
    <t>-0.4 +0 -0.3</t>
  </si>
  <si>
    <t>+0.3 +0.2 +0</t>
  </si>
  <si>
    <t>特体尺寸</t>
  </si>
  <si>
    <t>W</t>
  </si>
  <si>
    <t>B</t>
  </si>
  <si>
    <t>部位</t>
  </si>
  <si>
    <t>孙浩铭</t>
  </si>
  <si>
    <t>王广俊</t>
  </si>
  <si>
    <t>李宛凇</t>
  </si>
  <si>
    <t>孙琦</t>
  </si>
  <si>
    <t>张斯然</t>
  </si>
  <si>
    <t>刘峻良</t>
  </si>
  <si>
    <t>申梓辰</t>
  </si>
  <si>
    <t>王烽旭</t>
  </si>
  <si>
    <t>胡学刚</t>
  </si>
  <si>
    <t>高源</t>
  </si>
  <si>
    <t>徐博</t>
  </si>
  <si>
    <t>李炳雯</t>
  </si>
  <si>
    <t>牟建勋</t>
  </si>
  <si>
    <t>赵人辉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</si>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</sst>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" fillId="10" borderId="8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1" borderId="84" applyNumberFormat="0" applyAlignment="0" applyProtection="0">
      <alignment vertical="center"/>
    </xf>
    <xf numFmtId="0" fontId="61" fillId="12" borderId="85" applyNumberFormat="0" applyAlignment="0" applyProtection="0">
      <alignment vertical="center"/>
    </xf>
    <xf numFmtId="0" fontId="62" fillId="12" borderId="84" applyNumberFormat="0" applyAlignment="0" applyProtection="0">
      <alignment vertical="center"/>
    </xf>
    <xf numFmtId="0" fontId="63" fillId="13" borderId="86" applyNumberFormat="0" applyAlignment="0" applyProtection="0">
      <alignment vertical="center"/>
    </xf>
    <xf numFmtId="0" fontId="64" fillId="0" borderId="87" applyNumberFormat="0" applyFill="0" applyAlignment="0" applyProtection="0">
      <alignment vertical="center"/>
    </xf>
    <xf numFmtId="0" fontId="65" fillId="0" borderId="88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1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8" fontId="17" fillId="4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178" fontId="1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178" fontId="19" fillId="4" borderId="2" xfId="0" applyNumberFormat="1" applyFont="1" applyFill="1" applyBorder="1" applyAlignment="1">
      <alignment horizontal="left" vertical="center"/>
    </xf>
    <xf numFmtId="178" fontId="20" fillId="4" borderId="2" xfId="0" applyNumberFormat="1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/>
    </xf>
    <xf numFmtId="178" fontId="22" fillId="4" borderId="2" xfId="0" applyNumberFormat="1" applyFont="1" applyFill="1" applyBorder="1" applyAlignment="1">
      <alignment horizontal="left" vertical="center"/>
    </xf>
    <xf numFmtId="0" fontId="23" fillId="0" borderId="0" xfId="53" applyFont="1" applyFill="1" applyAlignment="1"/>
    <xf numFmtId="0" fontId="6" fillId="0" borderId="0" xfId="53" applyFont="1" applyFill="1" applyAlignment="1"/>
    <xf numFmtId="49" fontId="23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4" fillId="0" borderId="9" xfId="53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3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vertical="center"/>
    </xf>
    <xf numFmtId="0" fontId="27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9" fillId="0" borderId="2" xfId="53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shrinkToFit="1"/>
    </xf>
    <xf numFmtId="0" fontId="16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8" fillId="0" borderId="0" xfId="53" applyFont="1" applyFill="1" applyAlignment="1"/>
    <xf numFmtId="0" fontId="29" fillId="0" borderId="0" xfId="53" applyFont="1" applyFill="1" applyAlignment="1"/>
    <xf numFmtId="0" fontId="23" fillId="0" borderId="14" xfId="53" applyFont="1" applyFill="1" applyBorder="1" applyAlignment="1">
      <alignment horizontal="center"/>
    </xf>
    <xf numFmtId="0" fontId="25" fillId="0" borderId="14" xfId="52" applyFont="1" applyFill="1" applyBorder="1" applyAlignment="1">
      <alignment horizontal="left" vertical="center"/>
    </xf>
    <xf numFmtId="0" fontId="23" fillId="0" borderId="2" xfId="53" applyFont="1" applyFill="1" applyBorder="1" applyAlignment="1">
      <alignment horizontal="center"/>
    </xf>
    <xf numFmtId="0" fontId="28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center"/>
    </xf>
    <xf numFmtId="49" fontId="23" fillId="0" borderId="20" xfId="53" applyNumberFormat="1" applyFont="1" applyFill="1" applyBorder="1" applyAlignment="1">
      <alignment horizontal="center"/>
    </xf>
    <xf numFmtId="0" fontId="34" fillId="0" borderId="0" xfId="53" applyFont="1" applyFill="1" applyAlignment="1"/>
    <xf numFmtId="49" fontId="23" fillId="0" borderId="10" xfId="53" applyNumberFormat="1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23" fillId="0" borderId="21" xfId="5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28" fillId="0" borderId="5" xfId="53" applyFont="1" applyFill="1" applyBorder="1" applyAlignment="1" applyProtection="1">
      <alignment vertical="center"/>
    </xf>
    <xf numFmtId="0" fontId="0" fillId="0" borderId="23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49" fontId="23" fillId="0" borderId="24" xfId="53" applyNumberFormat="1" applyFont="1" applyFill="1" applyBorder="1" applyAlignment="1">
      <alignment horizontal="center"/>
    </xf>
    <xf numFmtId="49" fontId="28" fillId="0" borderId="24" xfId="54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28" fillId="0" borderId="0" xfId="53" applyFont="1" applyFill="1" applyAlignment="1">
      <alignment horizontal="center"/>
    </xf>
    <xf numFmtId="0" fontId="24" fillId="0" borderId="0" xfId="53" applyFont="1" applyFill="1" applyBorder="1" applyAlignment="1">
      <alignment horizontal="center" vertical="center"/>
    </xf>
    <xf numFmtId="0" fontId="23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/>
    </xf>
    <xf numFmtId="0" fontId="30" fillId="0" borderId="2" xfId="55" applyFont="1" applyFill="1" applyBorder="1" applyAlignment="1">
      <alignment horizontal="center"/>
    </xf>
    <xf numFmtId="0" fontId="35" fillId="0" borderId="2" xfId="55" applyFont="1" applyFill="1" applyBorder="1" applyAlignment="1">
      <alignment horizontal="center"/>
    </xf>
    <xf numFmtId="0" fontId="36" fillId="3" borderId="15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49" fontId="39" fillId="0" borderId="2" xfId="51" applyNumberFormat="1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49" fontId="28" fillId="0" borderId="26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23" fillId="0" borderId="22" xfId="52" applyFont="1" applyFill="1" applyBorder="1" applyAlignment="1">
      <alignment horizontal="center" vertical="center"/>
    </xf>
    <xf numFmtId="179" fontId="16" fillId="0" borderId="23" xfId="0" applyNumberFormat="1" applyFont="1" applyFill="1" applyBorder="1" applyAlignment="1">
      <alignment horizontal="center" vertical="center"/>
    </xf>
    <xf numFmtId="0" fontId="30" fillId="0" borderId="23" xfId="55" applyFont="1" applyFill="1" applyBorder="1" applyAlignment="1">
      <alignment horizontal="center"/>
    </xf>
    <xf numFmtId="49" fontId="28" fillId="0" borderId="27" xfId="54" applyNumberFormat="1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right"/>
    </xf>
    <xf numFmtId="0" fontId="23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41" fillId="0" borderId="29" xfId="52" applyFont="1" applyBorder="1" applyAlignment="1">
      <alignment horizontal="center" vertical="top"/>
    </xf>
    <xf numFmtId="0" fontId="9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vertical="center" wrapText="1"/>
    </xf>
    <xf numFmtId="0" fontId="9" fillId="0" borderId="31" xfId="52" applyFont="1" applyFill="1" applyBorder="1" applyAlignment="1">
      <alignment vertical="center"/>
    </xf>
    <xf numFmtId="0" fontId="26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58" fontId="29" fillId="0" borderId="32" xfId="52" applyNumberFormat="1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center" vertical="center"/>
    </xf>
    <xf numFmtId="0" fontId="29" fillId="0" borderId="34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vertical="center"/>
    </xf>
    <xf numFmtId="0" fontId="29" fillId="3" borderId="36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9" fillId="0" borderId="0" xfId="52" applyFont="1" applyFill="1" applyBorder="1" applyAlignment="1">
      <alignment vertical="center"/>
    </xf>
    <xf numFmtId="0" fontId="29" fillId="0" borderId="0" xfId="52" applyFont="1" applyFill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9" fillId="0" borderId="37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center" vertical="center"/>
    </xf>
    <xf numFmtId="0" fontId="42" fillId="0" borderId="40" xfId="52" applyFont="1" applyFill="1" applyBorder="1" applyAlignment="1">
      <alignment horizontal="left" vertical="center"/>
    </xf>
    <xf numFmtId="0" fontId="42" fillId="0" borderId="39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vertical="center"/>
    </xf>
    <xf numFmtId="0" fontId="29" fillId="0" borderId="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 wrapText="1"/>
    </xf>
    <xf numFmtId="0" fontId="29" fillId="0" borderId="32" xfId="52" applyFont="1" applyFill="1" applyBorder="1" applyAlignment="1">
      <alignment horizontal="left" vertical="center" wrapText="1"/>
    </xf>
    <xf numFmtId="0" fontId="9" fillId="0" borderId="35" xfId="52" applyFont="1" applyFill="1" applyBorder="1" applyAlignment="1">
      <alignment horizontal="left" vertical="center"/>
    </xf>
    <xf numFmtId="0" fontId="6" fillId="0" borderId="36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9" fillId="0" borderId="42" xfId="52" applyFont="1" applyFill="1" applyBorder="1" applyAlignment="1">
      <alignment horizontal="left" vertical="center"/>
    </xf>
    <xf numFmtId="0" fontId="29" fillId="0" borderId="40" xfId="52" applyFont="1" applyFill="1" applyBorder="1" applyAlignment="1">
      <alignment horizontal="right" vertical="center"/>
    </xf>
    <xf numFmtId="0" fontId="29" fillId="0" borderId="39" xfId="52" applyFont="1" applyFill="1" applyBorder="1" applyAlignment="1">
      <alignment horizontal="right" vertical="center"/>
    </xf>
    <xf numFmtId="0" fontId="42" fillId="0" borderId="30" xfId="52" applyFont="1" applyFill="1" applyBorder="1" applyAlignment="1">
      <alignment horizontal="left" vertical="center"/>
    </xf>
    <xf numFmtId="0" fontId="42" fillId="0" borderId="31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center" vertical="center"/>
    </xf>
    <xf numFmtId="58" fontId="29" fillId="0" borderId="36" xfId="52" applyNumberFormat="1" applyFont="1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6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center" vertical="center"/>
    </xf>
    <xf numFmtId="0" fontId="42" fillId="0" borderId="47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 wrapText="1"/>
    </xf>
    <xf numFmtId="0" fontId="6" fillId="0" borderId="45" xfId="52" applyFill="1" applyBorder="1" applyAlignment="1">
      <alignment horizontal="center" vertical="center"/>
    </xf>
    <xf numFmtId="0" fontId="9" fillId="0" borderId="46" xfId="52" applyFont="1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center" vertical="center" wrapText="1"/>
    </xf>
    <xf numFmtId="0" fontId="6" fillId="0" borderId="47" xfId="52" applyFont="1" applyFill="1" applyBorder="1" applyAlignment="1">
      <alignment horizontal="center" vertical="center"/>
    </xf>
    <xf numFmtId="0" fontId="8" fillId="0" borderId="47" xfId="52" applyFont="1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right" vertical="center"/>
    </xf>
    <xf numFmtId="0" fontId="29" fillId="0" borderId="48" xfId="52" applyFont="1" applyFill="1" applyBorder="1" applyAlignment="1">
      <alignment horizontal="center" vertical="center"/>
    </xf>
    <xf numFmtId="0" fontId="42" fillId="0" borderId="44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9" xfId="52" applyFont="1" applyBorder="1" applyAlignment="1">
      <alignment horizontal="left" vertical="center"/>
    </xf>
    <xf numFmtId="0" fontId="26" fillId="0" borderId="50" xfId="52" applyFont="1" applyBorder="1" applyAlignment="1">
      <alignment horizontal="center" vertical="center"/>
    </xf>
    <xf numFmtId="0" fontId="8" fillId="0" borderId="50" xfId="52" applyFont="1" applyBorder="1" applyAlignment="1">
      <alignment horizontal="center" vertical="center"/>
    </xf>
    <xf numFmtId="0" fontId="42" fillId="0" borderId="50" xfId="52" applyFont="1" applyBorder="1" applyAlignment="1">
      <alignment horizontal="left" vertical="center"/>
    </xf>
    <xf numFmtId="0" fontId="42" fillId="0" borderId="30" xfId="52" applyFont="1" applyBorder="1" applyAlignment="1">
      <alignment horizontal="center" vertical="center"/>
    </xf>
    <xf numFmtId="0" fontId="42" fillId="0" borderId="31" xfId="52" applyFont="1" applyBorder="1" applyAlignment="1">
      <alignment horizontal="center" vertical="center"/>
    </xf>
    <xf numFmtId="0" fontId="42" fillId="0" borderId="44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31" xfId="52" applyFont="1" applyBorder="1" applyAlignment="1">
      <alignment horizontal="center" vertical="center"/>
    </xf>
    <xf numFmtId="0" fontId="8" fillId="0" borderId="44" xfId="52" applyFont="1" applyBorder="1" applyAlignment="1">
      <alignment horizontal="center" vertical="center"/>
    </xf>
    <xf numFmtId="0" fontId="42" fillId="0" borderId="33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 wrapText="1"/>
    </xf>
    <xf numFmtId="0" fontId="26" fillId="0" borderId="27" xfId="52" applyFont="1" applyBorder="1" applyAlignment="1">
      <alignment horizontal="left" vertical="center" wrapText="1"/>
    </xf>
    <xf numFmtId="0" fontId="42" fillId="0" borderId="32" xfId="52" applyFont="1" applyBorder="1" applyAlignment="1">
      <alignment horizontal="left" vertical="center"/>
    </xf>
    <xf numFmtId="14" fontId="26" fillId="0" borderId="32" xfId="52" applyNumberFormat="1" applyFont="1" applyBorder="1" applyAlignment="1">
      <alignment horizontal="center" vertical="center"/>
    </xf>
    <xf numFmtId="14" fontId="26" fillId="0" borderId="27" xfId="52" applyNumberFormat="1" applyFont="1" applyBorder="1" applyAlignment="1">
      <alignment horizontal="center" vertical="center"/>
    </xf>
    <xf numFmtId="0" fontId="42" fillId="0" borderId="33" xfId="52" applyFont="1" applyBorder="1" applyAlignment="1">
      <alignment vertical="center"/>
    </xf>
    <xf numFmtId="49" fontId="26" fillId="0" borderId="32" xfId="52" applyNumberFormat="1" applyFont="1" applyBorder="1" applyAlignment="1">
      <alignment horizontal="center" vertical="center"/>
    </xf>
    <xf numFmtId="0" fontId="26" fillId="0" borderId="27" xfId="52" applyFont="1" applyBorder="1" applyAlignment="1">
      <alignment horizontal="center" vertical="center"/>
    </xf>
    <xf numFmtId="0" fontId="42" fillId="0" borderId="32" xfId="52" applyFont="1" applyBorder="1" applyAlignment="1">
      <alignment vertical="center"/>
    </xf>
    <xf numFmtId="0" fontId="26" fillId="0" borderId="51" xfId="52" applyFont="1" applyBorder="1" applyAlignment="1">
      <alignment horizontal="center" vertical="center"/>
    </xf>
    <xf numFmtId="0" fontId="26" fillId="0" borderId="52" xfId="52" applyFont="1" applyBorder="1" applyAlignment="1">
      <alignment horizontal="center" vertical="center"/>
    </xf>
    <xf numFmtId="0" fontId="6" fillId="0" borderId="32" xfId="52" applyFont="1" applyBorder="1" applyAlignment="1">
      <alignment vertical="center"/>
    </xf>
    <xf numFmtId="0" fontId="17" fillId="0" borderId="35" xfId="52" applyFont="1" applyBorder="1" applyAlignment="1">
      <alignment vertical="center"/>
    </xf>
    <xf numFmtId="0" fontId="31" fillId="0" borderId="53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42" fillId="0" borderId="35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14" fontId="26" fillId="0" borderId="36" xfId="52" applyNumberFormat="1" applyFont="1" applyBorder="1" applyAlignment="1">
      <alignment horizontal="center" vertical="center"/>
    </xf>
    <xf numFmtId="14" fontId="26" fillId="0" borderId="4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42" fillId="0" borderId="30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42" fillId="0" borderId="31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38" xfId="52" applyFont="1" applyBorder="1" applyAlignment="1">
      <alignment horizontal="left" vertical="center" wrapText="1"/>
    </xf>
    <xf numFmtId="0" fontId="29" fillId="0" borderId="54" xfId="52" applyFont="1" applyBorder="1" applyAlignment="1">
      <alignment horizontal="left" vertical="center" wrapText="1"/>
    </xf>
    <xf numFmtId="0" fontId="29" fillId="0" borderId="40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29" fillId="0" borderId="43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 wrapText="1"/>
    </xf>
    <xf numFmtId="0" fontId="29" fillId="0" borderId="31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2" fillId="0" borderId="33" xfId="52" applyFont="1" applyFill="1" applyBorder="1" applyAlignment="1">
      <alignment horizontal="left" vertical="center"/>
    </xf>
    <xf numFmtId="0" fontId="42" fillId="0" borderId="35" xfId="52" applyFont="1" applyBorder="1" applyAlignment="1">
      <alignment horizontal="center" vertical="center"/>
    </xf>
    <xf numFmtId="0" fontId="42" fillId="0" borderId="36" xfId="52" applyFont="1" applyBorder="1" applyAlignment="1">
      <alignment horizontal="center" vertical="center"/>
    </xf>
    <xf numFmtId="0" fontId="42" fillId="0" borderId="33" xfId="52" applyFont="1" applyBorder="1" applyAlignment="1">
      <alignment horizontal="center" vertical="center"/>
    </xf>
    <xf numFmtId="0" fontId="42" fillId="0" borderId="32" xfId="52" applyFont="1" applyBorder="1" applyAlignment="1">
      <alignment horizontal="center" vertical="center"/>
    </xf>
    <xf numFmtId="0" fontId="9" fillId="0" borderId="32" xfId="52" applyFont="1" applyBorder="1" applyAlignment="1">
      <alignment horizontal="left" vertical="center"/>
    </xf>
    <xf numFmtId="0" fontId="42" fillId="0" borderId="55" xfId="52" applyFont="1" applyFill="1" applyBorder="1" applyAlignment="1">
      <alignment horizontal="left" vertical="center"/>
    </xf>
    <xf numFmtId="0" fontId="42" fillId="0" borderId="56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42" fillId="0" borderId="40" xfId="52" applyFont="1" applyBorder="1" applyAlignment="1">
      <alignment horizontal="left" vertical="center"/>
    </xf>
    <xf numFmtId="0" fontId="42" fillId="0" borderId="39" xfId="52" applyFont="1" applyBorder="1" applyAlignment="1">
      <alignment horizontal="left" vertical="center"/>
    </xf>
    <xf numFmtId="0" fontId="8" fillId="0" borderId="59" xfId="52" applyFont="1" applyBorder="1" applyAlignment="1">
      <alignment vertical="center"/>
    </xf>
    <xf numFmtId="0" fontId="26" fillId="0" borderId="60" xfId="52" applyFont="1" applyBorder="1" applyAlignment="1">
      <alignment horizontal="center" vertical="center"/>
    </xf>
    <xf numFmtId="0" fontId="8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8" fillId="0" borderId="60" xfId="52" applyFont="1" applyBorder="1" applyAlignment="1">
      <alignment horizontal="center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center" vertical="center"/>
    </xf>
    <xf numFmtId="0" fontId="8" fillId="0" borderId="34" xfId="52" applyFont="1" applyFill="1" applyBorder="1" applyAlignment="1">
      <alignment horizontal="center" vertical="center"/>
    </xf>
    <xf numFmtId="0" fontId="8" fillId="0" borderId="35" xfId="52" applyFont="1" applyFill="1" applyBorder="1" applyAlignment="1">
      <alignment horizontal="center" vertical="center"/>
    </xf>
    <xf numFmtId="0" fontId="8" fillId="0" borderId="36" xfId="52" applyFont="1" applyFill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6" fillId="0" borderId="63" xfId="52" applyFont="1" applyBorder="1" applyAlignment="1">
      <alignment horizontal="center" vertical="center"/>
    </xf>
    <xf numFmtId="0" fontId="26" fillId="0" borderId="45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42" fillId="0" borderId="45" xfId="52" applyFont="1" applyBorder="1" applyAlignment="1">
      <alignment horizontal="left" vertical="center"/>
    </xf>
    <xf numFmtId="0" fontId="9" fillId="0" borderId="31" xfId="52" applyFont="1" applyBorder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9" fillId="0" borderId="26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47" xfId="52" applyFont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42" fillId="0" borderId="45" xfId="52" applyFont="1" applyBorder="1" applyAlignment="1">
      <alignment horizontal="center" vertical="center"/>
    </xf>
    <xf numFmtId="0" fontId="9" fillId="0" borderId="27" xfId="52" applyFont="1" applyBorder="1" applyAlignment="1">
      <alignment horizontal="left" vertical="center"/>
    </xf>
    <xf numFmtId="0" fontId="42" fillId="0" borderId="48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42" fillId="0" borderId="47" xfId="52" applyFont="1" applyBorder="1" applyAlignment="1">
      <alignment horizontal="left" vertical="center"/>
    </xf>
    <xf numFmtId="0" fontId="26" fillId="0" borderId="65" xfId="52" applyFont="1" applyBorder="1" applyAlignment="1">
      <alignment horizontal="center" vertical="center"/>
    </xf>
    <xf numFmtId="0" fontId="8" fillId="0" borderId="66" xfId="52" applyFont="1" applyFill="1" applyBorder="1" applyAlignment="1">
      <alignment horizontal="left" vertical="center"/>
    </xf>
    <xf numFmtId="0" fontId="8" fillId="0" borderId="67" xfId="52" applyFont="1" applyFill="1" applyBorder="1" applyAlignment="1">
      <alignment horizontal="center" vertical="center"/>
    </xf>
    <xf numFmtId="0" fontId="8" fillId="0" borderId="45" xfId="52" applyFont="1" applyFill="1" applyBorder="1" applyAlignment="1">
      <alignment horizontal="center" vertical="center"/>
    </xf>
    <xf numFmtId="0" fontId="36" fillId="3" borderId="23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23" fillId="0" borderId="68" xfId="52" applyFont="1" applyFill="1" applyBorder="1" applyAlignment="1">
      <alignment horizontal="center" vertical="center"/>
    </xf>
    <xf numFmtId="0" fontId="28" fillId="0" borderId="2" xfId="53" applyFont="1" applyFill="1" applyBorder="1" applyAlignment="1" applyProtection="1">
      <alignment horizontal="center" vertical="center"/>
    </xf>
    <xf numFmtId="0" fontId="28" fillId="0" borderId="69" xfId="53" applyFont="1" applyFill="1" applyBorder="1" applyAlignment="1" applyProtection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39" fillId="5" borderId="70" xfId="0" applyFont="1" applyFill="1" applyBorder="1" applyAlignment="1">
      <alignment horizontal="center" vertical="center"/>
    </xf>
    <xf numFmtId="0" fontId="26" fillId="5" borderId="70" xfId="0" applyFont="1" applyFill="1" applyBorder="1" applyAlignment="1">
      <alignment horizontal="center" vertical="center"/>
    </xf>
    <xf numFmtId="49" fontId="28" fillId="0" borderId="32" xfId="54" applyNumberFormat="1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/>
    </xf>
    <xf numFmtId="179" fontId="16" fillId="0" borderId="32" xfId="0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39" fillId="5" borderId="73" xfId="0" applyFont="1" applyFill="1" applyBorder="1" applyAlignment="1">
      <alignment horizontal="center" vertical="center"/>
    </xf>
    <xf numFmtId="0" fontId="16" fillId="0" borderId="27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3" fillId="0" borderId="29" xfId="52" applyFont="1" applyBorder="1" applyAlignment="1">
      <alignment horizontal="center" vertical="top"/>
    </xf>
    <xf numFmtId="0" fontId="42" fillId="0" borderId="74" xfId="52" applyFont="1" applyBorder="1" applyAlignment="1">
      <alignment horizontal="left" vertical="center"/>
    </xf>
    <xf numFmtId="0" fontId="42" fillId="0" borderId="29" xfId="52" applyFont="1" applyBorder="1" applyAlignment="1">
      <alignment horizontal="left" vertical="center"/>
    </xf>
    <xf numFmtId="0" fontId="42" fillId="0" borderId="41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42" fillId="0" borderId="62" xfId="52" applyFont="1" applyBorder="1" applyAlignment="1">
      <alignment vertical="center"/>
    </xf>
    <xf numFmtId="0" fontId="6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6" fillId="0" borderId="34" xfId="52" applyFont="1" applyBorder="1" applyAlignment="1">
      <alignment vertical="center"/>
    </xf>
    <xf numFmtId="0" fontId="42" fillId="0" borderId="34" xfId="52" applyFont="1" applyBorder="1" applyAlignment="1">
      <alignment vertical="center"/>
    </xf>
    <xf numFmtId="0" fontId="42" fillId="0" borderId="62" xfId="52" applyFont="1" applyBorder="1" applyAlignment="1">
      <alignment horizontal="center" vertical="center"/>
    </xf>
    <xf numFmtId="0" fontId="26" fillId="0" borderId="34" xfId="52" applyFont="1" applyBorder="1" applyAlignment="1">
      <alignment horizontal="center" vertical="center"/>
    </xf>
    <xf numFmtId="0" fontId="42" fillId="0" borderId="34" xfId="52" applyFont="1" applyBorder="1" applyAlignment="1">
      <alignment horizontal="center" vertical="center"/>
    </xf>
    <xf numFmtId="0" fontId="6" fillId="0" borderId="34" xfId="52" applyFont="1" applyBorder="1" applyAlignment="1">
      <alignment horizontal="center" vertical="center"/>
    </xf>
    <xf numFmtId="0" fontId="2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42" fillId="0" borderId="55" xfId="52" applyFont="1" applyBorder="1" applyAlignment="1">
      <alignment horizontal="left" vertical="center" wrapText="1"/>
    </xf>
    <xf numFmtId="0" fontId="42" fillId="0" borderId="56" xfId="52" applyFont="1" applyBorder="1" applyAlignment="1">
      <alignment horizontal="left" vertical="center" wrapText="1"/>
    </xf>
    <xf numFmtId="0" fontId="42" fillId="0" borderId="62" xfId="52" applyFont="1" applyBorder="1" applyAlignment="1">
      <alignment horizontal="left" vertical="center"/>
    </xf>
    <xf numFmtId="0" fontId="42" fillId="0" borderId="34" xfId="52" applyFont="1" applyBorder="1" applyAlignment="1">
      <alignment horizontal="left" vertical="center"/>
    </xf>
    <xf numFmtId="0" fontId="44" fillId="0" borderId="75" xfId="52" applyFont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/>
    </xf>
    <xf numFmtId="9" fontId="26" fillId="0" borderId="32" xfId="52" applyNumberFormat="1" applyFont="1" applyBorder="1" applyAlignment="1">
      <alignment horizontal="center" vertical="center"/>
    </xf>
    <xf numFmtId="0" fontId="26" fillId="0" borderId="33" xfId="52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9" fontId="26" fillId="0" borderId="38" xfId="52" applyNumberFormat="1" applyFont="1" applyBorder="1" applyAlignment="1">
      <alignment horizontal="left" vertical="center"/>
    </xf>
    <xf numFmtId="9" fontId="26" fillId="0" borderId="55" xfId="52" applyNumberFormat="1" applyFont="1" applyBorder="1" applyAlignment="1">
      <alignment horizontal="left" vertical="center"/>
    </xf>
    <xf numFmtId="9" fontId="26" fillId="0" borderId="56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8" fillId="0" borderId="41" xfId="52" applyFont="1" applyFill="1" applyBorder="1" applyAlignment="1">
      <alignment horizontal="left" vertical="center"/>
    </xf>
    <xf numFmtId="0" fontId="8" fillId="0" borderId="49" xfId="52" applyFont="1" applyBorder="1" applyAlignment="1">
      <alignment vertical="center"/>
    </xf>
    <xf numFmtId="0" fontId="46" fillId="0" borderId="60" xfId="52" applyFont="1" applyBorder="1" applyAlignment="1">
      <alignment horizontal="center" vertical="center"/>
    </xf>
    <xf numFmtId="0" fontId="8" fillId="0" borderId="50" xfId="52" applyFont="1" applyBorder="1" applyAlignment="1">
      <alignment vertical="center"/>
    </xf>
    <xf numFmtId="0" fontId="26" fillId="0" borderId="76" xfId="52" applyFont="1" applyBorder="1" applyAlignment="1">
      <alignment vertical="center"/>
    </xf>
    <xf numFmtId="0" fontId="8" fillId="0" borderId="76" xfId="52" applyFont="1" applyBorder="1" applyAlignment="1">
      <alignment vertical="center"/>
    </xf>
    <xf numFmtId="58" fontId="6" fillId="0" borderId="50" xfId="52" applyNumberFormat="1" applyFont="1" applyBorder="1" applyAlignment="1">
      <alignment vertical="center"/>
    </xf>
    <xf numFmtId="0" fontId="8" fillId="0" borderId="41" xfId="52" applyFont="1" applyBorder="1" applyAlignment="1">
      <alignment horizontal="center" vertical="center"/>
    </xf>
    <xf numFmtId="0" fontId="26" fillId="0" borderId="77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42" fillId="0" borderId="78" xfId="52" applyFont="1" applyBorder="1" applyAlignment="1">
      <alignment horizontal="left" vertical="center"/>
    </xf>
    <xf numFmtId="0" fontId="8" fillId="0" borderId="66" xfId="52" applyFont="1" applyBorder="1" applyAlignment="1">
      <alignment horizontal="left" vertical="center"/>
    </xf>
    <xf numFmtId="0" fontId="26" fillId="0" borderId="67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48" xfId="52" applyFont="1" applyBorder="1" applyAlignment="1">
      <alignment horizontal="left" vertical="center" wrapText="1"/>
    </xf>
    <xf numFmtId="0" fontId="42" fillId="0" borderId="67" xfId="52" applyFont="1" applyBorder="1" applyAlignment="1">
      <alignment horizontal="left" vertical="center"/>
    </xf>
    <xf numFmtId="0" fontId="47" fillId="0" borderId="27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9" fontId="26" fillId="0" borderId="46" xfId="52" applyNumberFormat="1" applyFont="1" applyBorder="1" applyAlignment="1">
      <alignment horizontal="left" vertical="center"/>
    </xf>
    <xf numFmtId="9" fontId="26" fillId="0" borderId="48" xfId="52" applyNumberFormat="1" applyFont="1" applyBorder="1" applyAlignment="1">
      <alignment horizontal="left" vertical="center"/>
    </xf>
    <xf numFmtId="0" fontId="9" fillId="0" borderId="67" xfId="52" applyFont="1" applyFill="1" applyBorder="1" applyAlignment="1">
      <alignment horizontal="left" vertical="center"/>
    </xf>
    <xf numFmtId="0" fontId="9" fillId="0" borderId="48" xfId="52" applyFont="1" applyFill="1" applyBorder="1" applyAlignment="1">
      <alignment horizontal="left" vertical="center"/>
    </xf>
    <xf numFmtId="0" fontId="8" fillId="0" borderId="79" xfId="52" applyFont="1" applyBorder="1" applyAlignment="1">
      <alignment horizontal="center" vertical="center"/>
    </xf>
    <xf numFmtId="0" fontId="26" fillId="0" borderId="76" xfId="52" applyFont="1" applyBorder="1" applyAlignment="1">
      <alignment horizontal="center" vertical="center"/>
    </xf>
    <xf numFmtId="0" fontId="26" fillId="0" borderId="78" xfId="52" applyFont="1" applyBorder="1" applyAlignment="1">
      <alignment horizontal="center" vertical="center"/>
    </xf>
    <xf numFmtId="0" fontId="26" fillId="0" borderId="78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9" fillId="0" borderId="15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6" borderId="5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8" xfId="0" applyBorder="1"/>
    <xf numFmtId="0" fontId="0" fillId="6" borderId="18" xfId="0" applyFill="1" applyBorder="1"/>
    <xf numFmtId="0" fontId="0" fillId="7" borderId="0" xfId="0" applyFill="1"/>
    <xf numFmtId="0" fontId="48" fillId="0" borderId="22" xfId="0" applyFont="1" applyBorder="1" applyAlignment="1">
      <alignment horizontal="center" vertical="center" wrapText="1"/>
    </xf>
    <xf numFmtId="0" fontId="49" fillId="0" borderId="80" xfId="0" applyFont="1" applyBorder="1" applyAlignment="1">
      <alignment horizontal="center" vertical="center"/>
    </xf>
    <xf numFmtId="0" fontId="49" fillId="0" borderId="23" xfId="0" applyFont="1" applyBorder="1"/>
    <xf numFmtId="0" fontId="0" fillId="0" borderId="23" xfId="0" applyBorder="1"/>
    <xf numFmtId="0" fontId="0" fillId="0" borderId="2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3258;&#37319;&#25289;&#38142;&#25552;&#21069;&#19979;&#21333;&#27454;&#21340;&#21191;1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aodihui\LOCALS~1\Temp\notesE8DBF2\&#27169;&#26495;\&#29289;&#26009;&#35828;&#26126;&#27169;&#26495;V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3" customWidth="1"/>
    <col min="3" max="3" width="10.125" customWidth="1"/>
  </cols>
  <sheetData>
    <row r="1" ht="21" customHeight="1" spans="1:2">
      <c r="A1" s="464"/>
      <c r="B1" s="465" t="s">
        <v>0</v>
      </c>
    </row>
    <row r="2" spans="1:2">
      <c r="A2" s="10">
        <v>1</v>
      </c>
      <c r="B2" s="466" t="s">
        <v>1</v>
      </c>
    </row>
    <row r="3" spans="1:2">
      <c r="A3" s="10">
        <v>2</v>
      </c>
      <c r="B3" s="466" t="s">
        <v>2</v>
      </c>
    </row>
    <row r="4" spans="1:2">
      <c r="A4" s="10">
        <v>3</v>
      </c>
      <c r="B4" s="466" t="s">
        <v>3</v>
      </c>
    </row>
    <row r="5" spans="1:2">
      <c r="A5" s="10">
        <v>4</v>
      </c>
      <c r="B5" s="466" t="s">
        <v>4</v>
      </c>
    </row>
    <row r="6" spans="1:2">
      <c r="A6" s="10">
        <v>5</v>
      </c>
      <c r="B6" s="466" t="s">
        <v>5</v>
      </c>
    </row>
    <row r="7" spans="1:2">
      <c r="A7" s="10">
        <v>6</v>
      </c>
      <c r="B7" s="466" t="s">
        <v>6</v>
      </c>
    </row>
    <row r="8" s="462" customFormat="1" ht="15" customHeight="1" spans="1:2">
      <c r="A8" s="467">
        <v>7</v>
      </c>
      <c r="B8" s="468" t="s">
        <v>7</v>
      </c>
    </row>
    <row r="9" ht="18.95" customHeight="1" spans="1:2">
      <c r="A9" s="464"/>
      <c r="B9" s="469" t="s">
        <v>8</v>
      </c>
    </row>
    <row r="10" ht="15.95" customHeight="1" spans="1:2">
      <c r="A10" s="10">
        <v>1</v>
      </c>
      <c r="B10" s="470" t="s">
        <v>9</v>
      </c>
    </row>
    <row r="11" spans="1:2">
      <c r="A11" s="10">
        <v>2</v>
      </c>
      <c r="B11" s="466" t="s">
        <v>10</v>
      </c>
    </row>
    <row r="12" spans="1:2">
      <c r="A12" s="10">
        <v>3</v>
      </c>
      <c r="B12" s="468" t="s">
        <v>11</v>
      </c>
    </row>
    <row r="13" spans="1:2">
      <c r="A13" s="10">
        <v>4</v>
      </c>
      <c r="B13" s="466" t="s">
        <v>12</v>
      </c>
    </row>
    <row r="14" spans="1:2">
      <c r="A14" s="10">
        <v>5</v>
      </c>
      <c r="B14" s="466" t="s">
        <v>13</v>
      </c>
    </row>
    <row r="15" spans="1:2">
      <c r="A15" s="10">
        <v>6</v>
      </c>
      <c r="B15" s="466" t="s">
        <v>14</v>
      </c>
    </row>
    <row r="16" spans="1:2">
      <c r="A16" s="10">
        <v>7</v>
      </c>
      <c r="B16" s="466" t="s">
        <v>15</v>
      </c>
    </row>
    <row r="17" spans="1:2">
      <c r="A17" s="10">
        <v>8</v>
      </c>
      <c r="B17" s="466" t="s">
        <v>16</v>
      </c>
    </row>
    <row r="18" spans="1:2">
      <c r="A18" s="10">
        <v>9</v>
      </c>
      <c r="B18" s="466" t="s">
        <v>17</v>
      </c>
    </row>
    <row r="19" spans="1:2">
      <c r="A19" s="10"/>
      <c r="B19" s="466"/>
    </row>
    <row r="20" ht="20.25" spans="1:2">
      <c r="A20" s="464"/>
      <c r="B20" s="465" t="s">
        <v>18</v>
      </c>
    </row>
    <row r="21" spans="1:2">
      <c r="A21" s="10">
        <v>1</v>
      </c>
      <c r="B21" s="471" t="s">
        <v>19</v>
      </c>
    </row>
    <row r="22" spans="1:2">
      <c r="A22" s="10">
        <v>2</v>
      </c>
      <c r="B22" s="466" t="s">
        <v>20</v>
      </c>
    </row>
    <row r="23" spans="1:2">
      <c r="A23" s="10">
        <v>3</v>
      </c>
      <c r="B23" s="466" t="s">
        <v>21</v>
      </c>
    </row>
    <row r="24" spans="1:2">
      <c r="A24" s="10">
        <v>4</v>
      </c>
      <c r="B24" s="466" t="s">
        <v>22</v>
      </c>
    </row>
    <row r="25" spans="1:2">
      <c r="A25" s="10">
        <v>5</v>
      </c>
      <c r="B25" s="466" t="s">
        <v>23</v>
      </c>
    </row>
    <row r="26" spans="1:2">
      <c r="A26" s="10">
        <v>6</v>
      </c>
      <c r="B26" s="466" t="s">
        <v>24</v>
      </c>
    </row>
    <row r="27" spans="1:2">
      <c r="A27" s="10">
        <v>7</v>
      </c>
      <c r="B27" s="466" t="s">
        <v>25</v>
      </c>
    </row>
    <row r="28" spans="1:2">
      <c r="A28" s="10"/>
      <c r="B28" s="466"/>
    </row>
    <row r="29" ht="20.25" spans="1:2">
      <c r="A29" s="464"/>
      <c r="B29" s="465" t="s">
        <v>26</v>
      </c>
    </row>
    <row r="30" spans="1:2">
      <c r="A30" s="10">
        <v>1</v>
      </c>
      <c r="B30" s="471" t="s">
        <v>27</v>
      </c>
    </row>
    <row r="31" spans="1:2">
      <c r="A31" s="10">
        <v>2</v>
      </c>
      <c r="B31" s="466" t="s">
        <v>28</v>
      </c>
    </row>
    <row r="32" spans="1:2">
      <c r="A32" s="10">
        <v>3</v>
      </c>
      <c r="B32" s="466" t="s">
        <v>29</v>
      </c>
    </row>
    <row r="33" ht="28.5" spans="1:2">
      <c r="A33" s="10">
        <v>4</v>
      </c>
      <c r="B33" s="466" t="s">
        <v>30</v>
      </c>
    </row>
    <row r="34" spans="1:2">
      <c r="A34" s="10">
        <v>5</v>
      </c>
      <c r="B34" s="466" t="s">
        <v>31</v>
      </c>
    </row>
    <row r="35" spans="1:2">
      <c r="A35" s="10">
        <v>6</v>
      </c>
      <c r="B35" s="466" t="s">
        <v>32</v>
      </c>
    </row>
    <row r="36" spans="1:2">
      <c r="A36" s="10">
        <v>7</v>
      </c>
      <c r="B36" s="466" t="s">
        <v>33</v>
      </c>
    </row>
    <row r="37" spans="1:2">
      <c r="A37" s="10"/>
      <c r="B37" s="466"/>
    </row>
    <row r="39" spans="1:2">
      <c r="A39" s="472" t="s">
        <v>34</v>
      </c>
      <c r="B39" s="4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tabSelected="1" workbookViewId="0">
      <selection activeCell="I12" sqref="I12"/>
    </sheetView>
  </sheetViews>
  <sheetFormatPr defaultColWidth="9" defaultRowHeight="16.5"/>
  <cols>
    <col min="1" max="1" width="15.875" style="76" customWidth="1"/>
    <col min="2" max="10" width="9" style="76"/>
    <col min="11" max="11" width="7.875" style="76" customWidth="1"/>
    <col min="12" max="16384" width="9" style="76"/>
  </cols>
  <sheetData>
    <row r="1" ht="27.75" customHeight="1" spans="1:29">
      <c r="A1" s="77" t="s">
        <v>62</v>
      </c>
      <c r="B1" s="77" t="s">
        <v>350</v>
      </c>
      <c r="C1" s="77" t="s">
        <v>120</v>
      </c>
      <c r="D1" s="77"/>
      <c r="E1" s="77" t="s">
        <v>120</v>
      </c>
      <c r="F1" s="77"/>
      <c r="G1" s="77" t="s">
        <v>120</v>
      </c>
      <c r="H1" s="77">
        <v>150</v>
      </c>
      <c r="I1" s="77" t="s">
        <v>120</v>
      </c>
      <c r="J1" s="77"/>
      <c r="K1" s="84" t="s">
        <v>120</v>
      </c>
      <c r="L1" s="85">
        <v>117</v>
      </c>
      <c r="M1" s="85" t="s">
        <v>119</v>
      </c>
      <c r="N1" s="85">
        <v>110</v>
      </c>
      <c r="O1" s="85" t="s">
        <v>119</v>
      </c>
      <c r="P1" s="85">
        <v>115</v>
      </c>
      <c r="Q1" s="85" t="s">
        <v>119</v>
      </c>
      <c r="R1" s="85">
        <v>116</v>
      </c>
      <c r="S1" s="85" t="s">
        <v>119</v>
      </c>
      <c r="T1" s="85">
        <v>52</v>
      </c>
      <c r="U1" s="85" t="s">
        <v>119</v>
      </c>
      <c r="V1" s="85">
        <v>110</v>
      </c>
      <c r="W1" s="85" t="s">
        <v>119</v>
      </c>
      <c r="X1" s="85">
        <v>123</v>
      </c>
      <c r="Y1" s="85" t="s">
        <v>119</v>
      </c>
      <c r="Z1" s="85">
        <v>125</v>
      </c>
      <c r="AA1" s="85" t="s">
        <v>119</v>
      </c>
      <c r="AB1" s="88"/>
      <c r="AC1" s="78" t="s">
        <v>119</v>
      </c>
    </row>
    <row r="2" ht="18" customHeight="1" spans="1:29">
      <c r="A2" s="78" t="s">
        <v>351</v>
      </c>
      <c r="B2" s="77">
        <v>120</v>
      </c>
      <c r="C2" s="77"/>
      <c r="D2" s="79">
        <v>115</v>
      </c>
      <c r="E2" s="79"/>
      <c r="F2" s="77">
        <v>107</v>
      </c>
      <c r="G2" s="77"/>
      <c r="H2" s="77">
        <v>150</v>
      </c>
      <c r="I2" s="77"/>
      <c r="J2" s="77">
        <v>130</v>
      </c>
      <c r="K2" s="84"/>
      <c r="L2" s="85">
        <v>110</v>
      </c>
      <c r="M2" s="85"/>
      <c r="N2" s="86">
        <v>110</v>
      </c>
      <c r="O2" s="86"/>
      <c r="P2" s="85">
        <v>112</v>
      </c>
      <c r="Q2" s="85"/>
      <c r="R2" s="85">
        <v>112</v>
      </c>
      <c r="S2" s="85"/>
      <c r="T2" s="86">
        <v>136</v>
      </c>
      <c r="U2" s="86"/>
      <c r="V2" s="85">
        <v>105</v>
      </c>
      <c r="W2" s="85"/>
      <c r="X2" s="85">
        <v>102</v>
      </c>
      <c r="Y2" s="85"/>
      <c r="Z2" s="85">
        <v>122</v>
      </c>
      <c r="AA2" s="85"/>
      <c r="AB2" s="89"/>
      <c r="AC2" s="78"/>
    </row>
    <row r="3" ht="18" customHeight="1" spans="1:29">
      <c r="A3" s="78" t="s">
        <v>352</v>
      </c>
      <c r="B3" s="77">
        <v>124</v>
      </c>
      <c r="C3" s="77"/>
      <c r="D3" s="77">
        <v>110</v>
      </c>
      <c r="E3" s="77"/>
      <c r="F3" s="77">
        <v>117</v>
      </c>
      <c r="G3" s="77"/>
      <c r="H3" s="77">
        <v>150</v>
      </c>
      <c r="I3" s="77"/>
      <c r="J3" s="77">
        <v>133</v>
      </c>
      <c r="K3" s="84"/>
      <c r="L3" s="85">
        <v>116</v>
      </c>
      <c r="M3" s="85"/>
      <c r="N3" s="85">
        <v>105</v>
      </c>
      <c r="O3" s="85"/>
      <c r="P3" s="85">
        <v>115</v>
      </c>
      <c r="Q3" s="85"/>
      <c r="R3" s="85">
        <v>118</v>
      </c>
      <c r="S3" s="85"/>
      <c r="T3" s="85">
        <v>155</v>
      </c>
      <c r="U3" s="85"/>
      <c r="V3" s="85">
        <v>107</v>
      </c>
      <c r="W3" s="85"/>
      <c r="X3" s="85">
        <v>120</v>
      </c>
      <c r="Y3" s="85"/>
      <c r="Z3" s="85">
        <v>130</v>
      </c>
      <c r="AA3" s="85"/>
      <c r="AB3" s="85">
        <v>140</v>
      </c>
      <c r="AC3" s="78"/>
    </row>
    <row r="4" s="75" customFormat="1" ht="25" customHeight="1" spans="1:29">
      <c r="A4" s="12" t="s">
        <v>353</v>
      </c>
      <c r="B4" s="80" t="s">
        <v>354</v>
      </c>
      <c r="C4" s="80"/>
      <c r="D4" s="80" t="s">
        <v>355</v>
      </c>
      <c r="E4" s="80"/>
      <c r="F4" s="80" t="s">
        <v>356</v>
      </c>
      <c r="G4" s="80"/>
      <c r="H4" s="81" t="s">
        <v>357</v>
      </c>
      <c r="I4" s="81"/>
      <c r="J4" s="81" t="s">
        <v>358</v>
      </c>
      <c r="K4" s="80"/>
      <c r="L4" s="87" t="s">
        <v>359</v>
      </c>
      <c r="M4" s="87"/>
      <c r="N4" s="87" t="s">
        <v>360</v>
      </c>
      <c r="O4" s="87"/>
      <c r="P4" s="87" t="s">
        <v>361</v>
      </c>
      <c r="Q4" s="87"/>
      <c r="R4" s="87" t="s">
        <v>362</v>
      </c>
      <c r="S4" s="87"/>
      <c r="T4" s="87" t="s">
        <v>363</v>
      </c>
      <c r="U4" s="87"/>
      <c r="V4" s="87" t="s">
        <v>364</v>
      </c>
      <c r="W4" s="87"/>
      <c r="X4" s="87" t="s">
        <v>365</v>
      </c>
      <c r="Y4" s="87"/>
      <c r="Z4" s="87" t="s">
        <v>366</v>
      </c>
      <c r="AA4" s="87"/>
      <c r="AB4" s="87" t="s">
        <v>367</v>
      </c>
      <c r="AC4" s="12"/>
    </row>
    <row r="5" s="75" customFormat="1" ht="25" customHeight="1" spans="1:29">
      <c r="A5" s="82" t="s">
        <v>163</v>
      </c>
      <c r="B5" s="83">
        <v>76.5</v>
      </c>
      <c r="C5" s="83"/>
      <c r="D5" s="83">
        <v>73.5</v>
      </c>
      <c r="E5" s="83"/>
      <c r="F5" s="83">
        <v>72.5</v>
      </c>
      <c r="G5" s="83"/>
      <c r="H5" s="83">
        <v>80</v>
      </c>
      <c r="I5" s="83"/>
      <c r="J5" s="83">
        <v>78.5</v>
      </c>
      <c r="K5" s="83"/>
      <c r="L5" s="83">
        <v>74</v>
      </c>
      <c r="M5" s="83"/>
      <c r="N5" s="83">
        <v>74.5</v>
      </c>
      <c r="O5" s="83"/>
      <c r="P5" s="83">
        <v>74</v>
      </c>
      <c r="Q5" s="83"/>
      <c r="R5" s="83">
        <v>74</v>
      </c>
      <c r="S5" s="83"/>
      <c r="T5" s="83">
        <v>78.4</v>
      </c>
      <c r="U5" s="83"/>
      <c r="V5" s="83">
        <v>75</v>
      </c>
      <c r="W5" s="83"/>
      <c r="X5" s="83">
        <v>71</v>
      </c>
      <c r="Y5" s="83"/>
      <c r="Z5" s="83">
        <v>77</v>
      </c>
      <c r="AA5" s="83"/>
      <c r="AB5" s="83">
        <v>76</v>
      </c>
      <c r="AC5" s="12"/>
    </row>
    <row r="6" s="75" customFormat="1" ht="25" customHeight="1" spans="1:29">
      <c r="A6" s="82" t="s">
        <v>167</v>
      </c>
      <c r="B6" s="83">
        <v>140</v>
      </c>
      <c r="C6" s="83"/>
      <c r="D6" s="83">
        <v>126</v>
      </c>
      <c r="E6" s="83"/>
      <c r="F6" s="83">
        <v>132</v>
      </c>
      <c r="G6" s="83"/>
      <c r="H6" s="83">
        <v>168</v>
      </c>
      <c r="I6" s="83"/>
      <c r="J6" s="83">
        <v>150</v>
      </c>
      <c r="K6" s="83"/>
      <c r="L6" s="83">
        <v>130</v>
      </c>
      <c r="M6" s="83"/>
      <c r="N6" s="83">
        <v>120</v>
      </c>
      <c r="O6" s="83"/>
      <c r="P6" s="83">
        <v>130</v>
      </c>
      <c r="Q6" s="83"/>
      <c r="R6" s="83">
        <v>133</v>
      </c>
      <c r="S6" s="83"/>
      <c r="T6" s="83">
        <v>172</v>
      </c>
      <c r="U6" s="83"/>
      <c r="V6" s="83">
        <v>120</v>
      </c>
      <c r="W6" s="83"/>
      <c r="X6" s="83">
        <v>136</v>
      </c>
      <c r="Y6" s="83"/>
      <c r="Z6" s="83">
        <v>146</v>
      </c>
      <c r="AA6" s="83"/>
      <c r="AB6" s="83">
        <v>158</v>
      </c>
      <c r="AC6" s="12"/>
    </row>
    <row r="7" s="75" customFormat="1" ht="25" customHeight="1" spans="1:29">
      <c r="A7" s="82" t="s">
        <v>170</v>
      </c>
      <c r="B7" s="83">
        <v>138</v>
      </c>
      <c r="C7" s="83"/>
      <c r="D7" s="83">
        <v>126</v>
      </c>
      <c r="E7" s="83"/>
      <c r="F7" s="83">
        <v>130</v>
      </c>
      <c r="G7" s="83"/>
      <c r="H7" s="83">
        <v>168</v>
      </c>
      <c r="I7" s="83"/>
      <c r="J7" s="83">
        <v>150</v>
      </c>
      <c r="K7" s="83"/>
      <c r="L7" s="83">
        <v>130</v>
      </c>
      <c r="M7" s="83"/>
      <c r="N7" s="83">
        <v>122</v>
      </c>
      <c r="O7" s="83"/>
      <c r="P7" s="83">
        <v>130</v>
      </c>
      <c r="Q7" s="83"/>
      <c r="R7" s="83">
        <v>133</v>
      </c>
      <c r="S7" s="83"/>
      <c r="T7" s="83">
        <v>172</v>
      </c>
      <c r="U7" s="83"/>
      <c r="V7" s="83">
        <v>120</v>
      </c>
      <c r="W7" s="83"/>
      <c r="X7" s="83">
        <v>136</v>
      </c>
      <c r="Y7" s="83"/>
      <c r="Z7" s="83">
        <v>144</v>
      </c>
      <c r="AA7" s="83"/>
      <c r="AB7" s="83">
        <v>158</v>
      </c>
      <c r="AC7" s="12"/>
    </row>
    <row r="8" s="75" customFormat="1" ht="25" customHeight="1" spans="1:29">
      <c r="A8" s="82" t="s">
        <v>171</v>
      </c>
      <c r="B8" s="83">
        <v>138</v>
      </c>
      <c r="C8" s="83"/>
      <c r="D8" s="83">
        <v>126</v>
      </c>
      <c r="E8" s="83"/>
      <c r="F8" s="83">
        <v>130</v>
      </c>
      <c r="G8" s="83"/>
      <c r="H8" s="83">
        <v>168</v>
      </c>
      <c r="I8" s="83"/>
      <c r="J8" s="83">
        <v>150</v>
      </c>
      <c r="K8" s="83"/>
      <c r="L8" s="83">
        <v>130</v>
      </c>
      <c r="M8" s="83"/>
      <c r="N8" s="83">
        <v>122</v>
      </c>
      <c r="O8" s="83"/>
      <c r="P8" s="83">
        <v>130</v>
      </c>
      <c r="Q8" s="83"/>
      <c r="R8" s="83">
        <v>133</v>
      </c>
      <c r="S8" s="83"/>
      <c r="T8" s="83">
        <v>172</v>
      </c>
      <c r="U8" s="83"/>
      <c r="V8" s="83">
        <v>120</v>
      </c>
      <c r="W8" s="83"/>
      <c r="X8" s="83">
        <v>136</v>
      </c>
      <c r="Y8" s="83"/>
      <c r="Z8" s="83">
        <v>144</v>
      </c>
      <c r="AA8" s="83"/>
      <c r="AB8" s="83">
        <v>158</v>
      </c>
      <c r="AC8" s="12"/>
    </row>
    <row r="9" s="75" customFormat="1" ht="25" customHeight="1" spans="1:29">
      <c r="A9" s="82" t="s">
        <v>173</v>
      </c>
      <c r="B9" s="83">
        <v>53.5</v>
      </c>
      <c r="C9" s="83"/>
      <c r="D9" s="83">
        <v>49</v>
      </c>
      <c r="E9" s="83"/>
      <c r="F9" s="83">
        <v>55</v>
      </c>
      <c r="G9" s="83"/>
      <c r="H9" s="83">
        <v>71</v>
      </c>
      <c r="I9" s="83"/>
      <c r="J9" s="83">
        <v>53</v>
      </c>
      <c r="K9" s="83"/>
      <c r="L9" s="83">
        <v>51</v>
      </c>
      <c r="M9" s="83"/>
      <c r="N9" s="83">
        <v>49</v>
      </c>
      <c r="O9" s="83"/>
      <c r="P9" s="83">
        <v>49</v>
      </c>
      <c r="Q9" s="83"/>
      <c r="R9" s="83">
        <v>49</v>
      </c>
      <c r="S9" s="83"/>
      <c r="T9" s="83">
        <v>56</v>
      </c>
      <c r="U9" s="83"/>
      <c r="V9" s="83">
        <v>56</v>
      </c>
      <c r="W9" s="83"/>
      <c r="X9" s="83">
        <v>53</v>
      </c>
      <c r="Y9" s="83"/>
      <c r="Z9" s="83">
        <v>61</v>
      </c>
      <c r="AA9" s="83"/>
      <c r="AB9" s="83">
        <v>61</v>
      </c>
      <c r="AC9" s="12"/>
    </row>
    <row r="10" s="75" customFormat="1" ht="25" customHeight="1" spans="1:29">
      <c r="A10" s="82" t="s">
        <v>175</v>
      </c>
      <c r="B10" s="83">
        <v>22</v>
      </c>
      <c r="C10" s="83"/>
      <c r="D10" s="83">
        <v>21</v>
      </c>
      <c r="E10" s="83"/>
      <c r="F10" s="83">
        <v>21</v>
      </c>
      <c r="G10" s="83"/>
      <c r="H10" s="83">
        <v>23.5</v>
      </c>
      <c r="I10" s="83"/>
      <c r="J10" s="83">
        <v>23</v>
      </c>
      <c r="K10" s="83"/>
      <c r="L10" s="83">
        <v>21</v>
      </c>
      <c r="M10" s="83"/>
      <c r="N10" s="83">
        <v>21</v>
      </c>
      <c r="O10" s="83"/>
      <c r="P10" s="83">
        <v>21</v>
      </c>
      <c r="Q10" s="83"/>
      <c r="R10" s="83">
        <v>21</v>
      </c>
      <c r="S10" s="83"/>
      <c r="T10" s="83">
        <v>23</v>
      </c>
      <c r="U10" s="83"/>
      <c r="V10" s="83">
        <v>21</v>
      </c>
      <c r="W10" s="83"/>
      <c r="X10" s="83">
        <v>21</v>
      </c>
      <c r="Y10" s="83"/>
      <c r="Z10" s="83">
        <v>22</v>
      </c>
      <c r="AA10" s="83"/>
      <c r="AB10" s="83">
        <v>22.5</v>
      </c>
      <c r="AC10" s="12"/>
    </row>
    <row r="11" s="75" customFormat="1" ht="25" customHeight="1" spans="1:29">
      <c r="A11" s="82" t="s">
        <v>177</v>
      </c>
      <c r="B11" s="83">
        <v>25.5</v>
      </c>
      <c r="C11" s="83"/>
      <c r="D11" s="83">
        <f>D6*0.36/2</f>
        <v>22.68</v>
      </c>
      <c r="E11" s="83"/>
      <c r="F11" s="83">
        <f>F6*0.36/2</f>
        <v>23.76</v>
      </c>
      <c r="G11" s="83"/>
      <c r="H11" s="83">
        <f>H6*0.36/2</f>
        <v>30.24</v>
      </c>
      <c r="I11" s="83"/>
      <c r="J11" s="83">
        <f>J6*0.36/2</f>
        <v>27</v>
      </c>
      <c r="K11" s="83"/>
      <c r="L11" s="83">
        <f>L6*0.36/2</f>
        <v>23.4</v>
      </c>
      <c r="M11" s="83"/>
      <c r="N11" s="83">
        <f>N6*0.36/2</f>
        <v>21.6</v>
      </c>
      <c r="O11" s="83"/>
      <c r="P11" s="83">
        <f>P6*0.36/2</f>
        <v>23.4</v>
      </c>
      <c r="Q11" s="83"/>
      <c r="R11" s="83">
        <f>R6*0.36/2</f>
        <v>23.94</v>
      </c>
      <c r="S11" s="83"/>
      <c r="T11" s="83">
        <f>T6*0.36/2</f>
        <v>30.96</v>
      </c>
      <c r="U11" s="83"/>
      <c r="V11" s="83">
        <f>V6*0.36/2</f>
        <v>21.6</v>
      </c>
      <c r="W11" s="83"/>
      <c r="X11" s="83">
        <f>X6*0.36/2</f>
        <v>24.48</v>
      </c>
      <c r="Y11" s="83"/>
      <c r="Z11" s="83">
        <f>Z6*0.36/2</f>
        <v>26.28</v>
      </c>
      <c r="AA11" s="83"/>
      <c r="AB11" s="83">
        <f>AB6*0.36/2</f>
        <v>28.44</v>
      </c>
      <c r="AC11" s="12"/>
    </row>
    <row r="12" s="75" customFormat="1" ht="25" customHeight="1" spans="1:29">
      <c r="A12" s="82" t="s">
        <v>178</v>
      </c>
      <c r="B12" s="83">
        <v>23.5</v>
      </c>
      <c r="C12" s="83"/>
      <c r="D12" s="83">
        <v>20.2</v>
      </c>
      <c r="E12" s="83"/>
      <c r="F12" s="83">
        <v>21.2</v>
      </c>
      <c r="G12" s="83"/>
      <c r="H12" s="83">
        <v>27.8</v>
      </c>
      <c r="I12" s="83"/>
      <c r="J12" s="83">
        <v>25.5</v>
      </c>
      <c r="K12" s="83"/>
      <c r="L12" s="83">
        <v>21</v>
      </c>
      <c r="M12" s="83"/>
      <c r="N12" s="83">
        <v>20.1</v>
      </c>
      <c r="O12" s="83"/>
      <c r="P12" s="83">
        <v>21</v>
      </c>
      <c r="Q12" s="83"/>
      <c r="R12" s="83">
        <v>21.5</v>
      </c>
      <c r="S12" s="83"/>
      <c r="T12" s="83">
        <v>28.5</v>
      </c>
      <c r="U12" s="83"/>
      <c r="V12" s="83">
        <v>29</v>
      </c>
      <c r="W12" s="83"/>
      <c r="X12" s="83">
        <v>22</v>
      </c>
      <c r="Y12" s="83"/>
      <c r="Z12" s="83">
        <v>23.8</v>
      </c>
      <c r="AA12" s="83"/>
      <c r="AB12" s="83">
        <v>26</v>
      </c>
      <c r="AC12" s="12"/>
    </row>
    <row r="13" s="75" customFormat="1" ht="25" customHeight="1" spans="1:29">
      <c r="A13" s="82" t="s">
        <v>180</v>
      </c>
      <c r="B13" s="83">
        <v>23</v>
      </c>
      <c r="C13" s="83"/>
      <c r="D13" s="83">
        <v>22.5</v>
      </c>
      <c r="E13" s="83"/>
      <c r="F13" s="83">
        <v>22</v>
      </c>
      <c r="G13" s="83"/>
      <c r="H13" s="83">
        <v>24.5</v>
      </c>
      <c r="I13" s="83"/>
      <c r="J13" s="83">
        <v>24</v>
      </c>
      <c r="K13" s="83"/>
      <c r="L13" s="83">
        <v>22.5</v>
      </c>
      <c r="M13" s="83"/>
      <c r="N13" s="83">
        <v>22.5</v>
      </c>
      <c r="O13" s="83"/>
      <c r="P13" s="83">
        <v>22.5</v>
      </c>
      <c r="Q13" s="83"/>
      <c r="R13" s="83">
        <v>22.5</v>
      </c>
      <c r="S13" s="83"/>
      <c r="T13" s="83">
        <v>24</v>
      </c>
      <c r="U13" s="83"/>
      <c r="V13" s="83">
        <v>23</v>
      </c>
      <c r="W13" s="83"/>
      <c r="X13" s="83">
        <v>21.8</v>
      </c>
      <c r="Y13" s="83"/>
      <c r="Z13" s="83">
        <v>23.3</v>
      </c>
      <c r="AA13" s="83"/>
      <c r="AB13" s="83">
        <v>23.5</v>
      </c>
      <c r="AC13" s="12"/>
    </row>
    <row r="14" s="75" customFormat="1" ht="25" customHeight="1" spans="1:29">
      <c r="A14" s="82" t="s">
        <v>181</v>
      </c>
      <c r="B14" s="83">
        <v>12.1</v>
      </c>
      <c r="C14" s="83"/>
      <c r="D14" s="83">
        <v>11.5</v>
      </c>
      <c r="E14" s="83"/>
      <c r="F14" s="83">
        <v>11.8</v>
      </c>
      <c r="G14" s="83"/>
      <c r="H14" s="83">
        <v>13.5</v>
      </c>
      <c r="I14" s="83"/>
      <c r="J14" s="83">
        <v>12.9</v>
      </c>
      <c r="K14" s="83"/>
      <c r="L14" s="83">
        <v>11.8</v>
      </c>
      <c r="M14" s="83"/>
      <c r="N14" s="83">
        <v>11.2</v>
      </c>
      <c r="O14" s="83"/>
      <c r="P14" s="83">
        <v>11.8</v>
      </c>
      <c r="Q14" s="83"/>
      <c r="R14" s="83">
        <v>12</v>
      </c>
      <c r="S14" s="83"/>
      <c r="T14" s="83">
        <v>14</v>
      </c>
      <c r="U14" s="83"/>
      <c r="V14" s="83">
        <v>11.2</v>
      </c>
      <c r="W14" s="83"/>
      <c r="X14" s="83">
        <v>12.3</v>
      </c>
      <c r="Y14" s="83"/>
      <c r="Z14" s="83">
        <v>12.5</v>
      </c>
      <c r="AA14" s="83"/>
      <c r="AB14" s="83">
        <v>13.5</v>
      </c>
      <c r="AC14" s="12"/>
    </row>
    <row r="15" s="75" customFormat="1" ht="25" customHeight="1" spans="1:29">
      <c r="A15" s="82" t="s">
        <v>182</v>
      </c>
      <c r="B15" s="83">
        <v>53</v>
      </c>
      <c r="C15" s="83"/>
      <c r="D15" s="83">
        <v>49.5</v>
      </c>
      <c r="E15" s="83"/>
      <c r="F15" s="83">
        <v>51</v>
      </c>
      <c r="G15" s="83"/>
      <c r="H15" s="83">
        <v>60</v>
      </c>
      <c r="I15" s="83"/>
      <c r="J15" s="83">
        <v>55</v>
      </c>
      <c r="K15" s="83"/>
      <c r="L15" s="83">
        <v>50.5</v>
      </c>
      <c r="M15" s="83"/>
      <c r="N15" s="83">
        <v>48</v>
      </c>
      <c r="O15" s="83"/>
      <c r="P15" s="83">
        <v>50.5</v>
      </c>
      <c r="Q15" s="83"/>
      <c r="R15" s="83">
        <v>51.5</v>
      </c>
      <c r="S15" s="83"/>
      <c r="T15" s="83">
        <v>61</v>
      </c>
      <c r="U15" s="83"/>
      <c r="V15" s="83">
        <v>48</v>
      </c>
      <c r="W15" s="83"/>
      <c r="X15" s="83">
        <v>52</v>
      </c>
      <c r="Y15" s="83"/>
      <c r="Z15" s="83">
        <v>54.5</v>
      </c>
      <c r="AA15" s="83"/>
      <c r="AB15" s="83">
        <v>57</v>
      </c>
      <c r="AC15" s="12"/>
    </row>
    <row r="16" s="75" customFormat="1" ht="25" customHeight="1" spans="1:29">
      <c r="A16" s="82" t="s">
        <v>183</v>
      </c>
      <c r="B16" s="83">
        <v>17.5</v>
      </c>
      <c r="C16" s="83"/>
      <c r="D16" s="83">
        <v>16.5</v>
      </c>
      <c r="E16" s="83"/>
      <c r="F16" s="83">
        <v>16.5</v>
      </c>
      <c r="G16" s="83"/>
      <c r="H16" s="83">
        <v>17.5</v>
      </c>
      <c r="I16" s="83"/>
      <c r="J16" s="83">
        <v>17.5</v>
      </c>
      <c r="K16" s="83"/>
      <c r="L16" s="83">
        <v>16.5</v>
      </c>
      <c r="M16" s="83"/>
      <c r="N16" s="83">
        <v>15.5</v>
      </c>
      <c r="O16" s="83"/>
      <c r="P16" s="83">
        <v>16.5</v>
      </c>
      <c r="Q16" s="83"/>
      <c r="R16" s="83">
        <v>16.5</v>
      </c>
      <c r="S16" s="83"/>
      <c r="T16" s="83">
        <v>17.5</v>
      </c>
      <c r="U16" s="83"/>
      <c r="V16" s="83">
        <v>15.5</v>
      </c>
      <c r="W16" s="83"/>
      <c r="X16" s="83">
        <v>16.5</v>
      </c>
      <c r="Y16" s="83"/>
      <c r="Z16" s="83">
        <v>17.5</v>
      </c>
      <c r="AA16" s="83"/>
      <c r="AB16" s="83">
        <v>17.5</v>
      </c>
      <c r="AC16" s="12"/>
    </row>
    <row r="17" s="75" customFormat="1" ht="25" customHeight="1" spans="1:29">
      <c r="A17" s="82" t="s">
        <v>184</v>
      </c>
      <c r="B17" s="83">
        <v>4.5</v>
      </c>
      <c r="C17" s="83"/>
      <c r="D17" s="83">
        <v>4.5</v>
      </c>
      <c r="E17" s="83"/>
      <c r="F17" s="83">
        <v>4.5</v>
      </c>
      <c r="G17" s="83"/>
      <c r="H17" s="83">
        <v>4.5</v>
      </c>
      <c r="I17" s="83"/>
      <c r="J17" s="83">
        <v>4.5</v>
      </c>
      <c r="K17" s="83"/>
      <c r="L17" s="83">
        <v>4.5</v>
      </c>
      <c r="M17" s="83"/>
      <c r="N17" s="83">
        <v>4.5</v>
      </c>
      <c r="O17" s="83"/>
      <c r="P17" s="83">
        <v>4.5</v>
      </c>
      <c r="Q17" s="83"/>
      <c r="R17" s="83">
        <v>4.5</v>
      </c>
      <c r="S17" s="83"/>
      <c r="T17" s="83">
        <v>4.5</v>
      </c>
      <c r="U17" s="83"/>
      <c r="V17" s="83">
        <v>4.5</v>
      </c>
      <c r="W17" s="83"/>
      <c r="X17" s="83">
        <v>4.5</v>
      </c>
      <c r="Y17" s="83"/>
      <c r="Z17" s="83">
        <v>4.5</v>
      </c>
      <c r="AA17" s="83"/>
      <c r="AB17" s="83">
        <v>4.5</v>
      </c>
      <c r="AC17" s="12"/>
    </row>
    <row r="18" ht="18" customHeight="1"/>
    <row r="19" ht="18" customHeight="1"/>
  </sheetData>
  <printOptions horizontalCentered="1" verticalCentered="1"/>
  <pageMargins left="0.156944444444444" right="0.156944444444444" top="0.236111111111111" bottom="0.3937007874015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369</v>
      </c>
      <c r="B2" s="5" t="s">
        <v>370</v>
      </c>
      <c r="C2" s="5" t="s">
        <v>371</v>
      </c>
      <c r="D2" s="5" t="s">
        <v>372</v>
      </c>
      <c r="E2" s="5" t="s">
        <v>373</v>
      </c>
      <c r="F2" s="5" t="s">
        <v>374</v>
      </c>
      <c r="G2" s="5" t="s">
        <v>375</v>
      </c>
      <c r="H2" s="65" t="s">
        <v>376</v>
      </c>
      <c r="I2" s="4" t="s">
        <v>377</v>
      </c>
      <c r="J2" s="4" t="s">
        <v>378</v>
      </c>
      <c r="K2" s="4" t="s">
        <v>379</v>
      </c>
      <c r="L2" s="4" t="s">
        <v>380</v>
      </c>
      <c r="M2" s="4" t="s">
        <v>381</v>
      </c>
      <c r="N2" s="5" t="s">
        <v>382</v>
      </c>
      <c r="O2" s="5" t="s">
        <v>383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67">
        <v>1</v>
      </c>
      <c r="B4" s="28" t="s">
        <v>384</v>
      </c>
      <c r="C4" s="28" t="s">
        <v>385</v>
      </c>
      <c r="D4" s="28" t="s">
        <v>120</v>
      </c>
      <c r="E4" s="29" t="s">
        <v>386</v>
      </c>
      <c r="F4" s="12" t="s">
        <v>387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388</v>
      </c>
    </row>
    <row r="5" ht="20" customHeight="1" spans="1:15">
      <c r="A5" s="67">
        <v>2</v>
      </c>
      <c r="B5" s="28" t="s">
        <v>389</v>
      </c>
      <c r="C5" s="28" t="s">
        <v>385</v>
      </c>
      <c r="D5" s="28" t="s">
        <v>119</v>
      </c>
      <c r="E5" s="29" t="s">
        <v>386</v>
      </c>
      <c r="F5" s="12" t="s">
        <v>387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388</v>
      </c>
    </row>
    <row r="6" ht="20" customHeight="1" spans="1:15">
      <c r="A6" s="67">
        <v>3</v>
      </c>
      <c r="B6" s="28" t="s">
        <v>390</v>
      </c>
      <c r="C6" s="28" t="s">
        <v>385</v>
      </c>
      <c r="D6" s="28" t="s">
        <v>121</v>
      </c>
      <c r="E6" s="29" t="s">
        <v>386</v>
      </c>
      <c r="F6" s="12" t="s">
        <v>387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388</v>
      </c>
    </row>
    <row r="7" ht="20" customHeight="1" spans="1:15">
      <c r="A7" s="67">
        <v>4</v>
      </c>
      <c r="B7" s="28" t="s">
        <v>391</v>
      </c>
      <c r="C7" s="28" t="s">
        <v>385</v>
      </c>
      <c r="D7" s="28" t="s">
        <v>392</v>
      </c>
      <c r="E7" s="29" t="s">
        <v>386</v>
      </c>
      <c r="F7" s="12" t="s">
        <v>387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388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393</v>
      </c>
      <c r="B9" s="19"/>
      <c r="C9" s="54"/>
      <c r="D9" s="20"/>
      <c r="E9" s="21"/>
      <c r="F9" s="54"/>
      <c r="G9" s="9"/>
      <c r="H9" s="36"/>
      <c r="I9" s="30"/>
      <c r="J9" s="18" t="s">
        <v>394</v>
      </c>
      <c r="K9" s="19"/>
      <c r="L9" s="19"/>
      <c r="M9" s="20"/>
      <c r="N9" s="19"/>
      <c r="O9" s="26"/>
    </row>
    <row r="10" ht="61" customHeight="1" spans="1:15">
      <c r="A10" s="70" t="s">
        <v>395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369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397</v>
      </c>
      <c r="H2" s="4"/>
      <c r="I2" s="4" t="s">
        <v>398</v>
      </c>
      <c r="J2" s="4"/>
      <c r="K2" s="6" t="s">
        <v>399</v>
      </c>
      <c r="L2" s="60" t="s">
        <v>400</v>
      </c>
      <c r="M2" s="24" t="s">
        <v>401</v>
      </c>
    </row>
    <row r="3" s="1" customFormat="1" ht="16.5" spans="1:13">
      <c r="A3" s="4"/>
      <c r="B3" s="7"/>
      <c r="C3" s="7"/>
      <c r="D3" s="7"/>
      <c r="E3" s="7"/>
      <c r="F3" s="7"/>
      <c r="G3" s="4" t="s">
        <v>402</v>
      </c>
      <c r="H3" s="4" t="s">
        <v>403</v>
      </c>
      <c r="I3" s="4" t="s">
        <v>402</v>
      </c>
      <c r="J3" s="4" t="s">
        <v>403</v>
      </c>
      <c r="K3" s="8"/>
      <c r="L3" s="61"/>
      <c r="M3" s="25"/>
    </row>
    <row r="4" ht="22" customHeight="1" spans="1:13">
      <c r="A4" s="51">
        <v>1</v>
      </c>
      <c r="B4" s="12" t="s">
        <v>387</v>
      </c>
      <c r="C4" s="28" t="s">
        <v>384</v>
      </c>
      <c r="D4" s="28" t="s">
        <v>385</v>
      </c>
      <c r="E4" s="28" t="s">
        <v>120</v>
      </c>
      <c r="F4" s="29" t="s">
        <v>386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387</v>
      </c>
      <c r="C5" s="28" t="s">
        <v>389</v>
      </c>
      <c r="D5" s="28" t="s">
        <v>385</v>
      </c>
      <c r="E5" s="28" t="s">
        <v>119</v>
      </c>
      <c r="F5" s="29" t="s">
        <v>386</v>
      </c>
      <c r="G5" s="52">
        <v>-0.03</v>
      </c>
      <c r="H5" s="52" t="s">
        <v>404</v>
      </c>
      <c r="I5" s="52">
        <v>-0.04</v>
      </c>
      <c r="J5" s="52" t="s">
        <v>404</v>
      </c>
      <c r="K5" s="56"/>
      <c r="L5" s="9"/>
      <c r="M5" s="9"/>
    </row>
    <row r="6" ht="22" customHeight="1" spans="1:13">
      <c r="A6" s="51">
        <v>3</v>
      </c>
      <c r="B6" s="12" t="s">
        <v>387</v>
      </c>
      <c r="C6" s="28" t="s">
        <v>390</v>
      </c>
      <c r="D6" s="28" t="s">
        <v>385</v>
      </c>
      <c r="E6" s="28" t="s">
        <v>121</v>
      </c>
      <c r="F6" s="29" t="s">
        <v>386</v>
      </c>
      <c r="G6" s="52">
        <v>-0.01</v>
      </c>
      <c r="H6" s="52" t="s">
        <v>404</v>
      </c>
      <c r="I6" s="52">
        <v>-0.01</v>
      </c>
      <c r="J6" s="52" t="s">
        <v>404</v>
      </c>
      <c r="K6" s="56"/>
      <c r="L6" s="9"/>
      <c r="M6" s="9"/>
    </row>
    <row r="7" ht="22" customHeight="1" spans="1:13">
      <c r="A7" s="51">
        <v>4</v>
      </c>
      <c r="B7" s="12" t="s">
        <v>387</v>
      </c>
      <c r="C7" s="28" t="s">
        <v>391</v>
      </c>
      <c r="D7" s="28" t="s">
        <v>385</v>
      </c>
      <c r="E7" s="28" t="s">
        <v>392</v>
      </c>
      <c r="F7" s="29" t="s">
        <v>386</v>
      </c>
      <c r="G7" s="52">
        <v>-0.02</v>
      </c>
      <c r="H7" s="52" t="s">
        <v>404</v>
      </c>
      <c r="I7" s="52">
        <v>-0.03</v>
      </c>
      <c r="J7" s="52" t="s">
        <v>404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405</v>
      </c>
      <c r="B9" s="19"/>
      <c r="C9" s="19"/>
      <c r="D9" s="54"/>
      <c r="E9" s="20"/>
      <c r="F9" s="55"/>
      <c r="G9" s="30"/>
      <c r="H9" s="18" t="s">
        <v>394</v>
      </c>
      <c r="I9" s="19"/>
      <c r="J9" s="19"/>
      <c r="K9" s="20"/>
      <c r="L9" s="62"/>
      <c r="M9" s="26"/>
    </row>
    <row r="10" ht="84" customHeight="1" spans="1:13">
      <c r="A10" s="58" t="s">
        <v>406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408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37" t="s">
        <v>409</v>
      </c>
      <c r="H2" s="38"/>
      <c r="I2" s="47"/>
      <c r="J2" s="37" t="s">
        <v>410</v>
      </c>
      <c r="K2" s="38"/>
      <c r="L2" s="47"/>
      <c r="M2" s="37" t="s">
        <v>411</v>
      </c>
      <c r="N2" s="38"/>
      <c r="O2" s="47"/>
      <c r="P2" s="37" t="s">
        <v>412</v>
      </c>
      <c r="Q2" s="38"/>
      <c r="R2" s="47"/>
      <c r="S2" s="38" t="s">
        <v>413</v>
      </c>
      <c r="T2" s="38"/>
      <c r="U2" s="47"/>
      <c r="V2" s="33" t="s">
        <v>414</v>
      </c>
      <c r="W2" s="33" t="s">
        <v>383</v>
      </c>
    </row>
    <row r="3" s="1" customFormat="1" ht="16.5" spans="1:23">
      <c r="A3" s="7"/>
      <c r="B3" s="39"/>
      <c r="C3" s="39"/>
      <c r="D3" s="39"/>
      <c r="E3" s="39"/>
      <c r="F3" s="39"/>
      <c r="G3" s="4" t="s">
        <v>415</v>
      </c>
      <c r="H3" s="4" t="s">
        <v>67</v>
      </c>
      <c r="I3" s="4" t="s">
        <v>374</v>
      </c>
      <c r="J3" s="4" t="s">
        <v>415</v>
      </c>
      <c r="K3" s="4" t="s">
        <v>67</v>
      </c>
      <c r="L3" s="4" t="s">
        <v>374</v>
      </c>
      <c r="M3" s="4" t="s">
        <v>415</v>
      </c>
      <c r="N3" s="4" t="s">
        <v>67</v>
      </c>
      <c r="O3" s="4" t="s">
        <v>374</v>
      </c>
      <c r="P3" s="4" t="s">
        <v>415</v>
      </c>
      <c r="Q3" s="4" t="s">
        <v>67</v>
      </c>
      <c r="R3" s="4" t="s">
        <v>374</v>
      </c>
      <c r="S3" s="4" t="s">
        <v>415</v>
      </c>
      <c r="T3" s="4" t="s">
        <v>67</v>
      </c>
      <c r="U3" s="4" t="s">
        <v>374</v>
      </c>
      <c r="V3" s="50"/>
      <c r="W3" s="50"/>
    </row>
    <row r="4" ht="20" customHeight="1" spans="1:23">
      <c r="A4" s="27" t="s">
        <v>416</v>
      </c>
      <c r="B4" s="12" t="s">
        <v>387</v>
      </c>
      <c r="C4" s="28" t="s">
        <v>384</v>
      </c>
      <c r="D4" s="28" t="s">
        <v>385</v>
      </c>
      <c r="E4" s="28" t="s">
        <v>120</v>
      </c>
      <c r="F4" s="29" t="s">
        <v>386</v>
      </c>
      <c r="G4" s="11" t="s">
        <v>417</v>
      </c>
      <c r="H4" s="11"/>
      <c r="I4" s="11" t="s">
        <v>418</v>
      </c>
      <c r="J4" s="11" t="s">
        <v>419</v>
      </c>
      <c r="K4" s="48"/>
      <c r="L4" s="48" t="s">
        <v>420</v>
      </c>
      <c r="M4" s="9" t="s">
        <v>421</v>
      </c>
      <c r="N4" s="9"/>
      <c r="O4" s="9" t="s">
        <v>422</v>
      </c>
      <c r="P4" s="9"/>
      <c r="Q4" s="9"/>
      <c r="R4" s="9"/>
      <c r="S4" s="9"/>
      <c r="T4" s="9"/>
      <c r="U4" s="9"/>
      <c r="V4" s="9" t="s">
        <v>423</v>
      </c>
      <c r="W4" s="9"/>
    </row>
    <row r="5" ht="20" customHeight="1" spans="1:23">
      <c r="A5" s="27" t="s">
        <v>416</v>
      </c>
      <c r="B5" s="12" t="s">
        <v>387</v>
      </c>
      <c r="C5" s="28" t="s">
        <v>389</v>
      </c>
      <c r="D5" s="28" t="s">
        <v>385</v>
      </c>
      <c r="E5" s="28" t="s">
        <v>119</v>
      </c>
      <c r="F5" s="29" t="s">
        <v>386</v>
      </c>
      <c r="G5" s="40" t="s">
        <v>424</v>
      </c>
      <c r="H5" s="41"/>
      <c r="I5" s="49"/>
      <c r="J5" s="40" t="s">
        <v>425</v>
      </c>
      <c r="K5" s="41"/>
      <c r="L5" s="49"/>
      <c r="M5" s="37" t="s">
        <v>426</v>
      </c>
      <c r="N5" s="38"/>
      <c r="O5" s="47"/>
      <c r="P5" s="37" t="s">
        <v>427</v>
      </c>
      <c r="Q5" s="38"/>
      <c r="R5" s="47"/>
      <c r="S5" s="38" t="s">
        <v>428</v>
      </c>
      <c r="T5" s="38"/>
      <c r="U5" s="47"/>
      <c r="V5" s="9"/>
      <c r="W5" s="9"/>
    </row>
    <row r="6" ht="20" customHeight="1" spans="1:23">
      <c r="A6" s="27" t="s">
        <v>416</v>
      </c>
      <c r="B6" s="12" t="s">
        <v>387</v>
      </c>
      <c r="C6" s="28" t="s">
        <v>390</v>
      </c>
      <c r="D6" s="28" t="s">
        <v>385</v>
      </c>
      <c r="E6" s="28" t="s">
        <v>121</v>
      </c>
      <c r="F6" s="29" t="s">
        <v>386</v>
      </c>
      <c r="G6" s="42" t="s">
        <v>415</v>
      </c>
      <c r="H6" s="42" t="s">
        <v>67</v>
      </c>
      <c r="I6" s="42" t="s">
        <v>374</v>
      </c>
      <c r="J6" s="42" t="s">
        <v>415</v>
      </c>
      <c r="K6" s="42" t="s">
        <v>67</v>
      </c>
      <c r="L6" s="42" t="s">
        <v>374</v>
      </c>
      <c r="M6" s="4" t="s">
        <v>415</v>
      </c>
      <c r="N6" s="4" t="s">
        <v>67</v>
      </c>
      <c r="O6" s="4" t="s">
        <v>374</v>
      </c>
      <c r="P6" s="4" t="s">
        <v>415</v>
      </c>
      <c r="Q6" s="4" t="s">
        <v>67</v>
      </c>
      <c r="R6" s="4" t="s">
        <v>374</v>
      </c>
      <c r="S6" s="4" t="s">
        <v>415</v>
      </c>
      <c r="T6" s="4" t="s">
        <v>67</v>
      </c>
      <c r="U6" s="4" t="s">
        <v>374</v>
      </c>
      <c r="V6" s="9"/>
      <c r="W6" s="9"/>
    </row>
    <row r="7" ht="20" customHeight="1" spans="1:23">
      <c r="A7" s="27" t="s">
        <v>416</v>
      </c>
      <c r="B7" s="12" t="s">
        <v>387</v>
      </c>
      <c r="C7" s="28" t="s">
        <v>391</v>
      </c>
      <c r="D7" s="28" t="s">
        <v>385</v>
      </c>
      <c r="E7" s="28" t="s">
        <v>392</v>
      </c>
      <c r="F7" s="29" t="s">
        <v>386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405</v>
      </c>
      <c r="B10" s="19"/>
      <c r="C10" s="19"/>
      <c r="D10" s="19"/>
      <c r="E10" s="20"/>
      <c r="F10" s="21"/>
      <c r="G10" s="30"/>
      <c r="H10" s="36"/>
      <c r="I10" s="36"/>
      <c r="J10" s="18" t="s">
        <v>394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429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431</v>
      </c>
      <c r="B2" s="33" t="s">
        <v>370</v>
      </c>
      <c r="C2" s="33" t="s">
        <v>371</v>
      </c>
      <c r="D2" s="33" t="s">
        <v>372</v>
      </c>
      <c r="E2" s="33" t="s">
        <v>373</v>
      </c>
      <c r="F2" s="33" t="s">
        <v>374</v>
      </c>
      <c r="G2" s="32" t="s">
        <v>432</v>
      </c>
      <c r="H2" s="32" t="s">
        <v>433</v>
      </c>
      <c r="I2" s="32" t="s">
        <v>434</v>
      </c>
      <c r="J2" s="32" t="s">
        <v>433</v>
      </c>
      <c r="K2" s="32" t="s">
        <v>435</v>
      </c>
      <c r="L2" s="32" t="s">
        <v>433</v>
      </c>
      <c r="M2" s="33" t="s">
        <v>414</v>
      </c>
      <c r="N2" s="33" t="s">
        <v>383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431</v>
      </c>
      <c r="B4" s="35" t="s">
        <v>436</v>
      </c>
      <c r="C4" s="35" t="s">
        <v>415</v>
      </c>
      <c r="D4" s="35" t="s">
        <v>372</v>
      </c>
      <c r="E4" s="33" t="s">
        <v>373</v>
      </c>
      <c r="F4" s="33" t="s">
        <v>374</v>
      </c>
      <c r="G4" s="32" t="s">
        <v>432</v>
      </c>
      <c r="H4" s="32" t="s">
        <v>433</v>
      </c>
      <c r="I4" s="32" t="s">
        <v>434</v>
      </c>
      <c r="J4" s="32" t="s">
        <v>433</v>
      </c>
      <c r="K4" s="32" t="s">
        <v>435</v>
      </c>
      <c r="L4" s="32" t="s">
        <v>433</v>
      </c>
      <c r="M4" s="33" t="s">
        <v>414</v>
      </c>
      <c r="N4" s="33" t="s">
        <v>383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437</v>
      </c>
      <c r="B11" s="19"/>
      <c r="C11" s="19"/>
      <c r="D11" s="20"/>
      <c r="E11" s="21"/>
      <c r="F11" s="36"/>
      <c r="G11" s="30"/>
      <c r="H11" s="36"/>
      <c r="I11" s="18" t="s">
        <v>438</v>
      </c>
      <c r="J11" s="19"/>
      <c r="K11" s="19"/>
      <c r="L11" s="19"/>
      <c r="M11" s="19"/>
      <c r="N11" s="26"/>
    </row>
    <row r="12" ht="16.5" spans="1:14">
      <c r="A12" s="22" t="s">
        <v>439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441</v>
      </c>
      <c r="H2" s="4" t="s">
        <v>442</v>
      </c>
      <c r="I2" s="4" t="s">
        <v>443</v>
      </c>
      <c r="J2" s="4" t="s">
        <v>444</v>
      </c>
      <c r="K2" s="5" t="s">
        <v>414</v>
      </c>
      <c r="L2" s="5" t="s">
        <v>383</v>
      </c>
    </row>
    <row r="3" spans="1:12">
      <c r="A3" s="27" t="s">
        <v>416</v>
      </c>
      <c r="B3" s="12" t="s">
        <v>387</v>
      </c>
      <c r="C3" s="28" t="s">
        <v>384</v>
      </c>
      <c r="D3" s="28" t="s">
        <v>385</v>
      </c>
      <c r="E3" s="28" t="s">
        <v>120</v>
      </c>
      <c r="F3" s="29" t="s">
        <v>386</v>
      </c>
      <c r="G3" s="9" t="s">
        <v>445</v>
      </c>
      <c r="H3" s="9" t="s">
        <v>446</v>
      </c>
      <c r="I3" s="9"/>
      <c r="J3" s="9"/>
      <c r="K3" s="31" t="s">
        <v>447</v>
      </c>
      <c r="L3" s="9" t="s">
        <v>388</v>
      </c>
    </row>
    <row r="4" spans="1:12">
      <c r="A4" s="27" t="s">
        <v>416</v>
      </c>
      <c r="B4" s="12" t="s">
        <v>387</v>
      </c>
      <c r="C4" s="28" t="s">
        <v>389</v>
      </c>
      <c r="D4" s="28" t="s">
        <v>385</v>
      </c>
      <c r="E4" s="28" t="s">
        <v>119</v>
      </c>
      <c r="F4" s="29" t="s">
        <v>386</v>
      </c>
      <c r="G4" s="9" t="s">
        <v>445</v>
      </c>
      <c r="H4" s="9" t="s">
        <v>446</v>
      </c>
      <c r="I4" s="9"/>
      <c r="J4" s="9"/>
      <c r="K4" s="31" t="s">
        <v>447</v>
      </c>
      <c r="L4" s="9" t="s">
        <v>388</v>
      </c>
    </row>
    <row r="5" spans="1:12">
      <c r="A5" s="27" t="s">
        <v>416</v>
      </c>
      <c r="B5" s="12" t="s">
        <v>387</v>
      </c>
      <c r="C5" s="28" t="s">
        <v>390</v>
      </c>
      <c r="D5" s="28" t="s">
        <v>385</v>
      </c>
      <c r="E5" s="28" t="s">
        <v>121</v>
      </c>
      <c r="F5" s="29" t="s">
        <v>386</v>
      </c>
      <c r="G5" s="9" t="s">
        <v>445</v>
      </c>
      <c r="H5" s="9" t="s">
        <v>446</v>
      </c>
      <c r="I5" s="9"/>
      <c r="J5" s="9"/>
      <c r="K5" s="31" t="s">
        <v>447</v>
      </c>
      <c r="L5" s="9" t="s">
        <v>388</v>
      </c>
    </row>
    <row r="6" spans="1:12">
      <c r="A6" s="27" t="s">
        <v>416</v>
      </c>
      <c r="B6" s="12" t="s">
        <v>387</v>
      </c>
      <c r="C6" s="28" t="s">
        <v>391</v>
      </c>
      <c r="D6" s="28" t="s">
        <v>385</v>
      </c>
      <c r="E6" s="28" t="s">
        <v>392</v>
      </c>
      <c r="F6" s="29" t="s">
        <v>386</v>
      </c>
      <c r="G6" s="9"/>
      <c r="H6" s="9"/>
      <c r="I6" s="9"/>
      <c r="J6" s="9"/>
      <c r="K6" s="31" t="s">
        <v>447</v>
      </c>
      <c r="L6" s="9" t="s">
        <v>388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447</v>
      </c>
      <c r="L7" s="9" t="s">
        <v>388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447</v>
      </c>
      <c r="L8" s="9" t="s">
        <v>388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447</v>
      </c>
      <c r="L9" s="9" t="s">
        <v>388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448</v>
      </c>
      <c r="B11" s="19"/>
      <c r="C11" s="19"/>
      <c r="D11" s="19"/>
      <c r="E11" s="20"/>
      <c r="F11" s="21"/>
      <c r="G11" s="30"/>
      <c r="H11" s="18" t="s">
        <v>449</v>
      </c>
      <c r="I11" s="19"/>
      <c r="J11" s="19"/>
      <c r="K11" s="19"/>
      <c r="L11" s="26"/>
    </row>
    <row r="12" ht="16.5" spans="1:12">
      <c r="A12" s="22" t="s">
        <v>450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369</v>
      </c>
      <c r="B2" s="5" t="s">
        <v>374</v>
      </c>
      <c r="C2" s="5" t="s">
        <v>415</v>
      </c>
      <c r="D2" s="5" t="s">
        <v>372</v>
      </c>
      <c r="E2" s="5" t="s">
        <v>373</v>
      </c>
      <c r="F2" s="4" t="s">
        <v>452</v>
      </c>
      <c r="G2" s="4" t="s">
        <v>398</v>
      </c>
      <c r="H2" s="6" t="s">
        <v>399</v>
      </c>
      <c r="I2" s="24" t="s">
        <v>401</v>
      </c>
    </row>
    <row r="3" s="1" customFormat="1" ht="16.5" spans="1:9">
      <c r="A3" s="4"/>
      <c r="B3" s="7"/>
      <c r="C3" s="7"/>
      <c r="D3" s="7"/>
      <c r="E3" s="7"/>
      <c r="F3" s="4" t="s">
        <v>453</v>
      </c>
      <c r="G3" s="4" t="s">
        <v>402</v>
      </c>
      <c r="H3" s="8"/>
      <c r="I3" s="25"/>
    </row>
    <row r="4" ht="20" customHeight="1" spans="1:9">
      <c r="A4" s="9">
        <v>1</v>
      </c>
      <c r="B4" s="10" t="s">
        <v>418</v>
      </c>
      <c r="C4" s="11" t="s">
        <v>417</v>
      </c>
      <c r="D4" s="12" t="s">
        <v>119</v>
      </c>
      <c r="E4" s="12" t="s">
        <v>454</v>
      </c>
      <c r="F4" s="13">
        <v>-0.005</v>
      </c>
      <c r="G4" s="13">
        <v>-0.03</v>
      </c>
      <c r="H4" s="9"/>
      <c r="I4" s="9" t="s">
        <v>388</v>
      </c>
    </row>
    <row r="5" ht="20" customHeight="1" spans="1:9">
      <c r="A5" s="9">
        <v>2</v>
      </c>
      <c r="B5" s="10" t="s">
        <v>418</v>
      </c>
      <c r="C5" s="11" t="s">
        <v>417</v>
      </c>
      <c r="D5" s="12" t="s">
        <v>120</v>
      </c>
      <c r="E5" s="12" t="s">
        <v>454</v>
      </c>
      <c r="F5" s="14">
        <v>-0.005</v>
      </c>
      <c r="G5" s="13">
        <v>-0.005</v>
      </c>
      <c r="H5" s="9"/>
      <c r="I5" s="9" t="s">
        <v>388</v>
      </c>
    </row>
    <row r="6" ht="20" customHeight="1" spans="1:9">
      <c r="A6" s="9">
        <v>3</v>
      </c>
      <c r="B6" s="10" t="s">
        <v>418</v>
      </c>
      <c r="C6" s="11" t="s">
        <v>417</v>
      </c>
      <c r="D6" s="12" t="s">
        <v>121</v>
      </c>
      <c r="E6" s="12" t="s">
        <v>454</v>
      </c>
      <c r="F6" s="14">
        <v>-0.007</v>
      </c>
      <c r="G6" s="13">
        <v>-0.003</v>
      </c>
      <c r="H6" s="9"/>
      <c r="I6" s="9" t="s">
        <v>388</v>
      </c>
    </row>
    <row r="7" ht="20" customHeight="1" spans="1:9">
      <c r="A7" s="9">
        <v>4</v>
      </c>
      <c r="B7" s="10" t="s">
        <v>418</v>
      </c>
      <c r="C7" s="11" t="s">
        <v>417</v>
      </c>
      <c r="D7" s="12" t="s">
        <v>392</v>
      </c>
      <c r="E7" s="12" t="s">
        <v>454</v>
      </c>
      <c r="F7" s="14">
        <v>-0.006</v>
      </c>
      <c r="G7" s="13">
        <v>-0.004</v>
      </c>
      <c r="H7" s="9"/>
      <c r="I7" s="9" t="s">
        <v>388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455</v>
      </c>
      <c r="B12" s="19"/>
      <c r="C12" s="19"/>
      <c r="D12" s="20"/>
      <c r="E12" s="21"/>
      <c r="F12" s="18" t="s">
        <v>456</v>
      </c>
      <c r="G12" s="19"/>
      <c r="H12" s="20"/>
      <c r="I12" s="26"/>
    </row>
    <row r="13" ht="16.5" spans="1:9">
      <c r="A13" s="22" t="s">
        <v>457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2" t="s">
        <v>35</v>
      </c>
      <c r="C2" s="443"/>
      <c r="D2" s="443"/>
      <c r="E2" s="443"/>
      <c r="F2" s="443"/>
      <c r="G2" s="443"/>
      <c r="H2" s="443"/>
      <c r="I2" s="457"/>
    </row>
    <row r="3" ht="27.95" customHeight="1" spans="2:9">
      <c r="B3" s="444"/>
      <c r="C3" s="445"/>
      <c r="D3" s="446" t="s">
        <v>36</v>
      </c>
      <c r="E3" s="447"/>
      <c r="F3" s="448" t="s">
        <v>37</v>
      </c>
      <c r="G3" s="449"/>
      <c r="H3" s="446" t="s">
        <v>38</v>
      </c>
      <c r="I3" s="458"/>
    </row>
    <row r="4" ht="27.95" customHeight="1" spans="2:9">
      <c r="B4" s="444" t="s">
        <v>39</v>
      </c>
      <c r="C4" s="445" t="s">
        <v>40</v>
      </c>
      <c r="D4" s="445" t="s">
        <v>41</v>
      </c>
      <c r="E4" s="445" t="s">
        <v>42</v>
      </c>
      <c r="F4" s="450" t="s">
        <v>41</v>
      </c>
      <c r="G4" s="450" t="s">
        <v>42</v>
      </c>
      <c r="H4" s="445" t="s">
        <v>41</v>
      </c>
      <c r="I4" s="459" t="s">
        <v>42</v>
      </c>
    </row>
    <row r="5" ht="27.95" customHeight="1" spans="2:9">
      <c r="B5" s="451" t="s">
        <v>43</v>
      </c>
      <c r="C5" s="10">
        <v>13</v>
      </c>
      <c r="D5" s="10">
        <v>0</v>
      </c>
      <c r="E5" s="10">
        <v>1</v>
      </c>
      <c r="F5" s="452">
        <v>0</v>
      </c>
      <c r="G5" s="452">
        <v>1</v>
      </c>
      <c r="H5" s="10">
        <v>1</v>
      </c>
      <c r="I5" s="460">
        <v>2</v>
      </c>
    </row>
    <row r="6" ht="27.95" customHeight="1" spans="2:9">
      <c r="B6" s="451" t="s">
        <v>44</v>
      </c>
      <c r="C6" s="10">
        <v>20</v>
      </c>
      <c r="D6" s="10">
        <v>0</v>
      </c>
      <c r="E6" s="10">
        <v>1</v>
      </c>
      <c r="F6" s="452">
        <v>1</v>
      </c>
      <c r="G6" s="452">
        <v>2</v>
      </c>
      <c r="H6" s="10">
        <v>2</v>
      </c>
      <c r="I6" s="460">
        <v>3</v>
      </c>
    </row>
    <row r="7" ht="27.95" customHeight="1" spans="2:9">
      <c r="B7" s="451" t="s">
        <v>45</v>
      </c>
      <c r="C7" s="10">
        <v>32</v>
      </c>
      <c r="D7" s="10">
        <v>0</v>
      </c>
      <c r="E7" s="10">
        <v>1</v>
      </c>
      <c r="F7" s="452">
        <v>2</v>
      </c>
      <c r="G7" s="452">
        <v>3</v>
      </c>
      <c r="H7" s="10">
        <v>3</v>
      </c>
      <c r="I7" s="460">
        <v>4</v>
      </c>
    </row>
    <row r="8" ht="27.95" customHeight="1" spans="2:9">
      <c r="B8" s="451" t="s">
        <v>46</v>
      </c>
      <c r="C8" s="10">
        <v>50</v>
      </c>
      <c r="D8" s="10">
        <v>1</v>
      </c>
      <c r="E8" s="10">
        <v>2</v>
      </c>
      <c r="F8" s="452">
        <v>3</v>
      </c>
      <c r="G8" s="452">
        <v>4</v>
      </c>
      <c r="H8" s="10">
        <v>5</v>
      </c>
      <c r="I8" s="460">
        <v>6</v>
      </c>
    </row>
    <row r="9" ht="27.95" customHeight="1" spans="2:9">
      <c r="B9" s="451" t="s">
        <v>47</v>
      </c>
      <c r="C9" s="10">
        <v>80</v>
      </c>
      <c r="D9" s="10">
        <v>2</v>
      </c>
      <c r="E9" s="10">
        <v>3</v>
      </c>
      <c r="F9" s="452">
        <v>5</v>
      </c>
      <c r="G9" s="452">
        <v>6</v>
      </c>
      <c r="H9" s="10">
        <v>7</v>
      </c>
      <c r="I9" s="460">
        <v>8</v>
      </c>
    </row>
    <row r="10" ht="27.95" customHeight="1" spans="2:9">
      <c r="B10" s="451" t="s">
        <v>48</v>
      </c>
      <c r="C10" s="10">
        <v>125</v>
      </c>
      <c r="D10" s="10">
        <v>3</v>
      </c>
      <c r="E10" s="10">
        <v>4</v>
      </c>
      <c r="F10" s="452">
        <v>7</v>
      </c>
      <c r="G10" s="452">
        <v>8</v>
      </c>
      <c r="H10" s="10">
        <v>10</v>
      </c>
      <c r="I10" s="460">
        <v>11</v>
      </c>
    </row>
    <row r="11" ht="27.95" customHeight="1" spans="2:9">
      <c r="B11" s="451" t="s">
        <v>49</v>
      </c>
      <c r="C11" s="10">
        <v>200</v>
      </c>
      <c r="D11" s="10">
        <v>5</v>
      </c>
      <c r="E11" s="10">
        <v>6</v>
      </c>
      <c r="F11" s="452">
        <v>10</v>
      </c>
      <c r="G11" s="452">
        <v>11</v>
      </c>
      <c r="H11" s="10">
        <v>14</v>
      </c>
      <c r="I11" s="460">
        <v>15</v>
      </c>
    </row>
    <row r="12" ht="27.95" customHeight="1" spans="2:9">
      <c r="B12" s="453" t="s">
        <v>50</v>
      </c>
      <c r="C12" s="454">
        <v>315</v>
      </c>
      <c r="D12" s="454">
        <v>7</v>
      </c>
      <c r="E12" s="454">
        <v>8</v>
      </c>
      <c r="F12" s="455">
        <v>14</v>
      </c>
      <c r="G12" s="455">
        <v>15</v>
      </c>
      <c r="H12" s="454">
        <v>21</v>
      </c>
      <c r="I12" s="461">
        <v>22</v>
      </c>
    </row>
    <row r="14" spans="2:4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4" workbookViewId="0">
      <selection activeCell="A2" sqref="A2:K8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8" customHeight="1" spans="1:11">
      <c r="A4" s="266" t="s">
        <v>61</v>
      </c>
      <c r="B4" s="267" t="s">
        <v>62</v>
      </c>
      <c r="C4" s="268"/>
      <c r="D4" s="266" t="s">
        <v>63</v>
      </c>
      <c r="E4" s="269"/>
      <c r="F4" s="270">
        <v>45915</v>
      </c>
      <c r="G4" s="271"/>
      <c r="H4" s="266" t="s">
        <v>64</v>
      </c>
      <c r="I4" s="269"/>
      <c r="J4" s="181" t="s">
        <v>65</v>
      </c>
      <c r="K4" s="182" t="s">
        <v>66</v>
      </c>
    </row>
    <row r="5" ht="14.25" spans="1:11">
      <c r="A5" s="272" t="s">
        <v>67</v>
      </c>
      <c r="B5" s="181" t="s">
        <v>68</v>
      </c>
      <c r="C5" s="182"/>
      <c r="D5" s="266" t="s">
        <v>69</v>
      </c>
      <c r="E5" s="269"/>
      <c r="F5" s="270">
        <v>45901</v>
      </c>
      <c r="G5" s="271"/>
      <c r="H5" s="266" t="s">
        <v>70</v>
      </c>
      <c r="I5" s="269"/>
      <c r="J5" s="181" t="s">
        <v>65</v>
      </c>
      <c r="K5" s="182" t="s">
        <v>66</v>
      </c>
    </row>
    <row r="6" ht="14.25" spans="1:11">
      <c r="A6" s="266" t="s">
        <v>71</v>
      </c>
      <c r="B6" s="273" t="s">
        <v>72</v>
      </c>
      <c r="C6" s="274">
        <v>13</v>
      </c>
      <c r="D6" s="272" t="s">
        <v>73</v>
      </c>
      <c r="E6" s="275"/>
      <c r="F6" s="270">
        <v>45910</v>
      </c>
      <c r="G6" s="271"/>
      <c r="H6" s="266" t="s">
        <v>74</v>
      </c>
      <c r="I6" s="269"/>
      <c r="J6" s="181" t="s">
        <v>65</v>
      </c>
      <c r="K6" s="182" t="s">
        <v>66</v>
      </c>
    </row>
    <row r="7" ht="14.25" spans="1:11">
      <c r="A7" s="266" t="s">
        <v>75</v>
      </c>
      <c r="B7" s="276">
        <v>2740</v>
      </c>
      <c r="C7" s="277"/>
      <c r="D7" s="272" t="s">
        <v>76</v>
      </c>
      <c r="E7" s="278"/>
      <c r="F7" s="270">
        <v>45911</v>
      </c>
      <c r="G7" s="271"/>
      <c r="H7" s="266" t="s">
        <v>77</v>
      </c>
      <c r="I7" s="269"/>
      <c r="J7" s="181" t="s">
        <v>65</v>
      </c>
      <c r="K7" s="182" t="s">
        <v>66</v>
      </c>
    </row>
    <row r="8" ht="15" spans="1:11">
      <c r="A8" s="279" t="s">
        <v>78</v>
      </c>
      <c r="B8" s="280"/>
      <c r="C8" s="281"/>
      <c r="D8" s="282" t="s">
        <v>79</v>
      </c>
      <c r="E8" s="283"/>
      <c r="F8" s="284">
        <v>45912</v>
      </c>
      <c r="G8" s="285"/>
      <c r="H8" s="282" t="s">
        <v>80</v>
      </c>
      <c r="I8" s="283"/>
      <c r="J8" s="302" t="s">
        <v>65</v>
      </c>
      <c r="K8" s="334" t="s">
        <v>66</v>
      </c>
    </row>
    <row r="9" ht="15" spans="1:11">
      <c r="A9" s="381" t="s">
        <v>81</v>
      </c>
      <c r="B9" s="382"/>
      <c r="C9" s="382"/>
      <c r="D9" s="383"/>
      <c r="E9" s="383"/>
      <c r="F9" s="383"/>
      <c r="G9" s="383"/>
      <c r="H9" s="383"/>
      <c r="I9" s="383"/>
      <c r="J9" s="383"/>
      <c r="K9" s="425"/>
    </row>
    <row r="10" ht="15" spans="1:11">
      <c r="A10" s="384" t="s">
        <v>82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26"/>
    </row>
    <row r="11" ht="14.25" spans="1:11">
      <c r="A11" s="386" t="s">
        <v>83</v>
      </c>
      <c r="B11" s="387" t="s">
        <v>84</v>
      </c>
      <c r="C11" s="388" t="s">
        <v>85</v>
      </c>
      <c r="D11" s="389"/>
      <c r="E11" s="390" t="s">
        <v>86</v>
      </c>
      <c r="F11" s="387" t="s">
        <v>84</v>
      </c>
      <c r="G11" s="388" t="s">
        <v>85</v>
      </c>
      <c r="H11" s="388" t="s">
        <v>87</v>
      </c>
      <c r="I11" s="390" t="s">
        <v>88</v>
      </c>
      <c r="J11" s="387" t="s">
        <v>84</v>
      </c>
      <c r="K11" s="427" t="s">
        <v>85</v>
      </c>
    </row>
    <row r="12" ht="14.25" spans="1:11">
      <c r="A12" s="272" t="s">
        <v>89</v>
      </c>
      <c r="B12" s="292" t="s">
        <v>84</v>
      </c>
      <c r="C12" s="181" t="s">
        <v>85</v>
      </c>
      <c r="D12" s="278"/>
      <c r="E12" s="275" t="s">
        <v>90</v>
      </c>
      <c r="F12" s="292" t="s">
        <v>84</v>
      </c>
      <c r="G12" s="181" t="s">
        <v>85</v>
      </c>
      <c r="H12" s="181" t="s">
        <v>87</v>
      </c>
      <c r="I12" s="275" t="s">
        <v>91</v>
      </c>
      <c r="J12" s="292" t="s">
        <v>84</v>
      </c>
      <c r="K12" s="182" t="s">
        <v>85</v>
      </c>
    </row>
    <row r="13" ht="14.25" spans="1:11">
      <c r="A13" s="272" t="s">
        <v>92</v>
      </c>
      <c r="B13" s="292" t="s">
        <v>84</v>
      </c>
      <c r="C13" s="181" t="s">
        <v>85</v>
      </c>
      <c r="D13" s="278"/>
      <c r="E13" s="275" t="s">
        <v>93</v>
      </c>
      <c r="F13" s="181" t="s">
        <v>94</v>
      </c>
      <c r="G13" s="181" t="s">
        <v>95</v>
      </c>
      <c r="H13" s="181" t="s">
        <v>87</v>
      </c>
      <c r="I13" s="275" t="s">
        <v>96</v>
      </c>
      <c r="J13" s="292" t="s">
        <v>84</v>
      </c>
      <c r="K13" s="182" t="s">
        <v>85</v>
      </c>
    </row>
    <row r="14" ht="15" spans="1:11">
      <c r="A14" s="282" t="s">
        <v>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6"/>
    </row>
    <row r="15" ht="15" spans="1:11">
      <c r="A15" s="384" t="s">
        <v>98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26"/>
    </row>
    <row r="16" ht="14.25" spans="1:11">
      <c r="A16" s="391" t="s">
        <v>99</v>
      </c>
      <c r="B16" s="388" t="s">
        <v>94</v>
      </c>
      <c r="C16" s="388" t="s">
        <v>95</v>
      </c>
      <c r="D16" s="392"/>
      <c r="E16" s="393" t="s">
        <v>100</v>
      </c>
      <c r="F16" s="388" t="s">
        <v>94</v>
      </c>
      <c r="G16" s="388" t="s">
        <v>95</v>
      </c>
      <c r="H16" s="394"/>
      <c r="I16" s="393" t="s">
        <v>101</v>
      </c>
      <c r="J16" s="388" t="s">
        <v>94</v>
      </c>
      <c r="K16" s="427" t="s">
        <v>95</v>
      </c>
    </row>
    <row r="17" customHeight="1" spans="1:22">
      <c r="A17" s="309" t="s">
        <v>102</v>
      </c>
      <c r="B17" s="181" t="s">
        <v>94</v>
      </c>
      <c r="C17" s="181" t="s">
        <v>95</v>
      </c>
      <c r="D17" s="395"/>
      <c r="E17" s="310" t="s">
        <v>103</v>
      </c>
      <c r="F17" s="181" t="s">
        <v>94</v>
      </c>
      <c r="G17" s="181" t="s">
        <v>95</v>
      </c>
      <c r="H17" s="396"/>
      <c r="I17" s="310" t="s">
        <v>104</v>
      </c>
      <c r="J17" s="181" t="s">
        <v>94</v>
      </c>
      <c r="K17" s="182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7" t="s">
        <v>105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29"/>
    </row>
    <row r="19" s="379" customFormat="1" ht="18" customHeight="1" spans="1:11">
      <c r="A19" s="384" t="s">
        <v>106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26"/>
    </row>
    <row r="20" customHeight="1" spans="1:11">
      <c r="A20" s="399" t="s">
        <v>107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0"/>
    </row>
    <row r="21" ht="21.75" customHeight="1" spans="1:11">
      <c r="A21" s="401" t="s">
        <v>108</v>
      </c>
      <c r="B21" s="109" t="s">
        <v>109</v>
      </c>
      <c r="C21" s="109" t="s">
        <v>110</v>
      </c>
      <c r="D21" s="109" t="s">
        <v>111</v>
      </c>
      <c r="E21" s="109" t="s">
        <v>112</v>
      </c>
      <c r="F21" s="109" t="s">
        <v>113</v>
      </c>
      <c r="G21" s="109" t="s">
        <v>114</v>
      </c>
      <c r="H21" s="109" t="s">
        <v>115</v>
      </c>
      <c r="I21" s="109" t="s">
        <v>116</v>
      </c>
      <c r="J21" s="310" t="s">
        <v>117</v>
      </c>
      <c r="K21" s="344" t="s">
        <v>118</v>
      </c>
    </row>
    <row r="22" ht="23" customHeight="1" spans="1:11">
      <c r="A22" s="402" t="s">
        <v>119</v>
      </c>
      <c r="B22" s="403" t="s">
        <v>94</v>
      </c>
      <c r="C22" s="403" t="s">
        <v>94</v>
      </c>
      <c r="D22" s="403" t="s">
        <v>94</v>
      </c>
      <c r="E22" s="403" t="s">
        <v>94</v>
      </c>
      <c r="F22" s="403" t="s">
        <v>94</v>
      </c>
      <c r="G22" s="403" t="s">
        <v>94</v>
      </c>
      <c r="H22" s="403" t="s">
        <v>94</v>
      </c>
      <c r="I22" s="403" t="s">
        <v>94</v>
      </c>
      <c r="J22" s="403" t="s">
        <v>94</v>
      </c>
      <c r="K22" s="431"/>
    </row>
    <row r="23" ht="23" customHeight="1" spans="1:11">
      <c r="A23" s="402" t="s">
        <v>120</v>
      </c>
      <c r="B23" s="403" t="s">
        <v>94</v>
      </c>
      <c r="C23" s="403" t="s">
        <v>94</v>
      </c>
      <c r="D23" s="403" t="s">
        <v>94</v>
      </c>
      <c r="E23" s="403" t="s">
        <v>94</v>
      </c>
      <c r="F23" s="403" t="s">
        <v>94</v>
      </c>
      <c r="G23" s="403" t="s">
        <v>94</v>
      </c>
      <c r="H23" s="403" t="s">
        <v>94</v>
      </c>
      <c r="I23" s="403" t="s">
        <v>94</v>
      </c>
      <c r="J23" s="403" t="s">
        <v>94</v>
      </c>
      <c r="K23" s="432"/>
    </row>
    <row r="24" ht="23" customHeight="1" spans="1:11">
      <c r="A24" s="402" t="s">
        <v>121</v>
      </c>
      <c r="B24" s="403"/>
      <c r="C24" s="403" t="s">
        <v>94</v>
      </c>
      <c r="D24" s="403" t="s">
        <v>94</v>
      </c>
      <c r="E24" s="403" t="s">
        <v>94</v>
      </c>
      <c r="F24" s="403" t="s">
        <v>94</v>
      </c>
      <c r="G24" s="403" t="s">
        <v>94</v>
      </c>
      <c r="H24" s="403" t="s">
        <v>94</v>
      </c>
      <c r="I24" s="403" t="s">
        <v>94</v>
      </c>
      <c r="J24" s="403"/>
      <c r="K24" s="432"/>
    </row>
    <row r="25" ht="23" customHeight="1" spans="1:11">
      <c r="A25" s="402" t="s">
        <v>122</v>
      </c>
      <c r="B25" s="403"/>
      <c r="C25" s="403" t="s">
        <v>94</v>
      </c>
      <c r="D25" s="403" t="s">
        <v>94</v>
      </c>
      <c r="E25" s="403" t="s">
        <v>94</v>
      </c>
      <c r="F25" s="403" t="s">
        <v>94</v>
      </c>
      <c r="G25" s="403" t="s">
        <v>94</v>
      </c>
      <c r="H25" s="403" t="s">
        <v>94</v>
      </c>
      <c r="I25" s="403" t="s">
        <v>94</v>
      </c>
      <c r="J25" s="403"/>
      <c r="K25" s="432"/>
    </row>
    <row r="26" ht="23" customHeight="1" spans="1:11">
      <c r="A26" s="404"/>
      <c r="B26" s="403"/>
      <c r="C26" s="403"/>
      <c r="D26" s="403"/>
      <c r="E26" s="403"/>
      <c r="F26" s="403"/>
      <c r="G26" s="403"/>
      <c r="H26" s="403"/>
      <c r="I26" s="403"/>
      <c r="J26" s="403"/>
      <c r="K26" s="432"/>
    </row>
    <row r="27" ht="18" customHeight="1" spans="1:11">
      <c r="A27" s="405" t="s">
        <v>123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33"/>
    </row>
    <row r="28" ht="18.75" customHeight="1" spans="1:11">
      <c r="A28" s="407"/>
      <c r="B28" s="408"/>
      <c r="C28" s="408"/>
      <c r="D28" s="408"/>
      <c r="E28" s="408"/>
      <c r="F28" s="408"/>
      <c r="G28" s="408"/>
      <c r="H28" s="408"/>
      <c r="I28" s="408"/>
      <c r="J28" s="408"/>
      <c r="K28" s="434"/>
    </row>
    <row r="29" ht="18.75" customHeight="1" spans="1:1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35"/>
    </row>
    <row r="30" ht="18" customHeight="1" spans="1:11">
      <c r="A30" s="405" t="s">
        <v>124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33"/>
    </row>
    <row r="31" ht="14.25" spans="1:11">
      <c r="A31" s="411" t="s">
        <v>125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36"/>
    </row>
    <row r="32" ht="15" spans="1:11">
      <c r="A32" s="190" t="s">
        <v>126</v>
      </c>
      <c r="B32" s="191"/>
      <c r="C32" s="181" t="s">
        <v>65</v>
      </c>
      <c r="D32" s="181" t="s">
        <v>66</v>
      </c>
      <c r="E32" s="413" t="s">
        <v>127</v>
      </c>
      <c r="F32" s="414"/>
      <c r="G32" s="414"/>
      <c r="H32" s="414"/>
      <c r="I32" s="414"/>
      <c r="J32" s="414"/>
      <c r="K32" s="437"/>
    </row>
    <row r="33" ht="15" spans="1:11">
      <c r="A33" s="415" t="s">
        <v>128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</row>
    <row r="34" ht="21" customHeight="1" spans="1:11">
      <c r="A34" s="315" t="s">
        <v>129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46"/>
    </row>
    <row r="35" ht="21" customHeight="1" spans="1:11">
      <c r="A35" s="317" t="s">
        <v>130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 t="s">
        <v>131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15" spans="1:11">
      <c r="A41" s="312" t="s">
        <v>132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45"/>
    </row>
    <row r="42" ht="15" spans="1:11">
      <c r="A42" s="384" t="s">
        <v>133</v>
      </c>
      <c r="B42" s="385"/>
      <c r="C42" s="385"/>
      <c r="D42" s="385"/>
      <c r="E42" s="385"/>
      <c r="F42" s="385"/>
      <c r="G42" s="385"/>
      <c r="H42" s="385"/>
      <c r="I42" s="385"/>
      <c r="J42" s="385"/>
      <c r="K42" s="426"/>
    </row>
    <row r="43" ht="14.25" spans="1:11">
      <c r="A43" s="391" t="s">
        <v>134</v>
      </c>
      <c r="B43" s="388" t="s">
        <v>94</v>
      </c>
      <c r="C43" s="388" t="s">
        <v>95</v>
      </c>
      <c r="D43" s="388" t="s">
        <v>87</v>
      </c>
      <c r="E43" s="393" t="s">
        <v>135</v>
      </c>
      <c r="F43" s="388" t="s">
        <v>94</v>
      </c>
      <c r="G43" s="388" t="s">
        <v>95</v>
      </c>
      <c r="H43" s="388" t="s">
        <v>87</v>
      </c>
      <c r="I43" s="393" t="s">
        <v>136</v>
      </c>
      <c r="J43" s="388" t="s">
        <v>94</v>
      </c>
      <c r="K43" s="427" t="s">
        <v>95</v>
      </c>
    </row>
    <row r="44" ht="14.25" spans="1:11">
      <c r="A44" s="309" t="s">
        <v>86</v>
      </c>
      <c r="B44" s="181" t="s">
        <v>94</v>
      </c>
      <c r="C44" s="181" t="s">
        <v>95</v>
      </c>
      <c r="D44" s="181" t="s">
        <v>87</v>
      </c>
      <c r="E44" s="310" t="s">
        <v>93</v>
      </c>
      <c r="F44" s="181" t="s">
        <v>94</v>
      </c>
      <c r="G44" s="181" t="s">
        <v>95</v>
      </c>
      <c r="H44" s="181" t="s">
        <v>87</v>
      </c>
      <c r="I44" s="310" t="s">
        <v>104</v>
      </c>
      <c r="J44" s="181" t="s">
        <v>94</v>
      </c>
      <c r="K44" s="182" t="s">
        <v>95</v>
      </c>
    </row>
    <row r="45" ht="15" spans="1:11">
      <c r="A45" s="282" t="s">
        <v>97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336"/>
    </row>
    <row r="46" ht="15" spans="1:11">
      <c r="A46" s="415" t="s">
        <v>137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</row>
    <row r="47" ht="15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46"/>
    </row>
    <row r="48" ht="15" spans="1:11">
      <c r="A48" s="416" t="s">
        <v>138</v>
      </c>
      <c r="B48" s="417" t="s">
        <v>139</v>
      </c>
      <c r="C48" s="417"/>
      <c r="D48" s="418" t="s">
        <v>140</v>
      </c>
      <c r="E48" s="419" t="s">
        <v>141</v>
      </c>
      <c r="F48" s="420" t="s">
        <v>142</v>
      </c>
      <c r="G48" s="421">
        <v>45901</v>
      </c>
      <c r="H48" s="422" t="s">
        <v>143</v>
      </c>
      <c r="I48" s="438"/>
      <c r="J48" s="439" t="s">
        <v>144</v>
      </c>
      <c r="K48" s="440"/>
    </row>
    <row r="49" ht="15" spans="1:11">
      <c r="A49" s="415" t="s">
        <v>145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</row>
    <row r="50" ht="15" spans="1:11">
      <c r="A50" s="423" t="s">
        <v>146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41"/>
    </row>
    <row r="51" ht="15" spans="1:11">
      <c r="A51" s="416" t="s">
        <v>138</v>
      </c>
      <c r="B51" s="417" t="s">
        <v>139</v>
      </c>
      <c r="C51" s="417"/>
      <c r="D51" s="418" t="s">
        <v>140</v>
      </c>
      <c r="E51" s="419" t="s">
        <v>141</v>
      </c>
      <c r="F51" s="420" t="s">
        <v>142</v>
      </c>
      <c r="G51" s="421">
        <v>45901</v>
      </c>
      <c r="H51" s="422" t="s">
        <v>143</v>
      </c>
      <c r="I51" s="438"/>
      <c r="J51" s="439" t="s">
        <v>144</v>
      </c>
      <c r="K51" s="4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N18" sqref="N18"/>
    </sheetView>
  </sheetViews>
  <sheetFormatPr defaultColWidth="9" defaultRowHeight="14.25"/>
  <cols>
    <col min="1" max="1" width="20.75" style="90" customWidth="1"/>
    <col min="2" max="2" width="9" style="90" customWidth="1"/>
    <col min="3" max="4" width="8.5" style="91" customWidth="1"/>
    <col min="5" max="7" width="8.5" style="90" customWidth="1"/>
    <col min="8" max="8" width="10.25" style="90" customWidth="1"/>
    <col min="9" max="9" width="6.5" style="90" customWidth="1"/>
    <col min="10" max="10" width="2.75" style="90" customWidth="1"/>
    <col min="11" max="11" width="9.15833333333333" style="90" customWidth="1"/>
    <col min="12" max="12" width="10.75" style="90" customWidth="1"/>
    <col min="13" max="16" width="9.75" style="90" customWidth="1"/>
    <col min="17" max="17" width="9.75" style="171" customWidth="1"/>
    <col min="18" max="255" width="9" style="90"/>
    <col min="256" max="16384" width="9" style="93"/>
  </cols>
  <sheetData>
    <row r="1" s="90" customFormat="1" ht="29" customHeight="1" spans="1:258">
      <c r="A1" s="144" t="s">
        <v>147</v>
      </c>
      <c r="B1" s="144"/>
      <c r="C1" s="146"/>
      <c r="D1" s="146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374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</row>
    <row r="2" s="90" customFormat="1" ht="20" customHeight="1" spans="1:258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0" t="s">
        <v>57</v>
      </c>
      <c r="L2" s="129" t="s">
        <v>56</v>
      </c>
      <c r="M2" s="129"/>
      <c r="N2" s="129"/>
      <c r="O2" s="129"/>
      <c r="P2" s="363"/>
      <c r="Q2" s="375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</row>
    <row r="3" s="90" customFormat="1" ht="15" spans="1:258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1"/>
      <c r="K3" s="364"/>
      <c r="L3" s="364"/>
      <c r="M3" s="364"/>
      <c r="N3" s="364"/>
      <c r="O3" s="364"/>
      <c r="P3" s="365"/>
      <c r="Q3" s="376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</row>
    <row r="4" s="90" customFormat="1" ht="16.5" spans="1:258">
      <c r="A4" s="105"/>
      <c r="B4" s="147" t="s">
        <v>110</v>
      </c>
      <c r="C4" s="148" t="s">
        <v>111</v>
      </c>
      <c r="D4" s="148" t="s">
        <v>112</v>
      </c>
      <c r="E4" s="148" t="s">
        <v>113</v>
      </c>
      <c r="F4" s="148" t="s">
        <v>114</v>
      </c>
      <c r="G4" s="148" t="s">
        <v>150</v>
      </c>
      <c r="H4" s="148" t="s">
        <v>151</v>
      </c>
      <c r="I4" s="161" t="s">
        <v>152</v>
      </c>
      <c r="J4" s="121"/>
      <c r="K4" s="366"/>
      <c r="L4" s="367"/>
      <c r="M4" s="368" t="s">
        <v>153</v>
      </c>
      <c r="N4" s="368" t="s">
        <v>153</v>
      </c>
      <c r="O4" s="368"/>
      <c r="P4" s="368"/>
      <c r="Q4" s="377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</row>
    <row r="5" s="90" customFormat="1" ht="16.5" spans="1:258">
      <c r="A5" s="105"/>
      <c r="B5" s="147" t="s">
        <v>154</v>
      </c>
      <c r="C5" s="148" t="s">
        <v>155</v>
      </c>
      <c r="D5" s="149" t="s">
        <v>156</v>
      </c>
      <c r="E5" s="148" t="s">
        <v>157</v>
      </c>
      <c r="F5" s="148" t="s">
        <v>158</v>
      </c>
      <c r="G5" s="148" t="s">
        <v>159</v>
      </c>
      <c r="H5" s="148" t="s">
        <v>160</v>
      </c>
      <c r="I5" s="161"/>
      <c r="J5" s="123"/>
      <c r="K5" s="369"/>
      <c r="L5" s="370"/>
      <c r="M5" s="371" t="s">
        <v>161</v>
      </c>
      <c r="N5" s="371" t="s">
        <v>162</v>
      </c>
      <c r="O5" s="371"/>
      <c r="P5" s="371"/>
      <c r="Q5" s="378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</row>
    <row r="6" s="90" customFormat="1" ht="20" customHeight="1" spans="1:258">
      <c r="A6" s="150" t="s">
        <v>163</v>
      </c>
      <c r="B6" s="151">
        <f>C6-2</f>
        <v>66.5</v>
      </c>
      <c r="C6" s="151">
        <f>D6-2</f>
        <v>68.5</v>
      </c>
      <c r="D6" s="152">
        <v>70.5</v>
      </c>
      <c r="E6" s="151">
        <f>D6+2</f>
        <v>72.5</v>
      </c>
      <c r="F6" s="151">
        <f>E6+2</f>
        <v>74.5</v>
      </c>
      <c r="G6" s="151">
        <f>F6+1</f>
        <v>75.5</v>
      </c>
      <c r="H6" s="353">
        <f>G6+1</f>
        <v>76.5</v>
      </c>
      <c r="I6" s="162" t="s">
        <v>164</v>
      </c>
      <c r="J6" s="123"/>
      <c r="K6" s="369"/>
      <c r="L6" s="369"/>
      <c r="M6" s="369" t="s">
        <v>165</v>
      </c>
      <c r="N6" s="369" t="s">
        <v>166</v>
      </c>
      <c r="O6" s="369"/>
      <c r="P6" s="369"/>
      <c r="Q6" s="168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</row>
    <row r="7" s="90" customFormat="1" ht="20" customHeight="1" spans="1:258">
      <c r="A7" s="153" t="s">
        <v>167</v>
      </c>
      <c r="B7" s="154">
        <f t="shared" ref="B7:B9" si="0">C7-4</f>
        <v>100</v>
      </c>
      <c r="C7" s="154">
        <f t="shared" ref="C7:C9" si="1">D7-4</f>
        <v>104</v>
      </c>
      <c r="D7" s="155">
        <v>108</v>
      </c>
      <c r="E7" s="154">
        <f t="shared" ref="E7:E9" si="2">D7+4</f>
        <v>112</v>
      </c>
      <c r="F7" s="154">
        <f>E7+4</f>
        <v>116</v>
      </c>
      <c r="G7" s="154">
        <f t="shared" ref="G7:G9" si="3">F7+6</f>
        <v>122</v>
      </c>
      <c r="H7" s="354">
        <f t="shared" ref="H7:H9" si="4">G7+6</f>
        <v>128</v>
      </c>
      <c r="I7" s="162" t="s">
        <v>164</v>
      </c>
      <c r="J7" s="123"/>
      <c r="K7" s="369"/>
      <c r="L7" s="369"/>
      <c r="M7" s="369" t="s">
        <v>168</v>
      </c>
      <c r="N7" s="369" t="s">
        <v>169</v>
      </c>
      <c r="O7" s="369"/>
      <c r="P7" s="369"/>
      <c r="Q7" s="168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</row>
    <row r="8" s="90" customFormat="1" ht="20" customHeight="1" spans="1:258">
      <c r="A8" s="153" t="s">
        <v>170</v>
      </c>
      <c r="B8" s="154">
        <f t="shared" si="0"/>
        <v>98</v>
      </c>
      <c r="C8" s="154">
        <f t="shared" si="1"/>
        <v>102</v>
      </c>
      <c r="D8" s="155">
        <v>106</v>
      </c>
      <c r="E8" s="154">
        <f t="shared" si="2"/>
        <v>110</v>
      </c>
      <c r="F8" s="154">
        <f>E8+5</f>
        <v>115</v>
      </c>
      <c r="G8" s="154">
        <f t="shared" si="3"/>
        <v>121</v>
      </c>
      <c r="H8" s="354">
        <f t="shared" si="4"/>
        <v>127</v>
      </c>
      <c r="I8" s="162" t="s">
        <v>164</v>
      </c>
      <c r="J8" s="123"/>
      <c r="K8" s="369"/>
      <c r="L8" s="369"/>
      <c r="M8" s="369" t="s">
        <v>168</v>
      </c>
      <c r="N8" s="369" t="s">
        <v>169</v>
      </c>
      <c r="O8" s="369"/>
      <c r="P8" s="369"/>
      <c r="Q8" s="168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</row>
    <row r="9" s="90" customFormat="1" ht="20" customHeight="1" spans="1:258">
      <c r="A9" s="153" t="s">
        <v>171</v>
      </c>
      <c r="B9" s="154">
        <f t="shared" si="0"/>
        <v>98</v>
      </c>
      <c r="C9" s="154">
        <f t="shared" si="1"/>
        <v>102</v>
      </c>
      <c r="D9" s="155">
        <v>106</v>
      </c>
      <c r="E9" s="154">
        <f t="shared" si="2"/>
        <v>110</v>
      </c>
      <c r="F9" s="154">
        <f>E9+5</f>
        <v>115</v>
      </c>
      <c r="G9" s="154">
        <f t="shared" si="3"/>
        <v>121</v>
      </c>
      <c r="H9" s="354">
        <f t="shared" si="4"/>
        <v>127</v>
      </c>
      <c r="I9" s="162" t="s">
        <v>172</v>
      </c>
      <c r="J9" s="123"/>
      <c r="K9" s="369"/>
      <c r="L9" s="369"/>
      <c r="M9" s="369" t="s">
        <v>168</v>
      </c>
      <c r="N9" s="369" t="s">
        <v>169</v>
      </c>
      <c r="O9" s="369"/>
      <c r="P9" s="369"/>
      <c r="Q9" s="168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</row>
    <row r="10" s="90" customFormat="1" ht="20" customHeight="1" spans="1:258">
      <c r="A10" s="153" t="s">
        <v>173</v>
      </c>
      <c r="B10" s="154">
        <f>C10-1.2</f>
        <v>43.6</v>
      </c>
      <c r="C10" s="154">
        <f>D10-1.2</f>
        <v>44.8</v>
      </c>
      <c r="D10" s="155">
        <v>46</v>
      </c>
      <c r="E10" s="154">
        <f>D10+1.2</f>
        <v>47.2</v>
      </c>
      <c r="F10" s="154">
        <f>E10+1.2</f>
        <v>48.4</v>
      </c>
      <c r="G10" s="154">
        <f>F10+1.4</f>
        <v>49.8</v>
      </c>
      <c r="H10" s="354">
        <f>G10+1.4</f>
        <v>51.2</v>
      </c>
      <c r="I10" s="162" t="s">
        <v>172</v>
      </c>
      <c r="J10" s="123"/>
      <c r="K10" s="369"/>
      <c r="L10" s="369"/>
      <c r="M10" s="369" t="s">
        <v>174</v>
      </c>
      <c r="N10" s="369" t="s">
        <v>169</v>
      </c>
      <c r="O10" s="369"/>
      <c r="P10" s="369"/>
      <c r="Q10" s="168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</row>
    <row r="11" s="90" customFormat="1" ht="20" customHeight="1" spans="1:258">
      <c r="A11" s="153" t="s">
        <v>175</v>
      </c>
      <c r="B11" s="154">
        <f>C11-0.5</f>
        <v>19</v>
      </c>
      <c r="C11" s="154">
        <f>D11-0.5</f>
        <v>19.5</v>
      </c>
      <c r="D11" s="155">
        <v>20</v>
      </c>
      <c r="E11" s="154">
        <f t="shared" ref="E11:H11" si="5">D11+0.5</f>
        <v>20.5</v>
      </c>
      <c r="F11" s="154">
        <f t="shared" si="5"/>
        <v>21</v>
      </c>
      <c r="G11" s="154">
        <f t="shared" si="5"/>
        <v>21.5</v>
      </c>
      <c r="H11" s="354">
        <f t="shared" si="5"/>
        <v>22</v>
      </c>
      <c r="I11" s="162" t="s">
        <v>176</v>
      </c>
      <c r="J11" s="123"/>
      <c r="K11" s="369"/>
      <c r="L11" s="369"/>
      <c r="M11" s="369" t="s">
        <v>169</v>
      </c>
      <c r="N11" s="369" t="s">
        <v>169</v>
      </c>
      <c r="O11" s="369"/>
      <c r="P11" s="369"/>
      <c r="Q11" s="168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</row>
    <row r="12" s="90" customFormat="1" ht="20" customHeight="1" spans="1:258">
      <c r="A12" s="153" t="s">
        <v>177</v>
      </c>
      <c r="B12" s="156">
        <f>C12-0.7</f>
        <v>18.1</v>
      </c>
      <c r="C12" s="156">
        <f>D12-0.7</f>
        <v>18.8</v>
      </c>
      <c r="D12" s="155">
        <v>19.5</v>
      </c>
      <c r="E12" s="156">
        <f>D12+0.7</f>
        <v>20.2</v>
      </c>
      <c r="F12" s="156">
        <f>E12+0.7</f>
        <v>20.9</v>
      </c>
      <c r="G12" s="156">
        <f>F12+0.95</f>
        <v>21.85</v>
      </c>
      <c r="H12" s="355">
        <f>G12+0.95</f>
        <v>22.8</v>
      </c>
      <c r="I12" s="162" t="s">
        <v>172</v>
      </c>
      <c r="J12" s="123"/>
      <c r="K12" s="369"/>
      <c r="L12" s="369"/>
      <c r="M12" s="369" t="s">
        <v>165</v>
      </c>
      <c r="N12" s="369" t="s">
        <v>169</v>
      </c>
      <c r="O12" s="369"/>
      <c r="P12" s="369"/>
      <c r="Q12" s="168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</row>
    <row r="13" s="90" customFormat="1" ht="20" customHeight="1" spans="1:258">
      <c r="A13" s="153" t="s">
        <v>178</v>
      </c>
      <c r="B13" s="154">
        <f>C13-0.7</f>
        <v>15.6</v>
      </c>
      <c r="C13" s="154">
        <f>D13-0.7</f>
        <v>16.3</v>
      </c>
      <c r="D13" s="155">
        <v>17</v>
      </c>
      <c r="E13" s="154">
        <f>D13+0.7</f>
        <v>17.7</v>
      </c>
      <c r="F13" s="154">
        <f>E13+0.7</f>
        <v>18.4</v>
      </c>
      <c r="G13" s="154">
        <f>F13+0.95</f>
        <v>19.35</v>
      </c>
      <c r="H13" s="354">
        <f>G13+0.95</f>
        <v>20.3</v>
      </c>
      <c r="I13" s="162">
        <v>0</v>
      </c>
      <c r="J13" s="123"/>
      <c r="K13" s="369"/>
      <c r="L13" s="369"/>
      <c r="M13" s="369" t="s">
        <v>179</v>
      </c>
      <c r="N13" s="369" t="s">
        <v>169</v>
      </c>
      <c r="O13" s="369"/>
      <c r="P13" s="369"/>
      <c r="Q13" s="168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</row>
    <row r="14" s="90" customFormat="1" ht="20" customHeight="1" spans="1:258">
      <c r="A14" s="153" t="s">
        <v>180</v>
      </c>
      <c r="B14" s="154">
        <f>C14-0.5</f>
        <v>20.5</v>
      </c>
      <c r="C14" s="154">
        <f>D14-0.5</f>
        <v>21</v>
      </c>
      <c r="D14" s="155">
        <v>21.5</v>
      </c>
      <c r="E14" s="154">
        <f t="shared" ref="E14:H14" si="6">D14+0.5</f>
        <v>22</v>
      </c>
      <c r="F14" s="154">
        <f t="shared" si="6"/>
        <v>22.5</v>
      </c>
      <c r="G14" s="154">
        <f t="shared" si="6"/>
        <v>23</v>
      </c>
      <c r="H14" s="354">
        <f t="shared" si="6"/>
        <v>23.5</v>
      </c>
      <c r="I14" s="78"/>
      <c r="J14" s="123"/>
      <c r="K14" s="369"/>
      <c r="L14" s="369"/>
      <c r="M14" s="369" t="s">
        <v>169</v>
      </c>
      <c r="N14" s="369" t="s">
        <v>169</v>
      </c>
      <c r="O14" s="369"/>
      <c r="P14" s="369"/>
      <c r="Q14" s="168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</row>
    <row r="15" s="90" customFormat="1" ht="20" customHeight="1" spans="1:258">
      <c r="A15" s="153" t="s">
        <v>181</v>
      </c>
      <c r="B15" s="154">
        <f>C15-0.3</f>
        <v>9.7</v>
      </c>
      <c r="C15" s="154">
        <f>D15-0.3</f>
        <v>10</v>
      </c>
      <c r="D15" s="155">
        <v>10.3</v>
      </c>
      <c r="E15" s="154">
        <f t="shared" ref="E15:H15" si="7">D15+0.3</f>
        <v>10.6</v>
      </c>
      <c r="F15" s="154">
        <f t="shared" si="7"/>
        <v>10.9</v>
      </c>
      <c r="G15" s="154">
        <f t="shared" si="7"/>
        <v>11.2</v>
      </c>
      <c r="H15" s="354">
        <f t="shared" si="7"/>
        <v>11.5</v>
      </c>
      <c r="I15" s="78"/>
      <c r="J15" s="123"/>
      <c r="K15" s="369"/>
      <c r="L15" s="369"/>
      <c r="M15" s="369" t="s">
        <v>169</v>
      </c>
      <c r="N15" s="369" t="s">
        <v>169</v>
      </c>
      <c r="O15" s="369"/>
      <c r="P15" s="369"/>
      <c r="Q15" s="168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</row>
    <row r="16" s="90" customFormat="1" ht="20" customHeight="1" spans="1:258">
      <c r="A16" s="153" t="s">
        <v>182</v>
      </c>
      <c r="B16" s="154">
        <f>C16-1</f>
        <v>43</v>
      </c>
      <c r="C16" s="154">
        <f>D16-1</f>
        <v>44</v>
      </c>
      <c r="D16" s="155">
        <v>45</v>
      </c>
      <c r="E16" s="154">
        <f>D16+1</f>
        <v>46</v>
      </c>
      <c r="F16" s="154">
        <f>E16+1</f>
        <v>47</v>
      </c>
      <c r="G16" s="154">
        <f>F16+1.5</f>
        <v>48.5</v>
      </c>
      <c r="H16" s="354">
        <f>G16+1.5</f>
        <v>50</v>
      </c>
      <c r="I16" s="78"/>
      <c r="J16" s="123"/>
      <c r="K16" s="369"/>
      <c r="L16" s="369"/>
      <c r="M16" s="369" t="s">
        <v>169</v>
      </c>
      <c r="N16" s="369" t="s">
        <v>169</v>
      </c>
      <c r="O16" s="369"/>
      <c r="P16" s="369"/>
      <c r="Q16" s="168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</row>
    <row r="17" s="90" customFormat="1" ht="20" customHeight="1" spans="1:258">
      <c r="A17" s="150" t="s">
        <v>183</v>
      </c>
      <c r="B17" s="151">
        <v>13</v>
      </c>
      <c r="C17" s="151">
        <v>13</v>
      </c>
      <c r="D17" s="152">
        <v>14</v>
      </c>
      <c r="E17" s="151">
        <f>D17</f>
        <v>14</v>
      </c>
      <c r="F17" s="151">
        <f>E17+1.5</f>
        <v>15.5</v>
      </c>
      <c r="G17" s="151">
        <f>F17</f>
        <v>15.5</v>
      </c>
      <c r="H17" s="353">
        <f>G17+1</f>
        <v>16.5</v>
      </c>
      <c r="I17" s="372"/>
      <c r="J17" s="123"/>
      <c r="K17" s="369"/>
      <c r="L17" s="369"/>
      <c r="M17" s="369" t="s">
        <v>169</v>
      </c>
      <c r="N17" s="369" t="s">
        <v>169</v>
      </c>
      <c r="O17" s="369"/>
      <c r="P17" s="369"/>
      <c r="Q17" s="168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</row>
    <row r="18" s="90" customFormat="1" ht="20" customHeight="1" spans="1:258">
      <c r="A18" s="356" t="s">
        <v>184</v>
      </c>
      <c r="B18" s="357">
        <v>5.5</v>
      </c>
      <c r="C18" s="357">
        <v>5.5</v>
      </c>
      <c r="D18" s="358">
        <v>5.5</v>
      </c>
      <c r="E18" s="357">
        <v>5.5</v>
      </c>
      <c r="F18" s="357">
        <v>5.5</v>
      </c>
      <c r="G18" s="357">
        <f>F18</f>
        <v>5.5</v>
      </c>
      <c r="H18" s="359">
        <f>G18</f>
        <v>5.5</v>
      </c>
      <c r="I18" s="373"/>
      <c r="J18" s="123"/>
      <c r="K18" s="369"/>
      <c r="L18" s="369"/>
      <c r="M18" s="369" t="s">
        <v>169</v>
      </c>
      <c r="N18" s="369" t="s">
        <v>169</v>
      </c>
      <c r="O18" s="369"/>
      <c r="P18" s="369"/>
      <c r="Q18" s="168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</row>
    <row r="19" s="90" customFormat="1" ht="16.5" spans="1:258">
      <c r="A19" s="360"/>
      <c r="B19" s="360"/>
      <c r="C19" s="361"/>
      <c r="D19" s="361"/>
      <c r="E19" s="362"/>
      <c r="F19" s="361"/>
      <c r="G19" s="361"/>
      <c r="H19" s="361"/>
      <c r="I19" s="361"/>
      <c r="Q19" s="374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</row>
    <row r="20" s="90" customFormat="1" spans="1:258">
      <c r="A20" s="117" t="s">
        <v>185</v>
      </c>
      <c r="B20" s="117"/>
      <c r="C20" s="118"/>
      <c r="D20" s="118"/>
      <c r="Q20" s="374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</row>
    <row r="21" s="90" customFormat="1" spans="3:258">
      <c r="C21" s="91"/>
      <c r="D21" s="91"/>
      <c r="K21" s="127" t="s">
        <v>186</v>
      </c>
      <c r="L21" s="164">
        <v>45895</v>
      </c>
      <c r="M21" s="127" t="s">
        <v>187</v>
      </c>
      <c r="N21" s="127" t="s">
        <v>141</v>
      </c>
      <c r="O21" s="127" t="s">
        <v>188</v>
      </c>
      <c r="P21" s="90" t="s">
        <v>144</v>
      </c>
      <c r="Q21" s="374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6" sqref="M46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75" t="s">
        <v>189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267" t="s">
        <v>62</v>
      </c>
      <c r="C4" s="268"/>
      <c r="D4" s="266" t="s">
        <v>63</v>
      </c>
      <c r="E4" s="269"/>
      <c r="F4" s="270">
        <v>45915</v>
      </c>
      <c r="G4" s="271"/>
      <c r="H4" s="266" t="s">
        <v>64</v>
      </c>
      <c r="I4" s="269"/>
      <c r="J4" s="181" t="s">
        <v>65</v>
      </c>
      <c r="K4" s="182" t="s">
        <v>66</v>
      </c>
    </row>
    <row r="5" customHeight="1" spans="1:11">
      <c r="A5" s="272" t="s">
        <v>67</v>
      </c>
      <c r="B5" s="181" t="s">
        <v>68</v>
      </c>
      <c r="C5" s="182"/>
      <c r="D5" s="266" t="s">
        <v>69</v>
      </c>
      <c r="E5" s="269"/>
      <c r="F5" s="270">
        <v>45901</v>
      </c>
      <c r="G5" s="271"/>
      <c r="H5" s="266" t="s">
        <v>70</v>
      </c>
      <c r="I5" s="269"/>
      <c r="J5" s="181" t="s">
        <v>65</v>
      </c>
      <c r="K5" s="182" t="s">
        <v>66</v>
      </c>
    </row>
    <row r="6" customHeight="1" spans="1:11">
      <c r="A6" s="266" t="s">
        <v>71</v>
      </c>
      <c r="B6" s="273" t="s">
        <v>72</v>
      </c>
      <c r="C6" s="274">
        <v>13</v>
      </c>
      <c r="D6" s="272" t="s">
        <v>73</v>
      </c>
      <c r="E6" s="275"/>
      <c r="F6" s="270">
        <v>45910</v>
      </c>
      <c r="G6" s="271"/>
      <c r="H6" s="266" t="s">
        <v>74</v>
      </c>
      <c r="I6" s="269"/>
      <c r="J6" s="181" t="s">
        <v>65</v>
      </c>
      <c r="K6" s="182" t="s">
        <v>66</v>
      </c>
    </row>
    <row r="7" customHeight="1" spans="1:11">
      <c r="A7" s="266" t="s">
        <v>75</v>
      </c>
      <c r="B7" s="276">
        <v>2740</v>
      </c>
      <c r="C7" s="277"/>
      <c r="D7" s="272" t="s">
        <v>76</v>
      </c>
      <c r="E7" s="278"/>
      <c r="F7" s="270">
        <v>45911</v>
      </c>
      <c r="G7" s="271"/>
      <c r="H7" s="266" t="s">
        <v>77</v>
      </c>
      <c r="I7" s="269"/>
      <c r="J7" s="181" t="s">
        <v>65</v>
      </c>
      <c r="K7" s="182" t="s">
        <v>66</v>
      </c>
    </row>
    <row r="8" customHeight="1" spans="1:16">
      <c r="A8" s="279" t="s">
        <v>78</v>
      </c>
      <c r="B8" s="280"/>
      <c r="C8" s="281"/>
      <c r="D8" s="282" t="s">
        <v>79</v>
      </c>
      <c r="E8" s="283"/>
      <c r="F8" s="284">
        <v>45912</v>
      </c>
      <c r="G8" s="285"/>
      <c r="H8" s="282" t="s">
        <v>80</v>
      </c>
      <c r="I8" s="283"/>
      <c r="J8" s="302" t="s">
        <v>65</v>
      </c>
      <c r="K8" s="334" t="s">
        <v>66</v>
      </c>
      <c r="P8" s="236" t="s">
        <v>190</v>
      </c>
    </row>
    <row r="9" customHeight="1" spans="1:11">
      <c r="A9" s="286" t="s">
        <v>191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1">
      <c r="A10" s="287" t="s">
        <v>83</v>
      </c>
      <c r="B10" s="288" t="s">
        <v>84</v>
      </c>
      <c r="C10" s="289" t="s">
        <v>85</v>
      </c>
      <c r="D10" s="290"/>
      <c r="E10" s="291" t="s">
        <v>88</v>
      </c>
      <c r="F10" s="288" t="s">
        <v>84</v>
      </c>
      <c r="G10" s="289" t="s">
        <v>85</v>
      </c>
      <c r="H10" s="288"/>
      <c r="I10" s="291" t="s">
        <v>86</v>
      </c>
      <c r="J10" s="288" t="s">
        <v>84</v>
      </c>
      <c r="K10" s="335" t="s">
        <v>85</v>
      </c>
    </row>
    <row r="11" customHeight="1" spans="1:11">
      <c r="A11" s="272" t="s">
        <v>89</v>
      </c>
      <c r="B11" s="292" t="s">
        <v>84</v>
      </c>
      <c r="C11" s="181" t="s">
        <v>85</v>
      </c>
      <c r="D11" s="278"/>
      <c r="E11" s="275" t="s">
        <v>91</v>
      </c>
      <c r="F11" s="292" t="s">
        <v>84</v>
      </c>
      <c r="G11" s="181" t="s">
        <v>85</v>
      </c>
      <c r="H11" s="292"/>
      <c r="I11" s="275" t="s">
        <v>96</v>
      </c>
      <c r="J11" s="292" t="s">
        <v>84</v>
      </c>
      <c r="K11" s="182" t="s">
        <v>85</v>
      </c>
    </row>
    <row r="12" customHeight="1" spans="1:11">
      <c r="A12" s="282" t="s">
        <v>127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6"/>
    </row>
    <row r="13" customHeight="1" spans="1:11">
      <c r="A13" s="293" t="s">
        <v>192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1">
      <c r="A14" s="294" t="s">
        <v>193</v>
      </c>
      <c r="B14" s="295"/>
      <c r="C14" s="295"/>
      <c r="D14" s="295"/>
      <c r="E14" s="295"/>
      <c r="F14" s="295"/>
      <c r="G14" s="295"/>
      <c r="H14" s="296"/>
      <c r="I14" s="337"/>
      <c r="J14" s="337"/>
      <c r="K14" s="338"/>
    </row>
    <row r="15" customHeight="1" spans="1:11">
      <c r="A15" s="297"/>
      <c r="B15" s="298"/>
      <c r="C15" s="298"/>
      <c r="D15" s="299"/>
      <c r="E15" s="300"/>
      <c r="F15" s="298"/>
      <c r="G15" s="298"/>
      <c r="H15" s="299"/>
      <c r="I15" s="339"/>
      <c r="J15" s="340"/>
      <c r="K15" s="341"/>
    </row>
    <row r="16" customHeight="1" spans="1:1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34"/>
    </row>
    <row r="17" customHeight="1" spans="1:11">
      <c r="A17" s="293" t="s">
        <v>194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3" t="s">
        <v>195</v>
      </c>
      <c r="B18" s="304"/>
      <c r="C18" s="304"/>
      <c r="D18" s="304"/>
      <c r="E18" s="304"/>
      <c r="F18" s="304"/>
      <c r="G18" s="304"/>
      <c r="H18" s="304"/>
      <c r="I18" s="337"/>
      <c r="J18" s="337"/>
      <c r="K18" s="338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39"/>
      <c r="J19" s="340"/>
      <c r="K19" s="341"/>
    </row>
    <row r="20" customHeight="1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customHeight="1" spans="1:11">
      <c r="A21" s="305" t="s">
        <v>124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76" t="s">
        <v>125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customHeight="1" spans="1:11">
      <c r="A23" s="190" t="s">
        <v>126</v>
      </c>
      <c r="B23" s="191"/>
      <c r="C23" s="181" t="s">
        <v>65</v>
      </c>
      <c r="D23" s="181" t="s">
        <v>66</v>
      </c>
      <c r="E23" s="189"/>
      <c r="F23" s="189"/>
      <c r="G23" s="189"/>
      <c r="H23" s="189"/>
      <c r="I23" s="189"/>
      <c r="J23" s="189"/>
      <c r="K23" s="233"/>
    </row>
    <row r="24" customHeight="1" spans="1:11">
      <c r="A24" s="306" t="s">
        <v>196</v>
      </c>
      <c r="B24" s="184"/>
      <c r="C24" s="184"/>
      <c r="D24" s="184"/>
      <c r="E24" s="184"/>
      <c r="F24" s="184"/>
      <c r="G24" s="184"/>
      <c r="H24" s="184"/>
      <c r="I24" s="184"/>
      <c r="J24" s="184"/>
      <c r="K24" s="342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3"/>
    </row>
    <row r="26" customHeight="1" spans="1:11">
      <c r="A26" s="286" t="s">
        <v>133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60" t="s">
        <v>134</v>
      </c>
      <c r="B27" s="289" t="s">
        <v>94</v>
      </c>
      <c r="C27" s="289" t="s">
        <v>95</v>
      </c>
      <c r="D27" s="289" t="s">
        <v>87</v>
      </c>
      <c r="E27" s="261" t="s">
        <v>135</v>
      </c>
      <c r="F27" s="289" t="s">
        <v>94</v>
      </c>
      <c r="G27" s="289" t="s">
        <v>95</v>
      </c>
      <c r="H27" s="289" t="s">
        <v>87</v>
      </c>
      <c r="I27" s="261" t="s">
        <v>136</v>
      </c>
      <c r="J27" s="289" t="s">
        <v>94</v>
      </c>
      <c r="K27" s="335" t="s">
        <v>95</v>
      </c>
    </row>
    <row r="28" customHeight="1" spans="1:11">
      <c r="A28" s="309" t="s">
        <v>86</v>
      </c>
      <c r="B28" s="181" t="s">
        <v>94</v>
      </c>
      <c r="C28" s="181" t="s">
        <v>95</v>
      </c>
      <c r="D28" s="181" t="s">
        <v>87</v>
      </c>
      <c r="E28" s="310" t="s">
        <v>93</v>
      </c>
      <c r="F28" s="181" t="s">
        <v>94</v>
      </c>
      <c r="G28" s="181" t="s">
        <v>95</v>
      </c>
      <c r="H28" s="181" t="s">
        <v>87</v>
      </c>
      <c r="I28" s="310" t="s">
        <v>104</v>
      </c>
      <c r="J28" s="181" t="s">
        <v>94</v>
      </c>
      <c r="K28" s="182" t="s">
        <v>95</v>
      </c>
    </row>
    <row r="29" customHeight="1" spans="1:11">
      <c r="A29" s="26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4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5"/>
    </row>
    <row r="31" customHeight="1" spans="1:11">
      <c r="A31" s="314" t="s">
        <v>197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 t="s">
        <v>198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21" customHeight="1" spans="1:11">
      <c r="A33" s="317" t="s">
        <v>199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ht="21" customHeight="1" spans="1:11">
      <c r="A34" s="317" t="s">
        <v>131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47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7"/>
    </row>
    <row r="43" ht="17.25" customHeight="1" spans="1:11">
      <c r="A43" s="312" t="s">
        <v>132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5"/>
    </row>
    <row r="44" customHeight="1" spans="1:11">
      <c r="A44" s="314" t="s">
        <v>200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127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8"/>
    </row>
    <row r="46" ht="18" customHeight="1" spans="1:11">
      <c r="A46" s="319" t="s">
        <v>201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8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3"/>
    </row>
    <row r="48" ht="21" customHeight="1" spans="1:11">
      <c r="A48" s="321" t="s">
        <v>138</v>
      </c>
      <c r="B48" s="322" t="s">
        <v>139</v>
      </c>
      <c r="C48" s="322"/>
      <c r="D48" s="323" t="s">
        <v>140</v>
      </c>
      <c r="E48" s="323" t="s">
        <v>141</v>
      </c>
      <c r="F48" s="323" t="s">
        <v>142</v>
      </c>
      <c r="G48" s="324">
        <v>45905</v>
      </c>
      <c r="H48" s="325" t="s">
        <v>143</v>
      </c>
      <c r="I48" s="325"/>
      <c r="J48" s="322" t="s">
        <v>144</v>
      </c>
      <c r="K48" s="349"/>
    </row>
    <row r="49" customHeight="1" spans="1:11">
      <c r="A49" s="326" t="s">
        <v>145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51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52"/>
    </row>
    <row r="52" ht="21" customHeight="1" spans="1:11">
      <c r="A52" s="321" t="s">
        <v>138</v>
      </c>
      <c r="B52" s="322" t="s">
        <v>139</v>
      </c>
      <c r="C52" s="322"/>
      <c r="D52" s="323" t="s">
        <v>140</v>
      </c>
      <c r="E52" s="323" t="s">
        <v>141</v>
      </c>
      <c r="F52" s="323" t="s">
        <v>142</v>
      </c>
      <c r="G52" s="324">
        <v>45905</v>
      </c>
      <c r="H52" s="325" t="s">
        <v>143</v>
      </c>
      <c r="I52" s="325"/>
      <c r="J52" s="322" t="s">
        <v>144</v>
      </c>
      <c r="K52" s="3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O13" sqref="O13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8" width="8.5" style="90" customWidth="1"/>
    <col min="9" max="9" width="6.875" style="90" customWidth="1"/>
    <col min="10" max="10" width="6.625" style="90" customWidth="1"/>
    <col min="11" max="13" width="12.625" style="90" customWidth="1"/>
    <col min="14" max="17" width="12.625" style="143" customWidth="1"/>
    <col min="18" max="248" width="9" style="90"/>
    <col min="249" max="16384" width="9" style="93"/>
  </cols>
  <sheetData>
    <row r="1" s="90" customFormat="1" ht="29" customHeight="1" spans="1:251">
      <c r="A1" s="144" t="s">
        <v>147</v>
      </c>
      <c r="B1" s="145"/>
      <c r="C1" s="146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59"/>
      <c r="O1" s="159"/>
      <c r="P1" s="159"/>
      <c r="Q1" s="159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0" t="s">
        <v>57</v>
      </c>
      <c r="L2" s="129" t="s">
        <v>56</v>
      </c>
      <c r="M2" s="129"/>
      <c r="N2" s="129"/>
      <c r="O2" s="129"/>
      <c r="P2" s="133"/>
      <c r="Q2" s="165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6.5" spans="1:251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3"/>
      <c r="K3" s="124"/>
      <c r="L3" s="124"/>
      <c r="M3" s="124"/>
      <c r="N3" s="124"/>
      <c r="O3" s="124"/>
      <c r="P3" s="160"/>
      <c r="Q3" s="166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105"/>
      <c r="B4" s="147" t="s">
        <v>110</v>
      </c>
      <c r="C4" s="148" t="s">
        <v>111</v>
      </c>
      <c r="D4" s="148" t="s">
        <v>112</v>
      </c>
      <c r="E4" s="148" t="s">
        <v>113</v>
      </c>
      <c r="F4" s="148" t="s">
        <v>114</v>
      </c>
      <c r="G4" s="148" t="s">
        <v>150</v>
      </c>
      <c r="H4" s="148" t="s">
        <v>151</v>
      </c>
      <c r="I4" s="161" t="s">
        <v>152</v>
      </c>
      <c r="J4" s="123"/>
      <c r="K4" s="147" t="s">
        <v>110</v>
      </c>
      <c r="L4" s="148" t="s">
        <v>111</v>
      </c>
      <c r="M4" s="148" t="s">
        <v>112</v>
      </c>
      <c r="N4" s="148" t="s">
        <v>113</v>
      </c>
      <c r="O4" s="148" t="s">
        <v>114</v>
      </c>
      <c r="P4" s="148" t="s">
        <v>150</v>
      </c>
      <c r="Q4" s="148" t="s">
        <v>151</v>
      </c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5"/>
      <c r="B5" s="147" t="s">
        <v>154</v>
      </c>
      <c r="C5" s="148" t="s">
        <v>155</v>
      </c>
      <c r="D5" s="149" t="s">
        <v>156</v>
      </c>
      <c r="E5" s="148" t="s">
        <v>157</v>
      </c>
      <c r="F5" s="148" t="s">
        <v>158</v>
      </c>
      <c r="G5" s="148" t="s">
        <v>159</v>
      </c>
      <c r="H5" s="148" t="s">
        <v>160</v>
      </c>
      <c r="I5" s="161"/>
      <c r="J5" s="123"/>
      <c r="K5" s="124"/>
      <c r="L5" s="124"/>
      <c r="M5" s="124"/>
      <c r="N5" s="124" t="s">
        <v>202</v>
      </c>
      <c r="O5" s="124" t="s">
        <v>203</v>
      </c>
      <c r="P5" s="160" t="s">
        <v>121</v>
      </c>
      <c r="Q5" s="139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5" customHeight="1" spans="1:251">
      <c r="A6" s="150" t="s">
        <v>163</v>
      </c>
      <c r="B6" s="151">
        <f>C6-2</f>
        <v>66.5</v>
      </c>
      <c r="C6" s="151">
        <f>D6-2</f>
        <v>68.5</v>
      </c>
      <c r="D6" s="152">
        <v>70.5</v>
      </c>
      <c r="E6" s="151">
        <f>D6+2</f>
        <v>72.5</v>
      </c>
      <c r="F6" s="151">
        <f>E6+2</f>
        <v>74.5</v>
      </c>
      <c r="G6" s="151">
        <f>F6+1</f>
        <v>75.5</v>
      </c>
      <c r="H6" s="151">
        <f>G6+1</f>
        <v>76.5</v>
      </c>
      <c r="I6" s="162" t="s">
        <v>164</v>
      </c>
      <c r="J6" s="123"/>
      <c r="K6" s="124"/>
      <c r="L6" s="124"/>
      <c r="M6" s="124"/>
      <c r="N6" s="124" t="s">
        <v>204</v>
      </c>
      <c r="O6" s="124" t="s">
        <v>205</v>
      </c>
      <c r="P6" s="124" t="s">
        <v>206</v>
      </c>
      <c r="Q6" s="139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5" customHeight="1" spans="1:251">
      <c r="A7" s="153" t="s">
        <v>167</v>
      </c>
      <c r="B7" s="154">
        <f t="shared" ref="B7:B9" si="0">C7-4</f>
        <v>100</v>
      </c>
      <c r="C7" s="154">
        <f t="shared" ref="C7:C9" si="1">D7-4</f>
        <v>104</v>
      </c>
      <c r="D7" s="155">
        <v>108</v>
      </c>
      <c r="E7" s="154">
        <f t="shared" ref="E7:E9" si="2">D7+4</f>
        <v>112</v>
      </c>
      <c r="F7" s="154">
        <f>E7+4</f>
        <v>116</v>
      </c>
      <c r="G7" s="154">
        <f t="shared" ref="G7:G9" si="3">F7+6</f>
        <v>122</v>
      </c>
      <c r="H7" s="154">
        <f t="shared" ref="H7:H9" si="4">G7+6</f>
        <v>128</v>
      </c>
      <c r="I7" s="162" t="s">
        <v>164</v>
      </c>
      <c r="J7" s="123"/>
      <c r="K7" s="124"/>
      <c r="L7" s="124"/>
      <c r="M7" s="124"/>
      <c r="N7" s="124" t="s">
        <v>207</v>
      </c>
      <c r="O7" s="124" t="s">
        <v>204</v>
      </c>
      <c r="P7" s="124" t="s">
        <v>208</v>
      </c>
      <c r="Q7" s="139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5" customHeight="1" spans="1:251">
      <c r="A8" s="153" t="s">
        <v>170</v>
      </c>
      <c r="B8" s="154">
        <f t="shared" si="0"/>
        <v>98</v>
      </c>
      <c r="C8" s="154">
        <f t="shared" si="1"/>
        <v>102</v>
      </c>
      <c r="D8" s="155">
        <v>106</v>
      </c>
      <c r="E8" s="154">
        <f t="shared" si="2"/>
        <v>110</v>
      </c>
      <c r="F8" s="154">
        <f>E8+5</f>
        <v>115</v>
      </c>
      <c r="G8" s="154">
        <f t="shared" si="3"/>
        <v>121</v>
      </c>
      <c r="H8" s="154">
        <f t="shared" si="4"/>
        <v>127</v>
      </c>
      <c r="I8" s="162" t="s">
        <v>164</v>
      </c>
      <c r="J8" s="123"/>
      <c r="K8" s="124"/>
      <c r="L8" s="124"/>
      <c r="M8" s="124"/>
      <c r="N8" s="124" t="s">
        <v>207</v>
      </c>
      <c r="O8" s="124" t="s">
        <v>209</v>
      </c>
      <c r="P8" s="124" t="s">
        <v>210</v>
      </c>
      <c r="Q8" s="139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5" customHeight="1" spans="1:251">
      <c r="A9" s="153" t="s">
        <v>171</v>
      </c>
      <c r="B9" s="154">
        <f t="shared" si="0"/>
        <v>98</v>
      </c>
      <c r="C9" s="154">
        <f t="shared" si="1"/>
        <v>102</v>
      </c>
      <c r="D9" s="155">
        <v>106</v>
      </c>
      <c r="E9" s="154">
        <f t="shared" si="2"/>
        <v>110</v>
      </c>
      <c r="F9" s="154">
        <f>E9+5</f>
        <v>115</v>
      </c>
      <c r="G9" s="154">
        <f t="shared" si="3"/>
        <v>121</v>
      </c>
      <c r="H9" s="154">
        <f t="shared" si="4"/>
        <v>127</v>
      </c>
      <c r="I9" s="162" t="s">
        <v>172</v>
      </c>
      <c r="J9" s="123"/>
      <c r="K9" s="124"/>
      <c r="L9" s="124"/>
      <c r="M9" s="124"/>
      <c r="N9" s="124" t="s">
        <v>211</v>
      </c>
      <c r="O9" s="124" t="s">
        <v>211</v>
      </c>
      <c r="P9" s="124" t="s">
        <v>212</v>
      </c>
      <c r="Q9" s="139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5" customHeight="1" spans="1:251">
      <c r="A10" s="153" t="s">
        <v>173</v>
      </c>
      <c r="B10" s="154">
        <f>C10-1.2</f>
        <v>43.6</v>
      </c>
      <c r="C10" s="154">
        <f>D10-1.2</f>
        <v>44.8</v>
      </c>
      <c r="D10" s="155">
        <v>46</v>
      </c>
      <c r="E10" s="154">
        <f>D10+1.2</f>
        <v>47.2</v>
      </c>
      <c r="F10" s="154">
        <f>E10+1.2</f>
        <v>48.4</v>
      </c>
      <c r="G10" s="154">
        <f>F10+1.4</f>
        <v>49.8</v>
      </c>
      <c r="H10" s="154">
        <f>G10+1.4</f>
        <v>51.2</v>
      </c>
      <c r="I10" s="162" t="s">
        <v>172</v>
      </c>
      <c r="J10" s="123"/>
      <c r="K10" s="124"/>
      <c r="L10" s="124"/>
      <c r="M10" s="124"/>
      <c r="N10" s="124" t="s">
        <v>213</v>
      </c>
      <c r="O10" s="124" t="s">
        <v>214</v>
      </c>
      <c r="P10" s="124" t="s">
        <v>215</v>
      </c>
      <c r="Q10" s="139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5" customHeight="1" spans="1:251">
      <c r="A11" s="153" t="s">
        <v>175</v>
      </c>
      <c r="B11" s="154">
        <f>C11-0.5</f>
        <v>19</v>
      </c>
      <c r="C11" s="154">
        <f>D11-0.5</f>
        <v>19.5</v>
      </c>
      <c r="D11" s="155">
        <v>20</v>
      </c>
      <c r="E11" s="154">
        <f t="shared" ref="E11:H11" si="5">D11+0.5</f>
        <v>20.5</v>
      </c>
      <c r="F11" s="154">
        <f t="shared" si="5"/>
        <v>21</v>
      </c>
      <c r="G11" s="154">
        <f t="shared" si="5"/>
        <v>21.5</v>
      </c>
      <c r="H11" s="154">
        <f t="shared" si="5"/>
        <v>22</v>
      </c>
      <c r="I11" s="162" t="s">
        <v>176</v>
      </c>
      <c r="J11" s="123"/>
      <c r="K11" s="124"/>
      <c r="L11" s="124"/>
      <c r="M11" s="124"/>
      <c r="N11" s="124" t="s">
        <v>216</v>
      </c>
      <c r="O11" s="124" t="s">
        <v>217</v>
      </c>
      <c r="P11" s="124" t="s">
        <v>218</v>
      </c>
      <c r="Q11" s="139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5" customHeight="1" spans="1:251">
      <c r="A12" s="153" t="s">
        <v>177</v>
      </c>
      <c r="B12" s="156">
        <f>C12-0.7</f>
        <v>18.1</v>
      </c>
      <c r="C12" s="156">
        <f>D12-0.7</f>
        <v>18.8</v>
      </c>
      <c r="D12" s="155">
        <v>19.5</v>
      </c>
      <c r="E12" s="156">
        <f>D12+0.7</f>
        <v>20.2</v>
      </c>
      <c r="F12" s="156">
        <f>E12+0.7</f>
        <v>20.9</v>
      </c>
      <c r="G12" s="156">
        <f>F12+0.95</f>
        <v>21.85</v>
      </c>
      <c r="H12" s="156">
        <f>G12+0.95</f>
        <v>22.8</v>
      </c>
      <c r="I12" s="162" t="s">
        <v>172</v>
      </c>
      <c r="J12" s="123"/>
      <c r="K12" s="124"/>
      <c r="L12" s="124"/>
      <c r="M12" s="124"/>
      <c r="N12" s="124" t="s">
        <v>219</v>
      </c>
      <c r="O12" s="124" t="s">
        <v>220</v>
      </c>
      <c r="P12" s="124" t="s">
        <v>221</v>
      </c>
      <c r="Q12" s="139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5" customHeight="1" spans="1:251">
      <c r="A13" s="153" t="s">
        <v>178</v>
      </c>
      <c r="B13" s="154">
        <f>C13-0.7</f>
        <v>15.6</v>
      </c>
      <c r="C13" s="154">
        <f>D13-0.7</f>
        <v>16.3</v>
      </c>
      <c r="D13" s="155">
        <v>17</v>
      </c>
      <c r="E13" s="154">
        <f>D13+0.7</f>
        <v>17.7</v>
      </c>
      <c r="F13" s="154">
        <f>E13+0.7</f>
        <v>18.4</v>
      </c>
      <c r="G13" s="154">
        <f>F13+0.95</f>
        <v>19.35</v>
      </c>
      <c r="H13" s="154">
        <f>G13+0.95</f>
        <v>20.3</v>
      </c>
      <c r="I13" s="162">
        <v>0</v>
      </c>
      <c r="J13" s="123"/>
      <c r="K13" s="124"/>
      <c r="L13" s="124"/>
      <c r="M13" s="124"/>
      <c r="N13" s="124" t="s">
        <v>207</v>
      </c>
      <c r="O13" s="124" t="s">
        <v>222</v>
      </c>
      <c r="P13" s="124" t="s">
        <v>206</v>
      </c>
      <c r="Q13" s="139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5" customHeight="1" spans="1:251">
      <c r="A14" s="153" t="s">
        <v>180</v>
      </c>
      <c r="B14" s="154">
        <f>C14-0.5</f>
        <v>20.5</v>
      </c>
      <c r="C14" s="154">
        <f>D14-0.5</f>
        <v>21</v>
      </c>
      <c r="D14" s="155">
        <v>21.5</v>
      </c>
      <c r="E14" s="154">
        <f t="shared" ref="E14:H14" si="6">D14+0.5</f>
        <v>22</v>
      </c>
      <c r="F14" s="154">
        <f t="shared" si="6"/>
        <v>22.5</v>
      </c>
      <c r="G14" s="154">
        <f t="shared" si="6"/>
        <v>23</v>
      </c>
      <c r="H14" s="154">
        <f t="shared" si="6"/>
        <v>23.5</v>
      </c>
      <c r="I14" s="78"/>
      <c r="J14" s="123"/>
      <c r="K14" s="124"/>
      <c r="L14" s="124"/>
      <c r="M14" s="124"/>
      <c r="N14" s="124"/>
      <c r="O14" s="124"/>
      <c r="P14" s="124"/>
      <c r="Q14" s="139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5" customHeight="1" spans="1:251">
      <c r="A15" s="153" t="s">
        <v>181</v>
      </c>
      <c r="B15" s="154">
        <f>C15-0.3</f>
        <v>9.7</v>
      </c>
      <c r="C15" s="154">
        <f>D15-0.3</f>
        <v>10</v>
      </c>
      <c r="D15" s="155">
        <v>10.3</v>
      </c>
      <c r="E15" s="154">
        <f t="shared" ref="E15:H15" si="7">D15+0.3</f>
        <v>10.6</v>
      </c>
      <c r="F15" s="154">
        <f t="shared" si="7"/>
        <v>10.9</v>
      </c>
      <c r="G15" s="154">
        <f t="shared" si="7"/>
        <v>11.2</v>
      </c>
      <c r="H15" s="154">
        <f t="shared" si="7"/>
        <v>11.5</v>
      </c>
      <c r="I15" s="78"/>
      <c r="J15" s="123"/>
      <c r="K15" s="124"/>
      <c r="L15" s="124"/>
      <c r="M15" s="124"/>
      <c r="N15" s="124"/>
      <c r="O15" s="124"/>
      <c r="P15" s="124"/>
      <c r="Q15" s="139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5" customHeight="1" spans="1:251">
      <c r="A16" s="153" t="s">
        <v>182</v>
      </c>
      <c r="B16" s="154">
        <f>C16-1</f>
        <v>43</v>
      </c>
      <c r="C16" s="154">
        <f>D16-1</f>
        <v>44</v>
      </c>
      <c r="D16" s="155">
        <v>45</v>
      </c>
      <c r="E16" s="154">
        <f>D16+1</f>
        <v>46</v>
      </c>
      <c r="F16" s="154">
        <f>E16+1</f>
        <v>47</v>
      </c>
      <c r="G16" s="154">
        <f>F16+1.5</f>
        <v>48.5</v>
      </c>
      <c r="H16" s="154">
        <f>G16+1.5</f>
        <v>50</v>
      </c>
      <c r="I16" s="78"/>
      <c r="J16" s="123"/>
      <c r="K16" s="124"/>
      <c r="L16" s="124"/>
      <c r="M16" s="124"/>
      <c r="N16" s="124"/>
      <c r="O16" s="124"/>
      <c r="P16" s="124"/>
      <c r="Q16" s="139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5" customHeight="1" spans="1:251">
      <c r="A17" s="150" t="s">
        <v>183</v>
      </c>
      <c r="B17" s="151">
        <v>13</v>
      </c>
      <c r="C17" s="151">
        <v>13</v>
      </c>
      <c r="D17" s="152">
        <v>14</v>
      </c>
      <c r="E17" s="151">
        <f>D17</f>
        <v>14</v>
      </c>
      <c r="F17" s="151">
        <f>E17+1.5</f>
        <v>15.5</v>
      </c>
      <c r="G17" s="151">
        <f>F17</f>
        <v>15.5</v>
      </c>
      <c r="H17" s="151">
        <f>G17+1</f>
        <v>16.5</v>
      </c>
      <c r="I17" s="78"/>
      <c r="J17" s="123"/>
      <c r="K17" s="124"/>
      <c r="L17" s="124"/>
      <c r="M17" s="124"/>
      <c r="N17" s="124"/>
      <c r="O17" s="124"/>
      <c r="P17" s="124"/>
      <c r="Q17" s="139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5" customHeight="1" spans="1:251">
      <c r="A18" s="153" t="s">
        <v>184</v>
      </c>
      <c r="B18" s="154">
        <v>5.5</v>
      </c>
      <c r="C18" s="154">
        <v>5.5</v>
      </c>
      <c r="D18" s="157">
        <v>5.5</v>
      </c>
      <c r="E18" s="154">
        <v>5.5</v>
      </c>
      <c r="F18" s="154">
        <v>5.5</v>
      </c>
      <c r="G18" s="154">
        <f>F18</f>
        <v>5.5</v>
      </c>
      <c r="H18" s="154">
        <f>G18</f>
        <v>5.5</v>
      </c>
      <c r="I18" s="78"/>
      <c r="J18" s="123"/>
      <c r="K18" s="124"/>
      <c r="L18" s="124"/>
      <c r="M18" s="124"/>
      <c r="N18" s="124"/>
      <c r="O18" s="124"/>
      <c r="P18" s="124"/>
      <c r="Q18" s="139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25" customHeight="1" spans="1:251">
      <c r="A19" s="113"/>
      <c r="B19" s="115"/>
      <c r="C19" s="115"/>
      <c r="D19" s="115"/>
      <c r="E19" s="116"/>
      <c r="F19" s="115"/>
      <c r="G19" s="115"/>
      <c r="H19" s="115"/>
      <c r="I19" s="115"/>
      <c r="J19" s="125"/>
      <c r="K19" s="126"/>
      <c r="L19" s="126"/>
      <c r="M19" s="130"/>
      <c r="N19" s="126"/>
      <c r="O19" s="126"/>
      <c r="P19" s="140"/>
      <c r="Q19" s="169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3:251">
      <c r="C20" s="91"/>
      <c r="J20" s="127"/>
      <c r="K20" s="164"/>
      <c r="L20" s="127"/>
      <c r="M20" s="127"/>
      <c r="O20" s="127"/>
      <c r="P20" s="127"/>
      <c r="Q20" s="170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pans="7:17">
      <c r="G21" s="127" t="s">
        <v>186</v>
      </c>
      <c r="H21" s="158">
        <v>45905</v>
      </c>
      <c r="K21" s="127" t="s">
        <v>187</v>
      </c>
      <c r="L21" s="90" t="s">
        <v>141</v>
      </c>
      <c r="O21" s="127" t="s">
        <v>188</v>
      </c>
      <c r="P21" s="127"/>
      <c r="Q21" s="171" t="s">
        <v>144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2" sqref="O32"/>
    </sheetView>
  </sheetViews>
  <sheetFormatPr defaultColWidth="10.125" defaultRowHeight="14.25"/>
  <cols>
    <col min="1" max="1" width="9.625" style="174" customWidth="1"/>
    <col min="2" max="2" width="11.125" style="174" customWidth="1"/>
    <col min="3" max="3" width="9.125" style="174" customWidth="1"/>
    <col min="4" max="4" width="9.5" style="174" customWidth="1"/>
    <col min="5" max="5" width="11.375" style="174" customWidth="1"/>
    <col min="6" max="6" width="10.375" style="174" customWidth="1"/>
    <col min="7" max="7" width="9.5" style="174" customWidth="1"/>
    <col min="8" max="8" width="9.125" style="174" customWidth="1"/>
    <col min="9" max="9" width="8.125" style="174" customWidth="1"/>
    <col min="10" max="10" width="10.5" style="174" customWidth="1"/>
    <col min="11" max="11" width="12.125" style="174" customWidth="1"/>
    <col min="12" max="16384" width="10.125" style="174"/>
  </cols>
  <sheetData>
    <row r="1" ht="23.25" spans="1:11">
      <c r="A1" s="175" t="s">
        <v>223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39" customHeight="1" spans="1:11">
      <c r="A2" s="176" t="s">
        <v>53</v>
      </c>
      <c r="B2" s="177" t="s">
        <v>54</v>
      </c>
      <c r="C2" s="177"/>
      <c r="D2" s="178" t="s">
        <v>61</v>
      </c>
      <c r="E2" s="179" t="str">
        <f>首期!B4</f>
        <v>TAJJCN81966</v>
      </c>
      <c r="F2" s="180" t="s">
        <v>224</v>
      </c>
      <c r="G2" s="181" t="s">
        <v>68</v>
      </c>
      <c r="H2" s="182"/>
      <c r="I2" s="212" t="s">
        <v>57</v>
      </c>
      <c r="J2" s="231" t="s">
        <v>56</v>
      </c>
      <c r="K2" s="232"/>
    </row>
    <row r="3" ht="18" customHeight="1" spans="1:11">
      <c r="A3" s="183" t="s">
        <v>75</v>
      </c>
      <c r="B3" s="184">
        <v>2740</v>
      </c>
      <c r="C3" s="184"/>
      <c r="D3" s="185" t="s">
        <v>225</v>
      </c>
      <c r="E3" s="186">
        <v>45915</v>
      </c>
      <c r="F3" s="187"/>
      <c r="G3" s="188"/>
      <c r="H3" s="189" t="s">
        <v>226</v>
      </c>
      <c r="I3" s="189"/>
      <c r="J3" s="189"/>
      <c r="K3" s="233"/>
    </row>
    <row r="4" ht="18" customHeight="1" spans="1:11">
      <c r="A4" s="190" t="s">
        <v>71</v>
      </c>
      <c r="B4" s="184">
        <v>4</v>
      </c>
      <c r="C4" s="184">
        <v>13</v>
      </c>
      <c r="D4" s="191" t="s">
        <v>227</v>
      </c>
      <c r="E4" s="187" t="s">
        <v>228</v>
      </c>
      <c r="F4" s="187"/>
      <c r="G4" s="187"/>
      <c r="H4" s="191" t="s">
        <v>229</v>
      </c>
      <c r="I4" s="191"/>
      <c r="J4" s="204" t="s">
        <v>65</v>
      </c>
      <c r="K4" s="234" t="s">
        <v>66</v>
      </c>
    </row>
    <row r="5" ht="18" customHeight="1" spans="1:11">
      <c r="A5" s="190" t="s">
        <v>230</v>
      </c>
      <c r="B5" s="184">
        <v>1</v>
      </c>
      <c r="C5" s="184"/>
      <c r="D5" s="185" t="s">
        <v>231</v>
      </c>
      <c r="E5" s="185"/>
      <c r="G5" s="185"/>
      <c r="H5" s="191" t="s">
        <v>232</v>
      </c>
      <c r="I5" s="191"/>
      <c r="J5" s="204" t="s">
        <v>65</v>
      </c>
      <c r="K5" s="234" t="s">
        <v>66</v>
      </c>
    </row>
    <row r="6" ht="18" customHeight="1" spans="1:13">
      <c r="A6" s="192" t="s">
        <v>233</v>
      </c>
      <c r="B6" s="193">
        <v>125</v>
      </c>
      <c r="C6" s="193"/>
      <c r="D6" s="194" t="s">
        <v>234</v>
      </c>
      <c r="E6" s="195">
        <v>2740</v>
      </c>
      <c r="F6" s="196"/>
      <c r="G6" s="194"/>
      <c r="H6" s="197" t="s">
        <v>235</v>
      </c>
      <c r="I6" s="197"/>
      <c r="J6" s="196" t="s">
        <v>65</v>
      </c>
      <c r="K6" s="235" t="s">
        <v>66</v>
      </c>
      <c r="L6" s="174" t="s">
        <v>236</v>
      </c>
      <c r="M6" s="236"/>
    </row>
    <row r="7" ht="18" customHeight="1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ht="18" customHeight="1" spans="1:11">
      <c r="A8" s="201" t="s">
        <v>237</v>
      </c>
      <c r="B8" s="180" t="s">
        <v>238</v>
      </c>
      <c r="C8" s="180" t="s">
        <v>239</v>
      </c>
      <c r="D8" s="180" t="s">
        <v>240</v>
      </c>
      <c r="E8" s="180" t="s">
        <v>241</v>
      </c>
      <c r="F8" s="180" t="s">
        <v>242</v>
      </c>
      <c r="G8" s="202" t="s">
        <v>243</v>
      </c>
      <c r="H8" s="203"/>
      <c r="I8" s="203"/>
      <c r="J8" s="203"/>
      <c r="K8" s="237"/>
    </row>
    <row r="9" ht="18" customHeight="1" spans="1:11">
      <c r="A9" s="190" t="s">
        <v>244</v>
      </c>
      <c r="B9" s="191"/>
      <c r="C9" s="204" t="s">
        <v>65</v>
      </c>
      <c r="D9" s="204" t="s">
        <v>66</v>
      </c>
      <c r="E9" s="185" t="s">
        <v>245</v>
      </c>
      <c r="F9" s="205" t="s">
        <v>246</v>
      </c>
      <c r="G9" s="206"/>
      <c r="H9" s="207"/>
      <c r="I9" s="207"/>
      <c r="J9" s="207"/>
      <c r="K9" s="238"/>
    </row>
    <row r="10" ht="18" customHeight="1" spans="1:11">
      <c r="A10" s="190" t="s">
        <v>247</v>
      </c>
      <c r="B10" s="191"/>
      <c r="C10" s="204" t="s">
        <v>65</v>
      </c>
      <c r="D10" s="204" t="s">
        <v>66</v>
      </c>
      <c r="E10" s="185" t="s">
        <v>248</v>
      </c>
      <c r="F10" s="205" t="s">
        <v>249</v>
      </c>
      <c r="G10" s="206" t="s">
        <v>250</v>
      </c>
      <c r="H10" s="207"/>
      <c r="I10" s="207"/>
      <c r="J10" s="207"/>
      <c r="K10" s="238"/>
    </row>
    <row r="11" ht="18" customHeight="1" spans="1:11">
      <c r="A11" s="208" t="s">
        <v>191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ht="18" customHeight="1" spans="1:11">
      <c r="A12" s="183" t="s">
        <v>88</v>
      </c>
      <c r="B12" s="204" t="s">
        <v>84</v>
      </c>
      <c r="C12" s="204" t="s">
        <v>85</v>
      </c>
      <c r="D12" s="205"/>
      <c r="E12" s="185" t="s">
        <v>86</v>
      </c>
      <c r="F12" s="204" t="s">
        <v>84</v>
      </c>
      <c r="G12" s="204" t="s">
        <v>85</v>
      </c>
      <c r="H12" s="204"/>
      <c r="I12" s="185" t="s">
        <v>251</v>
      </c>
      <c r="J12" s="204" t="s">
        <v>84</v>
      </c>
      <c r="K12" s="234" t="s">
        <v>85</v>
      </c>
    </row>
    <row r="13" ht="18" customHeight="1" spans="1:11">
      <c r="A13" s="183" t="s">
        <v>91</v>
      </c>
      <c r="B13" s="204" t="s">
        <v>84</v>
      </c>
      <c r="C13" s="204" t="s">
        <v>85</v>
      </c>
      <c r="D13" s="205"/>
      <c r="E13" s="185" t="s">
        <v>96</v>
      </c>
      <c r="F13" s="204" t="s">
        <v>84</v>
      </c>
      <c r="G13" s="204" t="s">
        <v>85</v>
      </c>
      <c r="H13" s="204"/>
      <c r="I13" s="185" t="s">
        <v>252</v>
      </c>
      <c r="J13" s="204" t="s">
        <v>84</v>
      </c>
      <c r="K13" s="234" t="s">
        <v>85</v>
      </c>
    </row>
    <row r="14" ht="18" customHeight="1" spans="1:11">
      <c r="A14" s="192" t="s">
        <v>253</v>
      </c>
      <c r="B14" s="196" t="s">
        <v>84</v>
      </c>
      <c r="C14" s="196" t="s">
        <v>85</v>
      </c>
      <c r="D14" s="210"/>
      <c r="E14" s="194" t="s">
        <v>254</v>
      </c>
      <c r="F14" s="196" t="s">
        <v>84</v>
      </c>
      <c r="G14" s="196" t="s">
        <v>85</v>
      </c>
      <c r="H14" s="196"/>
      <c r="I14" s="194" t="s">
        <v>255</v>
      </c>
      <c r="J14" s="196" t="s">
        <v>84</v>
      </c>
      <c r="K14" s="235" t="s">
        <v>85</v>
      </c>
    </row>
    <row r="15" ht="18" customHeight="1" spans="1:11">
      <c r="A15" s="198"/>
      <c r="B15" s="211"/>
      <c r="C15" s="211"/>
      <c r="D15" s="199"/>
      <c r="E15" s="198"/>
      <c r="F15" s="211"/>
      <c r="G15" s="211"/>
      <c r="H15" s="211"/>
      <c r="I15" s="198"/>
      <c r="J15" s="211"/>
      <c r="K15" s="211"/>
    </row>
    <row r="16" s="172" customFormat="1" ht="18" customHeight="1" spans="1:11">
      <c r="A16" s="176" t="s">
        <v>256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0"/>
    </row>
    <row r="17" ht="18" customHeight="1" spans="1:11">
      <c r="A17" s="190" t="s">
        <v>257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1"/>
    </row>
    <row r="18" ht="18" customHeight="1" spans="1:11">
      <c r="A18" s="190" t="s">
        <v>258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1"/>
    </row>
    <row r="19" ht="22" customHeight="1" spans="1:11">
      <c r="A19" s="213"/>
      <c r="B19" s="204"/>
      <c r="C19" s="204"/>
      <c r="D19" s="204"/>
      <c r="E19" s="204"/>
      <c r="F19" s="204"/>
      <c r="G19" s="204"/>
      <c r="H19" s="204"/>
      <c r="I19" s="204"/>
      <c r="J19" s="204"/>
      <c r="K19" s="234"/>
    </row>
    <row r="20" ht="22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42"/>
    </row>
    <row r="21" ht="22" customHeigh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2"/>
    </row>
    <row r="22" ht="22" customHeigh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2"/>
    </row>
    <row r="23" ht="22" customHeigh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3"/>
    </row>
    <row r="24" ht="18" customHeight="1" spans="1:11">
      <c r="A24" s="190" t="s">
        <v>126</v>
      </c>
      <c r="B24" s="191"/>
      <c r="C24" s="204" t="s">
        <v>65</v>
      </c>
      <c r="D24" s="204" t="s">
        <v>66</v>
      </c>
      <c r="E24" s="189"/>
      <c r="F24" s="189"/>
      <c r="G24" s="189"/>
      <c r="H24" s="189"/>
      <c r="I24" s="189"/>
      <c r="J24" s="189"/>
      <c r="K24" s="233"/>
    </row>
    <row r="25" ht="18" customHeight="1" spans="1:11">
      <c r="A25" s="218" t="s">
        <v>259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44"/>
    </row>
    <row r="26" ht="15" spans="1:1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ht="20" customHeight="1" spans="1:11">
      <c r="A27" s="221" t="s">
        <v>260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45" t="s">
        <v>261</v>
      </c>
    </row>
    <row r="28" ht="23" customHeight="1" spans="1:11">
      <c r="A28" s="214" t="s">
        <v>262</v>
      </c>
      <c r="B28" s="215"/>
      <c r="C28" s="215"/>
      <c r="D28" s="215"/>
      <c r="E28" s="215"/>
      <c r="F28" s="215"/>
      <c r="G28" s="215"/>
      <c r="H28" s="215"/>
      <c r="I28" s="215"/>
      <c r="J28" s="246"/>
      <c r="K28" s="247">
        <v>1</v>
      </c>
    </row>
    <row r="29" ht="23" customHeight="1" spans="1:11">
      <c r="A29" s="214" t="s">
        <v>263</v>
      </c>
      <c r="B29" s="215"/>
      <c r="C29" s="215"/>
      <c r="D29" s="215"/>
      <c r="E29" s="215"/>
      <c r="F29" s="215"/>
      <c r="G29" s="215"/>
      <c r="H29" s="215"/>
      <c r="I29" s="215"/>
      <c r="J29" s="246"/>
      <c r="K29" s="238">
        <v>2</v>
      </c>
    </row>
    <row r="30" ht="23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46"/>
      <c r="K30" s="238"/>
    </row>
    <row r="31" ht="23" customHeight="1" spans="1:11">
      <c r="A31" s="214"/>
      <c r="B31" s="215"/>
      <c r="C31" s="215"/>
      <c r="D31" s="215"/>
      <c r="E31" s="215"/>
      <c r="F31" s="215"/>
      <c r="G31" s="215"/>
      <c r="H31" s="215"/>
      <c r="I31" s="215"/>
      <c r="J31" s="246"/>
      <c r="K31" s="238"/>
    </row>
    <row r="32" ht="23" customHeight="1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46"/>
      <c r="K32" s="248"/>
    </row>
    <row r="33" ht="23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46"/>
      <c r="K33" s="249"/>
    </row>
    <row r="34" ht="23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46"/>
      <c r="K34" s="238"/>
    </row>
    <row r="35" ht="23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46"/>
      <c r="K35" s="250"/>
    </row>
    <row r="36" ht="23" customHeight="1" spans="1:11">
      <c r="A36" s="222" t="s">
        <v>264</v>
      </c>
      <c r="B36" s="223"/>
      <c r="C36" s="223"/>
      <c r="D36" s="223"/>
      <c r="E36" s="223"/>
      <c r="F36" s="223"/>
      <c r="G36" s="223"/>
      <c r="H36" s="223"/>
      <c r="I36" s="223"/>
      <c r="J36" s="251"/>
      <c r="K36" s="252">
        <f>SUM(K28:K35)</f>
        <v>3</v>
      </c>
    </row>
    <row r="37" ht="18.75" customHeight="1" spans="1:11">
      <c r="A37" s="224" t="s">
        <v>265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3"/>
    </row>
    <row r="38" s="173" customFormat="1" ht="18.75" customHeight="1" spans="1:11">
      <c r="A38" s="190" t="s">
        <v>266</v>
      </c>
      <c r="B38" s="191"/>
      <c r="C38" s="191"/>
      <c r="D38" s="189" t="s">
        <v>267</v>
      </c>
      <c r="E38" s="189"/>
      <c r="F38" s="226" t="s">
        <v>268</v>
      </c>
      <c r="G38" s="227"/>
      <c r="H38" s="191" t="s">
        <v>269</v>
      </c>
      <c r="I38" s="191"/>
      <c r="J38" s="191" t="s">
        <v>270</v>
      </c>
      <c r="K38" s="241"/>
    </row>
    <row r="39" ht="18.75" customHeight="1" spans="1:11">
      <c r="A39" s="190" t="s">
        <v>127</v>
      </c>
      <c r="B39" s="191" t="s">
        <v>271</v>
      </c>
      <c r="C39" s="191"/>
      <c r="D39" s="191"/>
      <c r="E39" s="191"/>
      <c r="F39" s="191"/>
      <c r="G39" s="191"/>
      <c r="H39" s="191"/>
      <c r="I39" s="191"/>
      <c r="J39" s="191"/>
      <c r="K39" s="241"/>
    </row>
    <row r="40" ht="24" customHeight="1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41"/>
    </row>
    <row r="41" ht="24" customHeight="1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41"/>
    </row>
    <row r="42" ht="32.1" customHeight="1" spans="1:11">
      <c r="A42" s="192" t="s">
        <v>138</v>
      </c>
      <c r="B42" s="228" t="s">
        <v>272</v>
      </c>
      <c r="C42" s="228"/>
      <c r="D42" s="194" t="s">
        <v>273</v>
      </c>
      <c r="E42" s="210" t="s">
        <v>141</v>
      </c>
      <c r="F42" s="194" t="s">
        <v>142</v>
      </c>
      <c r="G42" s="229">
        <v>45905</v>
      </c>
      <c r="H42" s="230" t="s">
        <v>143</v>
      </c>
      <c r="I42" s="230"/>
      <c r="J42" s="228" t="s">
        <v>144</v>
      </c>
      <c r="K42" s="2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2" sqref="M12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8" width="8.5" style="90" customWidth="1"/>
    <col min="9" max="9" width="6.875" style="90" customWidth="1"/>
    <col min="10" max="10" width="6.625" style="90" customWidth="1"/>
    <col min="11" max="13" width="12.625" style="90" customWidth="1"/>
    <col min="14" max="17" width="12.625" style="143" customWidth="1"/>
    <col min="18" max="248" width="9" style="90"/>
    <col min="249" max="16384" width="9" style="93"/>
  </cols>
  <sheetData>
    <row r="1" s="90" customFormat="1" ht="29" customHeight="1" spans="1:251">
      <c r="A1" s="144" t="s">
        <v>147</v>
      </c>
      <c r="B1" s="145"/>
      <c r="C1" s="146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59"/>
      <c r="O1" s="159"/>
      <c r="P1" s="159"/>
      <c r="Q1" s="159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0" t="s">
        <v>57</v>
      </c>
      <c r="L2" s="129" t="s">
        <v>56</v>
      </c>
      <c r="M2" s="129"/>
      <c r="N2" s="129"/>
      <c r="O2" s="129"/>
      <c r="P2" s="133"/>
      <c r="Q2" s="165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6.5" spans="1:251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3"/>
      <c r="K3" s="124"/>
      <c r="L3" s="124"/>
      <c r="M3" s="124"/>
      <c r="N3" s="124"/>
      <c r="O3" s="124"/>
      <c r="P3" s="160"/>
      <c r="Q3" s="166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105"/>
      <c r="B4" s="147" t="s">
        <v>110</v>
      </c>
      <c r="C4" s="148" t="s">
        <v>111</v>
      </c>
      <c r="D4" s="148" t="s">
        <v>112</v>
      </c>
      <c r="E4" s="148" t="s">
        <v>113</v>
      </c>
      <c r="F4" s="148" t="s">
        <v>114</v>
      </c>
      <c r="G4" s="148" t="s">
        <v>150</v>
      </c>
      <c r="H4" s="148" t="s">
        <v>151</v>
      </c>
      <c r="I4" s="161" t="s">
        <v>152</v>
      </c>
      <c r="J4" s="123"/>
      <c r="K4" s="147" t="s">
        <v>110</v>
      </c>
      <c r="L4" s="148" t="s">
        <v>111</v>
      </c>
      <c r="M4" s="148" t="s">
        <v>112</v>
      </c>
      <c r="N4" s="148" t="s">
        <v>113</v>
      </c>
      <c r="O4" s="148" t="s">
        <v>114</v>
      </c>
      <c r="P4" s="148" t="s">
        <v>150</v>
      </c>
      <c r="Q4" s="167" t="s">
        <v>151</v>
      </c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5"/>
      <c r="B5" s="147" t="s">
        <v>154</v>
      </c>
      <c r="C5" s="148" t="s">
        <v>155</v>
      </c>
      <c r="D5" s="149" t="s">
        <v>156</v>
      </c>
      <c r="E5" s="148" t="s">
        <v>157</v>
      </c>
      <c r="F5" s="148" t="s">
        <v>158</v>
      </c>
      <c r="G5" s="148" t="s">
        <v>159</v>
      </c>
      <c r="H5" s="148" t="s">
        <v>160</v>
      </c>
      <c r="I5" s="161"/>
      <c r="J5" s="123"/>
      <c r="K5" s="124"/>
      <c r="L5" s="124"/>
      <c r="M5" s="124"/>
      <c r="N5" s="124"/>
      <c r="O5" s="124"/>
      <c r="P5" s="124" t="s">
        <v>203</v>
      </c>
      <c r="Q5" s="139" t="s">
        <v>203</v>
      </c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5" customHeight="1" spans="1:251">
      <c r="A6" s="150" t="s">
        <v>163</v>
      </c>
      <c r="B6" s="151">
        <f>C6-2</f>
        <v>66.5</v>
      </c>
      <c r="C6" s="151">
        <f>D6-2</f>
        <v>68.5</v>
      </c>
      <c r="D6" s="152">
        <v>70.5</v>
      </c>
      <c r="E6" s="151">
        <f>D6+2</f>
        <v>72.5</v>
      </c>
      <c r="F6" s="151">
        <f>E6+2</f>
        <v>74.5</v>
      </c>
      <c r="G6" s="151">
        <f>F6+1</f>
        <v>75.5</v>
      </c>
      <c r="H6" s="151">
        <f>G6+1</f>
        <v>76.5</v>
      </c>
      <c r="I6" s="162" t="s">
        <v>164</v>
      </c>
      <c r="J6" s="123"/>
      <c r="K6" s="124"/>
      <c r="L6" s="124"/>
      <c r="M6" s="124"/>
      <c r="N6" s="124"/>
      <c r="O6" s="124"/>
      <c r="P6" s="163" t="s">
        <v>274</v>
      </c>
      <c r="Q6" s="168" t="s">
        <v>275</v>
      </c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5" customHeight="1" spans="1:251">
      <c r="A7" s="153" t="s">
        <v>167</v>
      </c>
      <c r="B7" s="154">
        <f t="shared" ref="B7:B9" si="0">C7-4</f>
        <v>100</v>
      </c>
      <c r="C7" s="154">
        <f t="shared" ref="C7:C9" si="1">D7-4</f>
        <v>104</v>
      </c>
      <c r="D7" s="155">
        <v>108</v>
      </c>
      <c r="E7" s="154">
        <f t="shared" ref="E7:E9" si="2">D7+4</f>
        <v>112</v>
      </c>
      <c r="F7" s="154">
        <f>E7+4</f>
        <v>116</v>
      </c>
      <c r="G7" s="154">
        <f t="shared" ref="G7:G9" si="3">F7+6</f>
        <v>122</v>
      </c>
      <c r="H7" s="154">
        <f t="shared" ref="H7:H9" si="4">G7+6</f>
        <v>128</v>
      </c>
      <c r="I7" s="162" t="s">
        <v>164</v>
      </c>
      <c r="J7" s="123"/>
      <c r="K7" s="124"/>
      <c r="L7" s="124"/>
      <c r="M7" s="124"/>
      <c r="N7" s="124"/>
      <c r="O7" s="124"/>
      <c r="P7" s="163" t="s">
        <v>276</v>
      </c>
      <c r="Q7" s="168" t="s">
        <v>277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5" customHeight="1" spans="1:251">
      <c r="A8" s="153" t="s">
        <v>170</v>
      </c>
      <c r="B8" s="154">
        <f t="shared" si="0"/>
        <v>98</v>
      </c>
      <c r="C8" s="154">
        <f t="shared" si="1"/>
        <v>102</v>
      </c>
      <c r="D8" s="155">
        <v>106</v>
      </c>
      <c r="E8" s="154">
        <f t="shared" si="2"/>
        <v>110</v>
      </c>
      <c r="F8" s="154">
        <f>E8+5</f>
        <v>115</v>
      </c>
      <c r="G8" s="154">
        <f t="shared" si="3"/>
        <v>121</v>
      </c>
      <c r="H8" s="154">
        <f t="shared" si="4"/>
        <v>127</v>
      </c>
      <c r="I8" s="162" t="s">
        <v>164</v>
      </c>
      <c r="J8" s="123"/>
      <c r="K8" s="124"/>
      <c r="L8" s="124"/>
      <c r="M8" s="124"/>
      <c r="N8" s="124"/>
      <c r="O8" s="124"/>
      <c r="P8" s="163" t="s">
        <v>278</v>
      </c>
      <c r="Q8" s="168" t="s">
        <v>279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5" customHeight="1" spans="1:251">
      <c r="A9" s="153" t="s">
        <v>171</v>
      </c>
      <c r="B9" s="154">
        <f t="shared" si="0"/>
        <v>98</v>
      </c>
      <c r="C9" s="154">
        <f t="shared" si="1"/>
        <v>102</v>
      </c>
      <c r="D9" s="155">
        <v>106</v>
      </c>
      <c r="E9" s="154">
        <f t="shared" si="2"/>
        <v>110</v>
      </c>
      <c r="F9" s="154">
        <f>E9+5</f>
        <v>115</v>
      </c>
      <c r="G9" s="154">
        <f t="shared" si="3"/>
        <v>121</v>
      </c>
      <c r="H9" s="154">
        <f t="shared" si="4"/>
        <v>127</v>
      </c>
      <c r="I9" s="162" t="s">
        <v>172</v>
      </c>
      <c r="J9" s="123"/>
      <c r="K9" s="124"/>
      <c r="L9" s="124"/>
      <c r="M9" s="124"/>
      <c r="N9" s="124"/>
      <c r="O9" s="124"/>
      <c r="P9" s="163" t="s">
        <v>279</v>
      </c>
      <c r="Q9" s="168" t="s">
        <v>280</v>
      </c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5" customHeight="1" spans="1:251">
      <c r="A10" s="153" t="s">
        <v>173</v>
      </c>
      <c r="B10" s="154">
        <f>C10-1.2</f>
        <v>43.6</v>
      </c>
      <c r="C10" s="154">
        <f>D10-1.2</f>
        <v>44.8</v>
      </c>
      <c r="D10" s="155">
        <v>46</v>
      </c>
      <c r="E10" s="154">
        <f>D10+1.2</f>
        <v>47.2</v>
      </c>
      <c r="F10" s="154">
        <f>E10+1.2</f>
        <v>48.4</v>
      </c>
      <c r="G10" s="154">
        <f>F10+1.4</f>
        <v>49.8</v>
      </c>
      <c r="H10" s="154">
        <f>G10+1.4</f>
        <v>51.2</v>
      </c>
      <c r="I10" s="162" t="s">
        <v>172</v>
      </c>
      <c r="J10" s="123"/>
      <c r="K10" s="124"/>
      <c r="L10" s="124"/>
      <c r="M10" s="124"/>
      <c r="N10" s="124"/>
      <c r="O10" s="124"/>
      <c r="P10" s="163" t="s">
        <v>281</v>
      </c>
      <c r="Q10" s="168" t="s">
        <v>282</v>
      </c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5" customHeight="1" spans="1:251">
      <c r="A11" s="153" t="s">
        <v>175</v>
      </c>
      <c r="B11" s="154">
        <f>C11-0.5</f>
        <v>19</v>
      </c>
      <c r="C11" s="154">
        <f>D11-0.5</f>
        <v>19.5</v>
      </c>
      <c r="D11" s="155">
        <v>20</v>
      </c>
      <c r="E11" s="154">
        <f t="shared" ref="E11:H11" si="5">D11+0.5</f>
        <v>20.5</v>
      </c>
      <c r="F11" s="154">
        <f t="shared" si="5"/>
        <v>21</v>
      </c>
      <c r="G11" s="154">
        <f t="shared" si="5"/>
        <v>21.5</v>
      </c>
      <c r="H11" s="154">
        <f t="shared" si="5"/>
        <v>22</v>
      </c>
      <c r="I11" s="162" t="s">
        <v>176</v>
      </c>
      <c r="J11" s="123"/>
      <c r="K11" s="124"/>
      <c r="L11" s="124"/>
      <c r="M11" s="124"/>
      <c r="N11" s="124"/>
      <c r="O11" s="124"/>
      <c r="P11" s="163" t="s">
        <v>279</v>
      </c>
      <c r="Q11" s="168" t="s">
        <v>278</v>
      </c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5" customHeight="1" spans="1:251">
      <c r="A12" s="153" t="s">
        <v>177</v>
      </c>
      <c r="B12" s="156">
        <f>C12-0.7</f>
        <v>18.1</v>
      </c>
      <c r="C12" s="156">
        <f>D12-0.7</f>
        <v>18.8</v>
      </c>
      <c r="D12" s="155">
        <v>19.5</v>
      </c>
      <c r="E12" s="156">
        <f>D12+0.7</f>
        <v>20.2</v>
      </c>
      <c r="F12" s="156">
        <f>E12+0.7</f>
        <v>20.9</v>
      </c>
      <c r="G12" s="156">
        <f>F12+0.95</f>
        <v>21.85</v>
      </c>
      <c r="H12" s="156">
        <f>G12+0.95</f>
        <v>22.8</v>
      </c>
      <c r="I12" s="162" t="s">
        <v>172</v>
      </c>
      <c r="J12" s="123"/>
      <c r="K12" s="124"/>
      <c r="L12" s="124"/>
      <c r="M12" s="124"/>
      <c r="N12" s="124"/>
      <c r="O12" s="124"/>
      <c r="P12" s="163" t="s">
        <v>283</v>
      </c>
      <c r="Q12" s="168" t="s">
        <v>284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5" customHeight="1" spans="1:251">
      <c r="A13" s="153" t="s">
        <v>178</v>
      </c>
      <c r="B13" s="154">
        <f>C13-0.7</f>
        <v>15.6</v>
      </c>
      <c r="C13" s="154">
        <f>D13-0.7</f>
        <v>16.3</v>
      </c>
      <c r="D13" s="155">
        <v>17</v>
      </c>
      <c r="E13" s="154">
        <f>D13+0.7</f>
        <v>17.7</v>
      </c>
      <c r="F13" s="154">
        <f>E13+0.7</f>
        <v>18.4</v>
      </c>
      <c r="G13" s="154">
        <f>F13+0.95</f>
        <v>19.35</v>
      </c>
      <c r="H13" s="154">
        <f>G13+0.95</f>
        <v>20.3</v>
      </c>
      <c r="I13" s="162">
        <v>0</v>
      </c>
      <c r="J13" s="123"/>
      <c r="K13" s="124"/>
      <c r="L13" s="124"/>
      <c r="M13" s="124"/>
      <c r="N13" s="124"/>
      <c r="O13" s="124"/>
      <c r="P13" s="163" t="s">
        <v>285</v>
      </c>
      <c r="Q13" s="168" t="s">
        <v>279</v>
      </c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5" customHeight="1" spans="1:251">
      <c r="A14" s="153" t="s">
        <v>180</v>
      </c>
      <c r="B14" s="154">
        <f>C14-0.5</f>
        <v>20.5</v>
      </c>
      <c r="C14" s="154">
        <f>D14-0.5</f>
        <v>21</v>
      </c>
      <c r="D14" s="155">
        <v>21.5</v>
      </c>
      <c r="E14" s="154">
        <f t="shared" ref="E14:H14" si="6">D14+0.5</f>
        <v>22</v>
      </c>
      <c r="F14" s="154">
        <f t="shared" si="6"/>
        <v>22.5</v>
      </c>
      <c r="G14" s="154">
        <f t="shared" si="6"/>
        <v>23</v>
      </c>
      <c r="H14" s="154">
        <f t="shared" si="6"/>
        <v>23.5</v>
      </c>
      <c r="I14" s="78"/>
      <c r="J14" s="123"/>
      <c r="K14" s="124"/>
      <c r="L14" s="124"/>
      <c r="M14" s="124"/>
      <c r="N14" s="124"/>
      <c r="O14" s="124"/>
      <c r="P14" s="163" t="s">
        <v>279</v>
      </c>
      <c r="Q14" s="168" t="s">
        <v>207</v>
      </c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5" customHeight="1" spans="1:251">
      <c r="A15" s="153" t="s">
        <v>181</v>
      </c>
      <c r="B15" s="154">
        <f>C15-0.3</f>
        <v>9.7</v>
      </c>
      <c r="C15" s="154">
        <f>D15-0.3</f>
        <v>10</v>
      </c>
      <c r="D15" s="155">
        <v>10.3</v>
      </c>
      <c r="E15" s="154">
        <f t="shared" ref="E15:H15" si="7">D15+0.3</f>
        <v>10.6</v>
      </c>
      <c r="F15" s="154">
        <f t="shared" si="7"/>
        <v>10.9</v>
      </c>
      <c r="G15" s="154">
        <f t="shared" si="7"/>
        <v>11.2</v>
      </c>
      <c r="H15" s="154">
        <f t="shared" si="7"/>
        <v>11.5</v>
      </c>
      <c r="I15" s="78"/>
      <c r="J15" s="123"/>
      <c r="K15" s="124"/>
      <c r="L15" s="124"/>
      <c r="M15" s="124"/>
      <c r="N15" s="124"/>
      <c r="O15" s="124"/>
      <c r="P15" s="163" t="s">
        <v>279</v>
      </c>
      <c r="Q15" s="168" t="s">
        <v>207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5" customHeight="1" spans="1:251">
      <c r="A16" s="153" t="s">
        <v>182</v>
      </c>
      <c r="B16" s="154">
        <f>C16-1</f>
        <v>43</v>
      </c>
      <c r="C16" s="154">
        <f>D16-1</f>
        <v>44</v>
      </c>
      <c r="D16" s="155">
        <v>45</v>
      </c>
      <c r="E16" s="154">
        <f>D16+1</f>
        <v>46</v>
      </c>
      <c r="F16" s="154">
        <f>E16+1</f>
        <v>47</v>
      </c>
      <c r="G16" s="154">
        <f>F16+1.5</f>
        <v>48.5</v>
      </c>
      <c r="H16" s="154">
        <f>G16+1.5</f>
        <v>50</v>
      </c>
      <c r="I16" s="78"/>
      <c r="J16" s="123"/>
      <c r="K16" s="124"/>
      <c r="L16" s="124"/>
      <c r="M16" s="124"/>
      <c r="N16" s="124"/>
      <c r="O16" s="124"/>
      <c r="P16" s="163" t="s">
        <v>279</v>
      </c>
      <c r="Q16" s="168" t="s">
        <v>207</v>
      </c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5" customHeight="1" spans="1:251">
      <c r="A17" s="150" t="s">
        <v>183</v>
      </c>
      <c r="B17" s="151">
        <v>13</v>
      </c>
      <c r="C17" s="151">
        <v>13</v>
      </c>
      <c r="D17" s="152">
        <v>14</v>
      </c>
      <c r="E17" s="151">
        <f>D17</f>
        <v>14</v>
      </c>
      <c r="F17" s="151">
        <f>E17+1.5</f>
        <v>15.5</v>
      </c>
      <c r="G17" s="151">
        <f>F17</f>
        <v>15.5</v>
      </c>
      <c r="H17" s="151">
        <f>G17+1</f>
        <v>16.5</v>
      </c>
      <c r="I17" s="78"/>
      <c r="J17" s="123"/>
      <c r="K17" s="124"/>
      <c r="L17" s="124"/>
      <c r="M17" s="124"/>
      <c r="N17" s="124"/>
      <c r="O17" s="124"/>
      <c r="P17" s="163" t="s">
        <v>279</v>
      </c>
      <c r="Q17" s="168" t="s">
        <v>207</v>
      </c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5" customHeight="1" spans="1:251">
      <c r="A18" s="153" t="s">
        <v>184</v>
      </c>
      <c r="B18" s="154">
        <v>5.5</v>
      </c>
      <c r="C18" s="154">
        <v>5.5</v>
      </c>
      <c r="D18" s="157">
        <v>5.5</v>
      </c>
      <c r="E18" s="154">
        <v>5.5</v>
      </c>
      <c r="F18" s="154">
        <v>5.5</v>
      </c>
      <c r="G18" s="154">
        <f>F18</f>
        <v>5.5</v>
      </c>
      <c r="H18" s="154">
        <f>G18</f>
        <v>5.5</v>
      </c>
      <c r="I18" s="78"/>
      <c r="J18" s="123"/>
      <c r="K18" s="124"/>
      <c r="L18" s="124"/>
      <c r="M18" s="124"/>
      <c r="N18" s="124"/>
      <c r="O18" s="124"/>
      <c r="P18" s="163" t="s">
        <v>279</v>
      </c>
      <c r="Q18" s="168" t="s">
        <v>207</v>
      </c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25" customHeight="1" spans="1:251">
      <c r="A19" s="113"/>
      <c r="B19" s="115"/>
      <c r="C19" s="115"/>
      <c r="D19" s="115"/>
      <c r="E19" s="116"/>
      <c r="F19" s="115"/>
      <c r="G19" s="115"/>
      <c r="H19" s="115"/>
      <c r="I19" s="115"/>
      <c r="J19" s="125"/>
      <c r="K19" s="126"/>
      <c r="L19" s="126"/>
      <c r="M19" s="130"/>
      <c r="N19" s="126"/>
      <c r="O19" s="126"/>
      <c r="P19" s="140"/>
      <c r="Q19" s="169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3:251">
      <c r="C20" s="91"/>
      <c r="J20" s="127"/>
      <c r="K20" s="164"/>
      <c r="L20" s="127"/>
      <c r="M20" s="127"/>
      <c r="O20" s="127"/>
      <c r="P20" s="127"/>
      <c r="Q20" s="170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pans="7:17">
      <c r="G21" s="127" t="s">
        <v>186</v>
      </c>
      <c r="H21" s="158">
        <v>45905</v>
      </c>
      <c r="K21" s="127" t="s">
        <v>187</v>
      </c>
      <c r="L21" s="90" t="s">
        <v>141</v>
      </c>
      <c r="O21" s="127" t="s">
        <v>188</v>
      </c>
      <c r="P21" s="127"/>
      <c r="Q21" s="171" t="s">
        <v>144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G17"/>
  <sheetViews>
    <sheetView workbookViewId="0">
      <selection activeCell="H21" sqref="H21"/>
    </sheetView>
  </sheetViews>
  <sheetFormatPr defaultColWidth="9" defaultRowHeight="14.25"/>
  <cols>
    <col min="1" max="1" width="13.625" style="90" customWidth="1"/>
    <col min="2" max="4" width="8.625" style="90" customWidth="1"/>
    <col min="5" max="5" width="8.625" style="91" customWidth="1"/>
    <col min="6" max="14" width="8.625" style="90" customWidth="1"/>
    <col min="15" max="15" width="2.75" style="90" customWidth="1"/>
    <col min="16" max="23" width="13.625" style="90" customWidth="1"/>
    <col min="24" max="27" width="13.625" style="92" customWidth="1"/>
    <col min="28" max="28" width="13.625" style="90" customWidth="1"/>
    <col min="29" max="264" width="9" style="90"/>
    <col min="265" max="16384" width="9" style="93"/>
  </cols>
  <sheetData>
    <row r="1" s="90" customFormat="1" ht="29" customHeight="1" spans="1:267">
      <c r="A1" s="94" t="s">
        <v>147</v>
      </c>
      <c r="B1" s="95"/>
      <c r="C1" s="95"/>
      <c r="D1" s="96"/>
      <c r="E1" s="97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128"/>
      <c r="Y1" s="128"/>
      <c r="Z1" s="128"/>
      <c r="AA1" s="128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  <c r="IY1" s="93"/>
      <c r="IZ1" s="93"/>
      <c r="JA1" s="93"/>
      <c r="JB1" s="93"/>
      <c r="JC1" s="93"/>
      <c r="JD1" s="93"/>
      <c r="JE1" s="93"/>
      <c r="JF1" s="93"/>
      <c r="JG1" s="93"/>
    </row>
    <row r="2" s="90" customFormat="1" ht="20" customHeight="1" spans="1:267">
      <c r="A2" s="98" t="s">
        <v>61</v>
      </c>
      <c r="B2" s="99"/>
      <c r="C2" s="100" t="str">
        <f>首期!B4</f>
        <v>TAJJCN81966</v>
      </c>
      <c r="D2" s="101"/>
      <c r="E2" s="102"/>
      <c r="F2" s="103" t="s">
        <v>67</v>
      </c>
      <c r="G2" s="104" t="str">
        <f>首期!B5</f>
        <v>男式POLO短袖T恤</v>
      </c>
      <c r="H2" s="104"/>
      <c r="I2" s="104"/>
      <c r="J2" s="104"/>
      <c r="K2" s="104"/>
      <c r="L2" s="104"/>
      <c r="M2" s="104"/>
      <c r="N2" s="104"/>
      <c r="O2" s="119"/>
      <c r="P2" s="120" t="s">
        <v>57</v>
      </c>
      <c r="Q2" s="129" t="s">
        <v>56</v>
      </c>
      <c r="R2" s="129"/>
      <c r="S2" s="129"/>
      <c r="T2" s="129"/>
      <c r="U2" s="129"/>
      <c r="V2" s="129"/>
      <c r="W2" s="129"/>
      <c r="X2" s="129"/>
      <c r="Y2" s="129"/>
      <c r="Z2" s="133"/>
      <c r="AA2" s="133"/>
      <c r="AB2" s="134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  <c r="IY2" s="93"/>
      <c r="IZ2" s="93"/>
      <c r="JA2" s="93"/>
      <c r="JB2" s="93"/>
      <c r="JC2" s="93"/>
      <c r="JD2" s="93"/>
      <c r="JE2" s="93"/>
      <c r="JF2" s="93"/>
      <c r="JG2" s="93"/>
    </row>
    <row r="3" s="90" customFormat="1" spans="1:267">
      <c r="A3" s="105" t="s">
        <v>148</v>
      </c>
      <c r="B3" s="106"/>
      <c r="C3" s="107" t="s">
        <v>149</v>
      </c>
      <c r="D3" s="10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21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35"/>
      <c r="AA3" s="135"/>
      <c r="AB3" s="13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</row>
    <row r="4" s="90" customFormat="1" ht="16.5" spans="1:267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09" t="s">
        <v>114</v>
      </c>
      <c r="H4" s="109" t="s">
        <v>150</v>
      </c>
      <c r="I4" s="109" t="s">
        <v>286</v>
      </c>
      <c r="J4" s="109" t="s">
        <v>287</v>
      </c>
      <c r="K4" s="109" t="s">
        <v>288</v>
      </c>
      <c r="L4" s="109" t="s">
        <v>289</v>
      </c>
      <c r="M4" s="109" t="s">
        <v>290</v>
      </c>
      <c r="N4" s="109" t="s">
        <v>291</v>
      </c>
      <c r="O4" s="121"/>
      <c r="P4" s="109" t="s">
        <v>109</v>
      </c>
      <c r="Q4" s="109" t="s">
        <v>110</v>
      </c>
      <c r="R4" s="109" t="s">
        <v>111</v>
      </c>
      <c r="S4" s="109" t="s">
        <v>112</v>
      </c>
      <c r="T4" s="109" t="s">
        <v>113</v>
      </c>
      <c r="U4" s="109" t="s">
        <v>114</v>
      </c>
      <c r="V4" s="109" t="s">
        <v>150</v>
      </c>
      <c r="W4" s="109" t="s">
        <v>286</v>
      </c>
      <c r="X4" s="109" t="s">
        <v>287</v>
      </c>
      <c r="Y4" s="109" t="s">
        <v>288</v>
      </c>
      <c r="Z4" s="109" t="s">
        <v>289</v>
      </c>
      <c r="AA4" s="137" t="s">
        <v>290</v>
      </c>
      <c r="AB4" s="138" t="s">
        <v>291</v>
      </c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</row>
    <row r="5" s="90" customFormat="1" ht="16.5" spans="1:267">
      <c r="A5" s="105"/>
      <c r="B5" s="109" t="s">
        <v>292</v>
      </c>
      <c r="C5" s="109" t="s">
        <v>154</v>
      </c>
      <c r="D5" s="109" t="s">
        <v>155</v>
      </c>
      <c r="E5" s="109" t="s">
        <v>156</v>
      </c>
      <c r="F5" s="109" t="s">
        <v>157</v>
      </c>
      <c r="G5" s="109" t="s">
        <v>158</v>
      </c>
      <c r="H5" s="109" t="s">
        <v>159</v>
      </c>
      <c r="I5" s="109" t="s">
        <v>160</v>
      </c>
      <c r="J5" s="109" t="s">
        <v>293</v>
      </c>
      <c r="K5" s="109" t="s">
        <v>294</v>
      </c>
      <c r="L5" s="109" t="s">
        <v>295</v>
      </c>
      <c r="M5" s="109" t="s">
        <v>296</v>
      </c>
      <c r="N5" s="109" t="s">
        <v>297</v>
      </c>
      <c r="O5" s="123"/>
      <c r="P5" s="124" t="s">
        <v>120</v>
      </c>
      <c r="Q5" s="124" t="s">
        <v>120</v>
      </c>
      <c r="R5" s="124" t="s">
        <v>120</v>
      </c>
      <c r="S5" s="124" t="s">
        <v>119</v>
      </c>
      <c r="T5" s="124" t="s">
        <v>202</v>
      </c>
      <c r="U5" s="124" t="s">
        <v>202</v>
      </c>
      <c r="V5" s="124" t="s">
        <v>121</v>
      </c>
      <c r="W5" s="124" t="s">
        <v>121</v>
      </c>
      <c r="X5" s="124" t="s">
        <v>153</v>
      </c>
      <c r="Y5" s="124" t="s">
        <v>203</v>
      </c>
      <c r="Z5" s="124" t="s">
        <v>153</v>
      </c>
      <c r="AA5" s="124" t="s">
        <v>153</v>
      </c>
      <c r="AB5" s="136" t="s">
        <v>203</v>
      </c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</row>
    <row r="6" s="90" customFormat="1" ht="21" customHeight="1" spans="1:267">
      <c r="A6" s="110" t="s">
        <v>163</v>
      </c>
      <c r="B6" s="12">
        <f>C6-2</f>
        <v>64.5</v>
      </c>
      <c r="C6" s="12">
        <f>D6-2</f>
        <v>66.5</v>
      </c>
      <c r="D6" s="12">
        <f>E6-2</f>
        <v>68.5</v>
      </c>
      <c r="E6" s="111">
        <v>70.5</v>
      </c>
      <c r="F6" s="12">
        <f>E6+2</f>
        <v>72.5</v>
      </c>
      <c r="G6" s="12">
        <f>F6+2</f>
        <v>74.5</v>
      </c>
      <c r="H6" s="12">
        <f t="shared" ref="H6:N6" si="0">G6+1</f>
        <v>75.5</v>
      </c>
      <c r="I6" s="12">
        <f t="shared" si="0"/>
        <v>76.5</v>
      </c>
      <c r="J6" s="12">
        <f t="shared" si="0"/>
        <v>77.5</v>
      </c>
      <c r="K6" s="12">
        <f t="shared" si="0"/>
        <v>78.5</v>
      </c>
      <c r="L6" s="12">
        <f t="shared" si="0"/>
        <v>79.5</v>
      </c>
      <c r="M6" s="12">
        <f t="shared" si="0"/>
        <v>80.5</v>
      </c>
      <c r="N6" s="12">
        <f t="shared" si="0"/>
        <v>81.5</v>
      </c>
      <c r="O6" s="123"/>
      <c r="P6" s="124" t="s">
        <v>204</v>
      </c>
      <c r="Q6" s="124" t="s">
        <v>298</v>
      </c>
      <c r="R6" s="124" t="s">
        <v>299</v>
      </c>
      <c r="S6" s="124" t="s">
        <v>300</v>
      </c>
      <c r="T6" s="124" t="s">
        <v>301</v>
      </c>
      <c r="U6" s="124" t="s">
        <v>302</v>
      </c>
      <c r="V6" s="124" t="s">
        <v>303</v>
      </c>
      <c r="W6" s="124" t="s">
        <v>304</v>
      </c>
      <c r="X6" s="124" t="s">
        <v>280</v>
      </c>
      <c r="Y6" s="124" t="s">
        <v>302</v>
      </c>
      <c r="Z6" s="124" t="s">
        <v>300</v>
      </c>
      <c r="AA6" s="124" t="s">
        <v>207</v>
      </c>
      <c r="AB6" s="139" t="s">
        <v>207</v>
      </c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</row>
    <row r="7" s="90" customFormat="1" ht="21" customHeight="1" spans="1:267">
      <c r="A7" s="110" t="s">
        <v>167</v>
      </c>
      <c r="B7" s="12">
        <f>C7-4</f>
        <v>96</v>
      </c>
      <c r="C7" s="12">
        <f>D7-4</f>
        <v>100</v>
      </c>
      <c r="D7" s="12">
        <f>E7-4</f>
        <v>104</v>
      </c>
      <c r="E7" s="111">
        <v>108</v>
      </c>
      <c r="F7" s="12">
        <f>E7+4</f>
        <v>112</v>
      </c>
      <c r="G7" s="12">
        <f>F7+4</f>
        <v>116</v>
      </c>
      <c r="H7" s="12">
        <f t="shared" ref="H7:N7" si="1">G7+6</f>
        <v>122</v>
      </c>
      <c r="I7" s="12">
        <f t="shared" si="1"/>
        <v>128</v>
      </c>
      <c r="J7" s="12">
        <f t="shared" si="1"/>
        <v>134</v>
      </c>
      <c r="K7" s="12">
        <f t="shared" si="1"/>
        <v>140</v>
      </c>
      <c r="L7" s="12">
        <f t="shared" si="1"/>
        <v>146</v>
      </c>
      <c r="M7" s="12">
        <f t="shared" si="1"/>
        <v>152</v>
      </c>
      <c r="N7" s="12">
        <f t="shared" si="1"/>
        <v>158</v>
      </c>
      <c r="O7" s="123"/>
      <c r="P7" s="124" t="s">
        <v>305</v>
      </c>
      <c r="Q7" s="124" t="s">
        <v>306</v>
      </c>
      <c r="R7" s="124" t="s">
        <v>280</v>
      </c>
      <c r="S7" s="124" t="s">
        <v>307</v>
      </c>
      <c r="T7" s="124" t="s">
        <v>308</v>
      </c>
      <c r="U7" s="124" t="s">
        <v>309</v>
      </c>
      <c r="V7" s="124" t="s">
        <v>307</v>
      </c>
      <c r="W7" s="124" t="s">
        <v>310</v>
      </c>
      <c r="X7" s="124" t="s">
        <v>298</v>
      </c>
      <c r="Y7" s="124" t="s">
        <v>311</v>
      </c>
      <c r="Z7" s="124" t="s">
        <v>312</v>
      </c>
      <c r="AA7" s="124" t="s">
        <v>211</v>
      </c>
      <c r="AB7" s="139" t="s">
        <v>204</v>
      </c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</row>
    <row r="8" s="90" customFormat="1" ht="21" customHeight="1" spans="1:267">
      <c r="A8" s="110" t="s">
        <v>171</v>
      </c>
      <c r="B8" s="12">
        <f>C8-4</f>
        <v>94</v>
      </c>
      <c r="C8" s="12">
        <f>D8-4</f>
        <v>98</v>
      </c>
      <c r="D8" s="12">
        <f>E8-4</f>
        <v>102</v>
      </c>
      <c r="E8" s="111">
        <v>106</v>
      </c>
      <c r="F8" s="12">
        <f>E8+4</f>
        <v>110</v>
      </c>
      <c r="G8" s="12">
        <f>F8+5</f>
        <v>115</v>
      </c>
      <c r="H8" s="12">
        <f t="shared" ref="H8:N8" si="2">G8+6</f>
        <v>121</v>
      </c>
      <c r="I8" s="12">
        <f t="shared" si="2"/>
        <v>127</v>
      </c>
      <c r="J8" s="12">
        <f t="shared" si="2"/>
        <v>133</v>
      </c>
      <c r="K8" s="12">
        <f t="shared" si="2"/>
        <v>139</v>
      </c>
      <c r="L8" s="12">
        <f t="shared" si="2"/>
        <v>145</v>
      </c>
      <c r="M8" s="12">
        <f t="shared" si="2"/>
        <v>151</v>
      </c>
      <c r="N8" s="12">
        <f t="shared" si="2"/>
        <v>157</v>
      </c>
      <c r="O8" s="123"/>
      <c r="P8" s="124" t="s">
        <v>206</v>
      </c>
      <c r="Q8" s="124" t="s">
        <v>313</v>
      </c>
      <c r="R8" s="124" t="s">
        <v>298</v>
      </c>
      <c r="S8" s="124" t="s">
        <v>314</v>
      </c>
      <c r="T8" s="124" t="s">
        <v>315</v>
      </c>
      <c r="U8" s="124" t="s">
        <v>316</v>
      </c>
      <c r="V8" s="124" t="s">
        <v>316</v>
      </c>
      <c r="W8" s="124" t="s">
        <v>317</v>
      </c>
      <c r="X8" s="124" t="s">
        <v>318</v>
      </c>
      <c r="Y8" s="124" t="s">
        <v>318</v>
      </c>
      <c r="Z8" s="124" t="s">
        <v>298</v>
      </c>
      <c r="AA8" s="124" t="s">
        <v>319</v>
      </c>
      <c r="AB8" s="139" t="s">
        <v>204</v>
      </c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</row>
    <row r="9" s="90" customFormat="1" ht="21" customHeight="1" spans="1:267">
      <c r="A9" s="110" t="s">
        <v>173</v>
      </c>
      <c r="B9" s="12">
        <f>C9-1.2</f>
        <v>42.4</v>
      </c>
      <c r="C9" s="12">
        <f>D9-1.2</f>
        <v>43.6</v>
      </c>
      <c r="D9" s="12">
        <f>E9-1.2</f>
        <v>44.8</v>
      </c>
      <c r="E9" s="111">
        <v>46</v>
      </c>
      <c r="F9" s="12">
        <f>E9+1.2</f>
        <v>47.2</v>
      </c>
      <c r="G9" s="12">
        <f>F9+1.2</f>
        <v>48.4</v>
      </c>
      <c r="H9" s="12">
        <f t="shared" ref="H9:N9" si="3">G9+1.4</f>
        <v>49.8</v>
      </c>
      <c r="I9" s="12">
        <f t="shared" si="3"/>
        <v>51.2</v>
      </c>
      <c r="J9" s="12">
        <f t="shared" si="3"/>
        <v>52.6</v>
      </c>
      <c r="K9" s="12">
        <f t="shared" si="3"/>
        <v>54</v>
      </c>
      <c r="L9" s="12">
        <f t="shared" si="3"/>
        <v>55.4</v>
      </c>
      <c r="M9" s="12">
        <f t="shared" si="3"/>
        <v>56.8</v>
      </c>
      <c r="N9" s="12">
        <f t="shared" si="3"/>
        <v>58.2</v>
      </c>
      <c r="O9" s="123"/>
      <c r="P9" s="124" t="s">
        <v>320</v>
      </c>
      <c r="Q9" s="124" t="s">
        <v>321</v>
      </c>
      <c r="R9" s="124" t="s">
        <v>322</v>
      </c>
      <c r="S9" s="124" t="s">
        <v>283</v>
      </c>
      <c r="T9" s="124" t="s">
        <v>323</v>
      </c>
      <c r="U9" s="124" t="s">
        <v>324</v>
      </c>
      <c r="V9" s="124" t="s">
        <v>325</v>
      </c>
      <c r="W9" s="124" t="s">
        <v>285</v>
      </c>
      <c r="X9" s="124" t="s">
        <v>326</v>
      </c>
      <c r="Y9" s="124" t="s">
        <v>327</v>
      </c>
      <c r="Z9" s="124" t="s">
        <v>328</v>
      </c>
      <c r="AA9" s="124" t="s">
        <v>320</v>
      </c>
      <c r="AB9" s="139" t="s">
        <v>214</v>
      </c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</row>
    <row r="10" s="90" customFormat="1" ht="21" customHeight="1" spans="1:267">
      <c r="A10" s="110" t="s">
        <v>175</v>
      </c>
      <c r="B10" s="12">
        <f>C10-0.5</f>
        <v>18.5</v>
      </c>
      <c r="C10" s="12">
        <f>D10-0.5</f>
        <v>19</v>
      </c>
      <c r="D10" s="12">
        <f>E10-0.5</f>
        <v>19.5</v>
      </c>
      <c r="E10" s="111">
        <v>20</v>
      </c>
      <c r="F10" s="12">
        <f t="shared" ref="F10:N10" si="4">E10+0.5</f>
        <v>20.5</v>
      </c>
      <c r="G10" s="12">
        <f t="shared" si="4"/>
        <v>21</v>
      </c>
      <c r="H10" s="12">
        <f t="shared" si="4"/>
        <v>21.5</v>
      </c>
      <c r="I10" s="12">
        <f t="shared" si="4"/>
        <v>22</v>
      </c>
      <c r="J10" s="12">
        <f t="shared" si="4"/>
        <v>22.5</v>
      </c>
      <c r="K10" s="12">
        <f t="shared" si="4"/>
        <v>23</v>
      </c>
      <c r="L10" s="12">
        <f t="shared" si="4"/>
        <v>23.5</v>
      </c>
      <c r="M10" s="12">
        <f t="shared" si="4"/>
        <v>24</v>
      </c>
      <c r="N10" s="12">
        <f t="shared" si="4"/>
        <v>24.5</v>
      </c>
      <c r="O10" s="123"/>
      <c r="P10" s="124" t="s">
        <v>215</v>
      </c>
      <c r="Q10" s="124" t="s">
        <v>329</v>
      </c>
      <c r="R10" s="124" t="s">
        <v>330</v>
      </c>
      <c r="S10" s="124" t="s">
        <v>331</v>
      </c>
      <c r="T10" s="124" t="s">
        <v>332</v>
      </c>
      <c r="U10" s="124" t="s">
        <v>333</v>
      </c>
      <c r="V10" s="124" t="s">
        <v>334</v>
      </c>
      <c r="W10" s="124" t="s">
        <v>332</v>
      </c>
      <c r="X10" s="124" t="s">
        <v>335</v>
      </c>
      <c r="Y10" s="124" t="s">
        <v>331</v>
      </c>
      <c r="Z10" s="124" t="s">
        <v>336</v>
      </c>
      <c r="AA10" s="124" t="s">
        <v>216</v>
      </c>
      <c r="AB10" s="139" t="s">
        <v>218</v>
      </c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</row>
    <row r="11" s="90" customFormat="1" ht="21" customHeight="1" spans="1:267">
      <c r="A11" s="110" t="s">
        <v>177</v>
      </c>
      <c r="B11" s="112">
        <f>C11-0.7</f>
        <v>17.4</v>
      </c>
      <c r="C11" s="112">
        <f>D11-0.7</f>
        <v>18.1</v>
      </c>
      <c r="D11" s="112">
        <f>E11-0.7</f>
        <v>18.8</v>
      </c>
      <c r="E11" s="111">
        <v>19.5</v>
      </c>
      <c r="F11" s="112">
        <f>E11+0.7</f>
        <v>20.2</v>
      </c>
      <c r="G11" s="112">
        <f>F11+0.7</f>
        <v>20.9</v>
      </c>
      <c r="H11" s="112">
        <f t="shared" ref="H11:N11" si="5">G11+0.95</f>
        <v>21.85</v>
      </c>
      <c r="I11" s="112">
        <f t="shared" si="5"/>
        <v>22.8</v>
      </c>
      <c r="J11" s="112">
        <f t="shared" si="5"/>
        <v>23.75</v>
      </c>
      <c r="K11" s="112">
        <f t="shared" si="5"/>
        <v>24.7</v>
      </c>
      <c r="L11" s="112">
        <f t="shared" si="5"/>
        <v>25.65</v>
      </c>
      <c r="M11" s="112">
        <f t="shared" si="5"/>
        <v>26.6</v>
      </c>
      <c r="N11" s="112">
        <f t="shared" si="5"/>
        <v>27.55</v>
      </c>
      <c r="O11" s="123"/>
      <c r="P11" s="124" t="s">
        <v>337</v>
      </c>
      <c r="Q11" s="124" t="s">
        <v>279</v>
      </c>
      <c r="R11" s="124" t="s">
        <v>338</v>
      </c>
      <c r="S11" s="124" t="s">
        <v>339</v>
      </c>
      <c r="T11" s="124" t="s">
        <v>340</v>
      </c>
      <c r="U11" s="124" t="s">
        <v>341</v>
      </c>
      <c r="V11" s="124" t="s">
        <v>342</v>
      </c>
      <c r="W11" s="124" t="s">
        <v>279</v>
      </c>
      <c r="X11" s="124" t="s">
        <v>335</v>
      </c>
      <c r="Y11" s="124" t="s">
        <v>343</v>
      </c>
      <c r="Z11" s="124" t="s">
        <v>344</v>
      </c>
      <c r="AA11" s="124" t="s">
        <v>320</v>
      </c>
      <c r="AB11" s="139" t="s">
        <v>207</v>
      </c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</row>
    <row r="12" s="90" customFormat="1" ht="21" customHeight="1" spans="1:267">
      <c r="A12" s="110" t="s">
        <v>178</v>
      </c>
      <c r="B12" s="12">
        <f>C12-0.7</f>
        <v>14.9</v>
      </c>
      <c r="C12" s="12">
        <f>D12-0.7</f>
        <v>15.6</v>
      </c>
      <c r="D12" s="12">
        <f>E12-0.7</f>
        <v>16.3</v>
      </c>
      <c r="E12" s="111">
        <v>17</v>
      </c>
      <c r="F12" s="12">
        <f>E12+0.7</f>
        <v>17.7</v>
      </c>
      <c r="G12" s="12">
        <f>F12+0.7</f>
        <v>18.4</v>
      </c>
      <c r="H12" s="12">
        <f t="shared" ref="H12:N12" si="6">G12+0.95</f>
        <v>19.35</v>
      </c>
      <c r="I12" s="12">
        <f t="shared" si="6"/>
        <v>20.3</v>
      </c>
      <c r="J12" s="12">
        <f t="shared" si="6"/>
        <v>21.25</v>
      </c>
      <c r="K12" s="12">
        <f t="shared" si="6"/>
        <v>22.2</v>
      </c>
      <c r="L12" s="12">
        <f t="shared" si="6"/>
        <v>23.15</v>
      </c>
      <c r="M12" s="12">
        <f t="shared" si="6"/>
        <v>24.1</v>
      </c>
      <c r="N12" s="12">
        <f t="shared" si="6"/>
        <v>25.05</v>
      </c>
      <c r="O12" s="123"/>
      <c r="P12" s="124" t="s">
        <v>345</v>
      </c>
      <c r="Q12" s="124" t="s">
        <v>323</v>
      </c>
      <c r="R12" s="124" t="s">
        <v>346</v>
      </c>
      <c r="S12" s="124" t="s">
        <v>279</v>
      </c>
      <c r="T12" s="124" t="s">
        <v>323</v>
      </c>
      <c r="U12" s="124" t="s">
        <v>347</v>
      </c>
      <c r="V12" s="124" t="s">
        <v>348</v>
      </c>
      <c r="W12" s="124" t="s">
        <v>327</v>
      </c>
      <c r="X12" s="124" t="s">
        <v>323</v>
      </c>
      <c r="Y12" s="124" t="s">
        <v>349</v>
      </c>
      <c r="Z12" s="124" t="s">
        <v>279</v>
      </c>
      <c r="AA12" s="124" t="s">
        <v>207</v>
      </c>
      <c r="AB12" s="139" t="s">
        <v>207</v>
      </c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  <c r="IY12" s="93"/>
      <c r="IZ12" s="93"/>
      <c r="JA12" s="93"/>
      <c r="JB12" s="93"/>
      <c r="JC12" s="93"/>
      <c r="JD12" s="93"/>
      <c r="JE12" s="93"/>
      <c r="JF12" s="93"/>
      <c r="JG12" s="93"/>
    </row>
    <row r="13" s="90" customFormat="1" ht="21" customHeight="1" spans="1:267">
      <c r="A13" s="110" t="s">
        <v>182</v>
      </c>
      <c r="B13" s="12">
        <f>C13-1</f>
        <v>42</v>
      </c>
      <c r="C13" s="12">
        <f>D13-1</f>
        <v>43</v>
      </c>
      <c r="D13" s="12">
        <f>E13-1</f>
        <v>44</v>
      </c>
      <c r="E13" s="111">
        <v>45</v>
      </c>
      <c r="F13" s="12">
        <f>E13+1</f>
        <v>46</v>
      </c>
      <c r="G13" s="12">
        <f>F13+1</f>
        <v>47</v>
      </c>
      <c r="H13" s="12">
        <f t="shared" ref="H13:N13" si="7">G13+1.5</f>
        <v>48.5</v>
      </c>
      <c r="I13" s="12">
        <f t="shared" si="7"/>
        <v>50</v>
      </c>
      <c r="J13" s="12">
        <f t="shared" si="7"/>
        <v>51.5</v>
      </c>
      <c r="K13" s="12">
        <f t="shared" si="7"/>
        <v>53</v>
      </c>
      <c r="L13" s="12">
        <f t="shared" si="7"/>
        <v>54.5</v>
      </c>
      <c r="M13" s="12">
        <f t="shared" si="7"/>
        <v>56</v>
      </c>
      <c r="N13" s="12">
        <f t="shared" si="7"/>
        <v>57.5</v>
      </c>
      <c r="O13" s="123"/>
      <c r="P13" s="124" t="s">
        <v>207</v>
      </c>
      <c r="Q13" s="124" t="s">
        <v>279</v>
      </c>
      <c r="R13" s="124" t="s">
        <v>279</v>
      </c>
      <c r="S13" s="124" t="s">
        <v>279</v>
      </c>
      <c r="T13" s="124" t="s">
        <v>279</v>
      </c>
      <c r="U13" s="124" t="s">
        <v>279</v>
      </c>
      <c r="V13" s="124" t="s">
        <v>279</v>
      </c>
      <c r="W13" s="124" t="s">
        <v>279</v>
      </c>
      <c r="X13" s="124" t="s">
        <v>279</v>
      </c>
      <c r="Y13" s="124" t="s">
        <v>279</v>
      </c>
      <c r="Z13" s="124" t="s">
        <v>279</v>
      </c>
      <c r="AA13" s="124" t="s">
        <v>207</v>
      </c>
      <c r="AB13" s="139" t="s">
        <v>207</v>
      </c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</row>
    <row r="14" s="90" customFormat="1" ht="21" customHeight="1" spans="1:267">
      <c r="A14" s="110" t="s">
        <v>183</v>
      </c>
      <c r="B14" s="12">
        <v>13</v>
      </c>
      <c r="C14" s="12">
        <v>13</v>
      </c>
      <c r="D14" s="12">
        <v>13</v>
      </c>
      <c r="E14" s="111">
        <v>14</v>
      </c>
      <c r="F14" s="12">
        <f>E14</f>
        <v>14</v>
      </c>
      <c r="G14" s="12">
        <f>F14+1.5</f>
        <v>15.5</v>
      </c>
      <c r="H14" s="12">
        <f>G14</f>
        <v>15.5</v>
      </c>
      <c r="I14" s="12">
        <f t="shared" ref="I14:M14" si="8">H14+1</f>
        <v>16.5</v>
      </c>
      <c r="J14" s="12">
        <v>16.5</v>
      </c>
      <c r="K14" s="12">
        <f t="shared" si="8"/>
        <v>17.5</v>
      </c>
      <c r="L14" s="12">
        <f>K14</f>
        <v>17.5</v>
      </c>
      <c r="M14" s="12">
        <f t="shared" si="8"/>
        <v>18.5</v>
      </c>
      <c r="N14" s="12">
        <f>M14</f>
        <v>18.5</v>
      </c>
      <c r="O14" s="123"/>
      <c r="P14" s="124" t="s">
        <v>207</v>
      </c>
      <c r="Q14" s="124" t="s">
        <v>279</v>
      </c>
      <c r="R14" s="124" t="s">
        <v>279</v>
      </c>
      <c r="S14" s="124" t="s">
        <v>279</v>
      </c>
      <c r="T14" s="124" t="s">
        <v>279</v>
      </c>
      <c r="U14" s="124" t="s">
        <v>279</v>
      </c>
      <c r="V14" s="124" t="s">
        <v>279</v>
      </c>
      <c r="W14" s="124" t="s">
        <v>279</v>
      </c>
      <c r="X14" s="124" t="s">
        <v>279</v>
      </c>
      <c r="Y14" s="124" t="s">
        <v>279</v>
      </c>
      <c r="Z14" s="124" t="s">
        <v>279</v>
      </c>
      <c r="AA14" s="124" t="s">
        <v>207</v>
      </c>
      <c r="AB14" s="139" t="s">
        <v>207</v>
      </c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</row>
    <row r="15" s="90" customFormat="1" ht="17.25" spans="1:267">
      <c r="A15" s="113"/>
      <c r="B15" s="114"/>
      <c r="C15" s="115"/>
      <c r="D15" s="115"/>
      <c r="E15" s="115"/>
      <c r="F15" s="116"/>
      <c r="G15" s="115"/>
      <c r="H15" s="115"/>
      <c r="I15" s="115"/>
      <c r="J15" s="115"/>
      <c r="K15" s="115"/>
      <c r="L15" s="115"/>
      <c r="M15" s="115"/>
      <c r="N15" s="115"/>
      <c r="O15" s="125"/>
      <c r="P15" s="126"/>
      <c r="Q15" s="126"/>
      <c r="R15" s="126"/>
      <c r="S15" s="126"/>
      <c r="T15" s="126"/>
      <c r="U15" s="126"/>
      <c r="V15" s="126"/>
      <c r="W15" s="130"/>
      <c r="X15" s="126"/>
      <c r="Y15" s="126"/>
      <c r="Z15" s="140"/>
      <c r="AA15" s="141"/>
      <c r="AB15" s="142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</row>
    <row r="16" s="90" customFormat="1" spans="1:267">
      <c r="A16" s="117" t="s">
        <v>185</v>
      </c>
      <c r="B16" s="117"/>
      <c r="C16" s="117"/>
      <c r="D16" s="117"/>
      <c r="E16" s="118"/>
      <c r="X16" s="92"/>
      <c r="Y16" s="92"/>
      <c r="Z16" s="92"/>
      <c r="AA16" s="92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</row>
    <row r="17" s="90" customFormat="1" spans="5:267">
      <c r="E17" s="91"/>
      <c r="P17" s="127" t="s">
        <v>186</v>
      </c>
      <c r="Q17" s="131">
        <v>45910</v>
      </c>
      <c r="R17" s="131"/>
      <c r="S17" s="131"/>
      <c r="T17" s="131"/>
      <c r="U17" s="131"/>
      <c r="V17" s="131"/>
      <c r="W17" s="127" t="s">
        <v>187</v>
      </c>
      <c r="X17" s="132" t="s">
        <v>141</v>
      </c>
      <c r="Y17" s="132" t="s">
        <v>188</v>
      </c>
      <c r="Z17" s="132"/>
      <c r="AA17" s="92" t="s">
        <v>144</v>
      </c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</row>
  </sheetData>
  <mergeCells count="7">
    <mergeCell ref="A1:AA1"/>
    <mergeCell ref="C2:E2"/>
    <mergeCell ref="G2:N2"/>
    <mergeCell ref="Q2:AA2"/>
    <mergeCell ref="C3:N3"/>
    <mergeCell ref="A3:A5"/>
    <mergeCell ref="O2:O15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(提前走68件)</vt:lpstr>
      <vt:lpstr>验货尺寸表 (第一批) </vt:lpstr>
      <vt:lpstr>验货尺寸表 (特体)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2025-09-11T14:30:14Z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