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<sst xmlns="http://schemas.openxmlformats.org/spreadsheetml/2006/main" count="1282" uniqueCount="382">
  <si>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</si>
  <si>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</si>
  <si>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</si>
  <si>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</si>
  <si>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</si>
  <si>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</si>
  <si>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</si>
  <si>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</si>
  <si>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</si>
  <si>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</si>
  <si>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</si>
  <si>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</si>
  <si>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</si>
  <si>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</si>
  <si>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</si>
  <si>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</si>
  <si>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</si>
  <si>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</si>
  <si>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</si>
  <si>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</si>
  <si>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</si>
  <si>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</si>
  <si>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</si>
  <si>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</si>
  <si>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</si>
  <si>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</si>
  <si>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</si>
  <si>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</si>
  <si>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</si>
  <si>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</si>
  <si>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</si>
  <si>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</si>
  <si>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</si>
  <si>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</si>
  <si>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</si>
  <si>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</si>
  <si>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</si>
  <si>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</si>
  <si>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</si>
  <si>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</si>
  <si>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</si>
  <si>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</si>
  <si>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</si>
  <si>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</si>
  <si>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</si>
  <si>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</si>
  <si>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</si>
  <si>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</si>
  <si>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</si>
  <si>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</si>
  <si>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</si>
  <si>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</si>
  <si>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</si>
  <si>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</si>
  <si>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</si>
  <si>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</si>
  <si>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</si>
  <si>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</si>
  <si>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鸿天分厂-全景三厂</t>
  </si>
  <si>
    <t>订单基础信息</t>
  </si>
  <si>
    <t>生产•出货进度</t>
  </si>
  <si>
    <t>指示•确认资料</t>
  </si>
  <si>
    <t>款号</t>
  </si>
  <si>
    <t>TADDAN91627</t>
  </si>
  <si>
    <t>合同交期</t>
  </si>
  <si>
    <t>产前确认样</t>
  </si>
  <si>
    <t>有</t>
  </si>
  <si>
    <t>无</t>
  </si>
  <si>
    <t>品名</t>
  </si>
  <si>
    <t>男式外套</t>
  </si>
  <si>
    <t>上线日</t>
  </si>
  <si>
    <t>原辅材料卡</t>
  </si>
  <si>
    <t>色/号型数</t>
  </si>
  <si>
    <t>黑色/海鸥灰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</si>
  <si>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</si>
  <si>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</si>
  <si>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</si>
  <si>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</si>
  <si>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</si>
  <si>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</si>
  <si>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</si>
  <si>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</si>
  <si>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</si>
  <si>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</si>
  <si>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</si>
  <si>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</si>
  <si>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</si>
  <si>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</si>
  <si>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</si>
  <si>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</si>
  <si>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</si>
  <si>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</si>
  <si>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</si>
  <si>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</si>
  <si>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</si>
  <si>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</si>
  <si>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</si>
  <si>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</si>
  <si>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</si>
  <si>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</si>
  <si>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</si>
  <si>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</si>
  <si>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</si>
  <si>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</si>
  <si>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</si>
  <si>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</si>
  <si>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</si>
  <si>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</si>
  <si>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</si>
  <si>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</si>
  <si>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</si>
  <si>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S-165/88B</t>
  </si>
  <si>
    <t>M-170/92B</t>
  </si>
  <si>
    <t>L-175/96B</t>
  </si>
  <si>
    <t>XL-180/100B</t>
  </si>
  <si>
    <t>XXL-185/104B</t>
  </si>
  <si>
    <t>XXXL-190/108B</t>
  </si>
  <si>
    <t>未裁齐原因</t>
  </si>
  <si>
    <t>黑色</t>
  </si>
  <si>
    <t>海鸥灰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</si>
  <si>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</si>
  <si>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L-175/96B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</si>
  <si>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</si>
  <si>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</si>
  <si>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</si>
  <si>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</si>
  <si>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</si>
  <si>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</si>
  <si>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1.前门压明线宽窄，下摆左右高低。</t>
  </si>
  <si>
    <t>2.前侧合缝吃皱。</t>
  </si>
  <si>
    <t>3.前领窝压线要压在缝里。</t>
  </si>
  <si>
    <t>4.帽前口吃皱返吐止口。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</si>
  <si>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</si>
  <si>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</si>
  <si>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</si>
  <si>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</si>
  <si>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</si>
  <si>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</si>
  <si>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</si>
  <si>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</si>
  <si>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</si>
  <si>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</si>
  <si>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</si>
  <si>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孙乐军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</si>
  <si>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</si>
  <si>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</si>
  <si>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</si>
  <si>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</si>
  <si>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</si>
  <si>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</si>
  <si>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</si>
  <si>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</si>
  <si>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</si>
  <si>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</si>
  <si>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</si>
  <si>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</si>
  <si>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</si>
  <si>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</si>
  <si>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</si>
  <si>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</si>
  <si>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</si>
  <si>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</si>
  <si>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</si>
  <si>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</si>
  <si>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</si>
  <si>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</si>
  <si>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</si>
  <si>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</si>
  <si>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黑色 L-175/96B</t>
  </si>
  <si>
    <t>后中长</t>
  </si>
  <si>
    <t>0</t>
  </si>
  <si>
    <t>前中长</t>
  </si>
  <si>
    <t>-0.5</t>
  </si>
  <si>
    <t>胸围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</si>
  <si>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14</t>
    </r>
  </si>
  <si>
    <t>腰围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</si>
  <si>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10</t>
    </r>
  </si>
  <si>
    <t>摆围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</si>
  <si>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08</t>
    </r>
  </si>
  <si>
    <t>肩宽</t>
  </si>
  <si>
    <t>+0.3</t>
  </si>
  <si>
    <t>+0.5</t>
  </si>
  <si>
    <t>肩点袖长</t>
  </si>
  <si>
    <t>袖肥/2</t>
  </si>
  <si>
    <t>袖肘围/2</t>
  </si>
  <si>
    <t>袖口围平量/2</t>
  </si>
  <si>
    <t>下领围</t>
  </si>
  <si>
    <t>+1</t>
  </si>
  <si>
    <t>帽高</t>
  </si>
  <si>
    <t>帽宽</t>
  </si>
  <si>
    <t>侧插袋</t>
  </si>
  <si>
    <t>备注：</t>
  </si>
  <si>
    <t xml:space="preserve">     初期请洗测2-3件，有问题的另加测量数量。</t>
  </si>
  <si>
    <t>验货时间：7/23</t>
  </si>
  <si>
    <t>跟单QC:孙乐军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</si>
  <si>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</si>
  <si>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</si>
  <si>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</si>
  <si>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</si>
  <si>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</si>
  <si>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</si>
  <si>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</si>
  <si>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</si>
  <si>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</si>
  <si>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黑色：S#10件，M#10件，L#10件，XL#10件，XXL#10件，XXXL#10件。</t>
  </si>
  <si>
    <t>海鸥灰：L#10件，XL#10件。</t>
  </si>
  <si>
    <t>【耐水洗测试】：耐洗水测试明细（要求齐色、齐号）</t>
  </si>
  <si>
    <t>黑色：S#1件，M#1件，XXL#1件，XXXL#1件。</t>
  </si>
  <si>
    <t>海鸥灰：L#1件，XL#1件。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</si>
  <si>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</si>
  <si>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</si>
  <si>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</si>
  <si>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1、前领窝压明线宽窄。</t>
  </si>
  <si>
    <t>2、袖笼死褶。</t>
  </si>
  <si>
    <t>3、线头。</t>
  </si>
  <si>
    <t>【整改的严重缺陷及整改复核时间】</t>
  </si>
  <si>
    <t>服装品控部</t>
  </si>
  <si>
    <t>王家珍</t>
  </si>
  <si>
    <t>尾期复核品质情况</t>
  </si>
  <si>
    <t>0.5</t>
  </si>
  <si>
    <t>0.3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</si>
  <si>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</si>
  <si>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</si>
  <si>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</si>
  <si>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</si>
  <si>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</si>
  <si>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</si>
  <si>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</si>
  <si>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</si>
  <si>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</si>
  <si>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</si>
  <si>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</si>
  <si>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</si>
  <si>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</si>
  <si>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</si>
  <si>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</si>
  <si>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</si>
  <si>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</si>
  <si>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</si>
  <si>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</si>
  <si>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</si>
  <si>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</si>
  <si>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</si>
  <si>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</si>
  <si>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</si>
  <si>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</si>
  <si>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</si>
  <si>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</si>
  <si>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</si>
  <si>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</si>
  <si>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</si>
  <si>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</si>
  <si>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</si>
  <si>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</si>
  <si>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</si>
  <si>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</si>
  <si>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</si>
  <si>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</si>
  <si>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</si>
  <si>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黑色：S#10件，M#10件，L#12件，XL#13件，XXL#10件，XXXL#10件。</t>
  </si>
  <si>
    <t>海鸥灰：S#10件，M#10件，L#10件，XL#10件，XXL#10件，XXXL#10件。</t>
  </si>
  <si>
    <t>情况说明：</t>
  </si>
  <si>
    <t xml:space="preserve">【问题点描述】  </t>
  </si>
  <si>
    <t>1、袖笼吃皱1件</t>
  </si>
  <si>
    <t>2、线头3件</t>
  </si>
  <si>
    <t>3、污渍1件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</si>
  <si>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</si>
  <si>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</si>
  <si>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</si>
  <si>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</si>
  <si>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</si>
  <si>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</si>
  <si>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</si>
  <si>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</si>
  <si>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</si>
  <si>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</si>
  <si>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1.死褶1件</t>
  </si>
  <si>
    <t>2.线头2件</t>
  </si>
  <si>
    <t>3.污渍1件</t>
  </si>
  <si>
    <t>返修已修复，抽验未超标。</t>
  </si>
  <si>
    <t>三次</t>
  </si>
  <si>
    <t>2.污渍1件</t>
  </si>
  <si>
    <t>0.5/0.5/0.5</t>
  </si>
  <si>
    <t>0/0.5/0</t>
  </si>
  <si>
    <t>0/0/0</t>
  </si>
  <si>
    <t>0.5/0/0</t>
  </si>
  <si>
    <t>0.5/0.5/0</t>
  </si>
  <si>
    <t>114</t>
  </si>
  <si>
    <t>110</t>
  </si>
  <si>
    <t>108</t>
  </si>
  <si>
    <t>0.3/0.3/0.5</t>
  </si>
  <si>
    <t>0.3/0.3/0.3</t>
  </si>
  <si>
    <t>-0.5/-0.5/0</t>
  </si>
  <si>
    <t xml:space="preserve">     齐色齐码各2-3件，有问题的另加测量数量。</t>
  </si>
  <si>
    <t>验货时间：8/25</t>
  </si>
  <si>
    <t>工厂负责人：王家珍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</si>
  <si>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</si>
  <si>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</si>
  <si>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</si>
  <si>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</si>
  <si>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</si>
  <si>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</si>
  <si>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</si>
  <si>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</si>
  <si>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</si>
  <si>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</si>
  <si>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</si>
  <si>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</si>
  <si>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</si>
  <si>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</si>
  <si>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</si>
  <si>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</si>
  <si>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</si>
  <si>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M025050510</t>
  </si>
  <si>
    <t>19SS黑色</t>
  </si>
  <si>
    <t>昆山东利</t>
  </si>
  <si>
    <t>合格</t>
  </si>
  <si>
    <t>YES</t>
  </si>
  <si>
    <t>25FW海鸥灰</t>
  </si>
  <si>
    <t>W25030803-2#</t>
  </si>
  <si>
    <t>FK60060</t>
  </si>
  <si>
    <t>上海汇良</t>
  </si>
  <si>
    <t>18A1#</t>
  </si>
  <si>
    <t>制表时间：7/7</t>
  </si>
  <si>
    <t>测试人签名：赵世芸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</si>
  <si>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</si>
  <si>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</si>
  <si>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</si>
  <si>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</si>
  <si>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</si>
  <si>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</si>
  <si>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</si>
  <si>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</si>
  <si>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</si>
  <si>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</si>
  <si>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</si>
  <si>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</si>
  <si>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</si>
  <si>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</si>
  <si>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</si>
  <si>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</si>
  <si>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</si>
  <si>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</si>
  <si>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</si>
  <si>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</si>
  <si>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</si>
  <si>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</si>
  <si>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</si>
  <si>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</si>
  <si>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</si>
  <si>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</si>
  <si>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制表时间：6/15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</si>
  <si>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</si>
  <si>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</si>
  <si>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</si>
  <si>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</si>
  <si>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</si>
  <si>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</si>
  <si>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</si>
  <si>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</si>
  <si>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</si>
  <si>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</si>
  <si>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</si>
  <si>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</si>
  <si>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</si>
  <si>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</si>
  <si>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</si>
  <si>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</si>
  <si>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</si>
  <si>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转移印花</t>
  </si>
  <si>
    <t>A1-2#</t>
  </si>
  <si>
    <t>肩部</t>
  </si>
  <si>
    <t>温度156，时间15秒，压力3KG</t>
  </si>
  <si>
    <t>后下节</t>
  </si>
  <si>
    <t>兜口</t>
  </si>
  <si>
    <t>制表时间：7-15</t>
  </si>
  <si>
    <t>测试人签名：孙乐军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</si>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</sst>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7" borderId="7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8" borderId="80" applyNumberFormat="0" applyAlignment="0" applyProtection="0">
      <alignment vertical="center"/>
    </xf>
    <xf numFmtId="0" fontId="59" fillId="9" borderId="81" applyNumberFormat="0" applyAlignment="0" applyProtection="0">
      <alignment vertical="center"/>
    </xf>
    <xf numFmtId="0" fontId="60" fillId="9" borderId="80" applyNumberFormat="0" applyAlignment="0" applyProtection="0">
      <alignment vertical="center"/>
    </xf>
    <xf numFmtId="0" fontId="61" fillId="10" borderId="82" applyNumberFormat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0" borderId="84" applyNumberFormat="0" applyFill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4" fillId="3" borderId="16" xfId="50" applyFont="1" applyFill="1" applyBorder="1" applyAlignment="1">
      <alignment horizont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0" fontId="15" fillId="0" borderId="2" xfId="56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17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5" fillId="0" borderId="18" xfId="54" applyFont="1" applyFill="1" applyBorder="1" applyAlignment="1">
      <alignment horizontal="center"/>
    </xf>
    <xf numFmtId="49" fontId="15" fillId="0" borderId="4" xfId="58" applyNumberFormat="1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7" fillId="0" borderId="2" xfId="53" applyNumberFormat="1" applyFont="1" applyBorder="1">
      <alignment vertical="center"/>
    </xf>
    <xf numFmtId="49" fontId="18" fillId="0" borderId="2" xfId="53" applyNumberFormat="1" applyFont="1" applyBorder="1">
      <alignment vertical="center"/>
    </xf>
    <xf numFmtId="0" fontId="5" fillId="3" borderId="2" xfId="0" applyFont="1" applyFill="1" applyBorder="1" applyAlignment="1">
      <alignment vertical="center"/>
    </xf>
    <xf numFmtId="177" fontId="19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177" fontId="19" fillId="3" borderId="2" xfId="52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19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4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20" xfId="49" applyNumberFormat="1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21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3" fillId="0" borderId="0" xfId="49" applyFill="1" applyAlignment="1">
      <alignment horizontal="left" vertical="center"/>
    </xf>
    <xf numFmtId="0" fontId="24" fillId="0" borderId="22" xfId="49" applyFont="1" applyFill="1" applyBorder="1" applyAlignment="1">
      <alignment horizontal="center" vertical="top"/>
    </xf>
    <xf numFmtId="0" fontId="25" fillId="0" borderId="23" xfId="49" applyFont="1" applyFill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27" fillId="0" borderId="25" xfId="49" applyFont="1" applyFill="1" applyBorder="1" applyAlignment="1">
      <alignment vertical="center"/>
    </xf>
    <xf numFmtId="0" fontId="25" fillId="0" borderId="25" xfId="49" applyFont="1" applyFill="1" applyBorder="1" applyAlignment="1">
      <alignment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5" fillId="0" borderId="28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vertical="center"/>
    </xf>
    <xf numFmtId="58" fontId="27" fillId="0" borderId="29" xfId="49" applyNumberFormat="1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28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righ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vertical="center"/>
    </xf>
    <xf numFmtId="0" fontId="26" fillId="0" borderId="31" xfId="49" applyFont="1" applyFill="1" applyBorder="1" applyAlignment="1">
      <alignment horizontal="right" vertical="center"/>
    </xf>
    <xf numFmtId="0" fontId="25" fillId="0" borderId="31" xfId="49" applyFont="1" applyFill="1" applyBorder="1" applyAlignment="1">
      <alignment vertical="center"/>
    </xf>
    <xf numFmtId="0" fontId="28" fillId="0" borderId="31" xfId="49" applyFont="1" applyFill="1" applyBorder="1" applyAlignment="1">
      <alignment vertical="center"/>
    </xf>
    <xf numFmtId="0" fontId="27" fillId="0" borderId="31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28" fillId="0" borderId="0" xfId="49" applyFont="1" applyFill="1" applyBorder="1" applyAlignment="1">
      <alignment vertical="center"/>
    </xf>
    <xf numFmtId="0" fontId="28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vertical="center"/>
    </xf>
    <xf numFmtId="0" fontId="27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 wrapText="1"/>
    </xf>
    <xf numFmtId="0" fontId="28" fillId="0" borderId="29" xfId="49" applyFont="1" applyFill="1" applyBorder="1" applyAlignment="1">
      <alignment horizontal="left" vertical="center" wrapText="1"/>
    </xf>
    <xf numFmtId="0" fontId="25" fillId="0" borderId="30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left" vertical="center"/>
    </xf>
    <xf numFmtId="0" fontId="29" fillId="0" borderId="36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vertical="center"/>
    </xf>
    <xf numFmtId="58" fontId="27" fillId="0" borderId="31" xfId="49" applyNumberFormat="1" applyFont="1" applyFill="1" applyBorder="1" applyAlignment="1">
      <alignment vertical="center"/>
    </xf>
    <xf numFmtId="0" fontId="25" fillId="0" borderId="31" xfId="49" applyFont="1" applyFill="1" applyBorder="1" applyAlignment="1">
      <alignment horizontal="center" vertical="center"/>
    </xf>
    <xf numFmtId="0" fontId="27" fillId="0" borderId="32" xfId="49" applyFont="1" applyFill="1" applyBorder="1" applyAlignment="1">
      <alignment horizontal="center" vertical="center"/>
    </xf>
    <xf numFmtId="0" fontId="28" fillId="0" borderId="42" xfId="49" applyFont="1" applyFill="1" applyBorder="1" applyAlignment="1">
      <alignment horizontal="center" vertical="center"/>
    </xf>
    <xf numFmtId="0" fontId="25" fillId="0" borderId="43" xfId="49" applyFont="1" applyFill="1" applyBorder="1" applyAlignment="1">
      <alignment horizontal="center" vertical="center"/>
    </xf>
    <xf numFmtId="0" fontId="28" fillId="0" borderId="43" xfId="49" applyFont="1" applyFill="1" applyBorder="1" applyAlignment="1">
      <alignment horizontal="left" vertical="center"/>
    </xf>
    <xf numFmtId="0" fontId="28" fillId="0" borderId="44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7" fillId="0" borderId="45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8" fillId="0" borderId="45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 wrapText="1"/>
    </xf>
    <xf numFmtId="0" fontId="29" fillId="0" borderId="44" xfId="49" applyFont="1" applyFill="1" applyBorder="1" applyAlignment="1">
      <alignment horizontal="left" vertical="center"/>
    </xf>
    <xf numFmtId="0" fontId="29" fillId="0" borderId="4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8" fillId="0" borderId="47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30" fillId="0" borderId="43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31" fillId="0" borderId="24" xfId="49" applyFont="1" applyBorder="1" applyAlignment="1">
      <alignment horizontal="center" vertical="center"/>
    </xf>
    <xf numFmtId="0" fontId="28" fillId="0" borderId="25" xfId="49" applyFont="1" applyFill="1" applyBorder="1" applyAlignment="1">
      <alignment vertical="center"/>
    </xf>
    <xf numFmtId="0" fontId="31" fillId="0" borderId="29" xfId="49" applyFont="1" applyBorder="1" applyAlignment="1">
      <alignment horizontal="center" vertical="center"/>
    </xf>
    <xf numFmtId="0" fontId="31" fillId="0" borderId="43" xfId="49" applyFont="1" applyBorder="1" applyAlignment="1">
      <alignment horizontal="center" vertical="center"/>
    </xf>
    <xf numFmtId="0" fontId="31" fillId="0" borderId="29" xfId="49" applyFont="1" applyFill="1" applyBorder="1" applyAlignment="1">
      <alignment horizontal="center" vertical="center"/>
    </xf>
    <xf numFmtId="58" fontId="28" fillId="0" borderId="29" xfId="49" applyNumberFormat="1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31" fillId="0" borderId="31" xfId="49" applyFont="1" applyFill="1" applyBorder="1" applyAlignment="1">
      <alignment horizontal="right" vertical="center"/>
    </xf>
    <xf numFmtId="0" fontId="28" fillId="0" borderId="3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center" vertical="center"/>
    </xf>
    <xf numFmtId="58" fontId="28" fillId="0" borderId="31" xfId="49" applyNumberFormat="1" applyFont="1" applyFill="1" applyBorder="1" applyAlignment="1">
      <alignment vertical="center"/>
    </xf>
    <xf numFmtId="0" fontId="28" fillId="0" borderId="32" xfId="49" applyFont="1" applyFill="1" applyBorder="1" applyAlignment="1">
      <alignment horizontal="center" vertical="center"/>
    </xf>
    <xf numFmtId="0" fontId="23" fillId="0" borderId="44" xfId="49" applyFont="1" applyFill="1" applyBorder="1" applyAlignment="1">
      <alignment horizontal="left" vertical="center"/>
    </xf>
    <xf numFmtId="0" fontId="28" fillId="0" borderId="44" xfId="49" applyFont="1" applyFill="1" applyBorder="1" applyAlignment="1">
      <alignment horizontal="center" vertical="center"/>
    </xf>
    <xf numFmtId="0" fontId="23" fillId="3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7" fontId="34" fillId="0" borderId="2" xfId="54" applyNumberFormat="1" applyFont="1" applyFill="1" applyBorder="1" applyAlignment="1">
      <alignment horizontal="center"/>
    </xf>
    <xf numFmtId="177" fontId="34" fillId="0" borderId="48" xfId="54" applyNumberFormat="1" applyFont="1" applyFill="1" applyBorder="1" applyAlignment="1">
      <alignment horizontal="center"/>
    </xf>
    <xf numFmtId="49" fontId="33" fillId="0" borderId="4" xfId="58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4" fillId="0" borderId="48" xfId="0" applyFont="1" applyFill="1" applyBorder="1" applyAlignment="1">
      <alignment horizontal="center"/>
    </xf>
    <xf numFmtId="177" fontId="35" fillId="0" borderId="2" xfId="0" applyNumberFormat="1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177" fontId="35" fillId="0" borderId="49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49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177" fontId="35" fillId="0" borderId="48" xfId="0" applyNumberFormat="1" applyFont="1" applyFill="1" applyBorder="1" applyAlignment="1">
      <alignment horizontal="center" vertical="center"/>
    </xf>
    <xf numFmtId="0" fontId="34" fillId="0" borderId="2" xfId="56" applyFont="1" applyBorder="1" applyAlignment="1">
      <alignment horizontal="left" vertical="center"/>
    </xf>
    <xf numFmtId="0" fontId="34" fillId="0" borderId="2" xfId="56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/>
    </xf>
    <xf numFmtId="49" fontId="3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23" fillId="0" borderId="0" xfId="49" applyFont="1" applyAlignment="1">
      <alignment horizontal="left" vertical="center"/>
    </xf>
    <xf numFmtId="0" fontId="38" fillId="0" borderId="22" xfId="49" applyFont="1" applyBorder="1" applyAlignment="1">
      <alignment horizontal="center" vertical="top"/>
    </xf>
    <xf numFmtId="0" fontId="14" fillId="0" borderId="50" xfId="49" applyFont="1" applyBorder="1" applyAlignment="1">
      <alignment horizontal="left" vertical="center"/>
    </xf>
    <xf numFmtId="0" fontId="14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31" fillId="0" borderId="29" xfId="49" applyFont="1" applyBorder="1" applyAlignment="1">
      <alignment horizontal="center" vertical="center" wrapText="1"/>
    </xf>
    <xf numFmtId="0" fontId="19" fillId="0" borderId="29" xfId="49" applyFont="1" applyBorder="1" applyAlignment="1">
      <alignment horizontal="left" vertical="center"/>
    </xf>
    <xf numFmtId="14" fontId="31" fillId="0" borderId="29" xfId="49" applyNumberFormat="1" applyFont="1" applyBorder="1" applyAlignment="1">
      <alignment horizontal="center" vertical="center" wrapText="1"/>
    </xf>
    <xf numFmtId="14" fontId="31" fillId="0" borderId="43" xfId="49" applyNumberFormat="1" applyFont="1" applyBorder="1" applyAlignment="1">
      <alignment horizontal="center" vertical="center" wrapText="1"/>
    </xf>
    <xf numFmtId="0" fontId="19" fillId="0" borderId="28" xfId="49" applyFont="1" applyBorder="1" applyAlignment="1">
      <alignment vertical="center"/>
    </xf>
    <xf numFmtId="14" fontId="31" fillId="0" borderId="29" xfId="49" applyNumberFormat="1" applyFont="1" applyBorder="1" applyAlignment="1">
      <alignment horizontal="center" vertical="center"/>
    </xf>
    <xf numFmtId="14" fontId="31" fillId="0" borderId="43" xfId="49" applyNumberFormat="1" applyFont="1" applyBorder="1" applyAlignment="1">
      <alignment horizontal="center" vertical="center"/>
    </xf>
    <xf numFmtId="0" fontId="19" fillId="0" borderId="29" xfId="49" applyFont="1" applyBorder="1" applyAlignment="1">
      <alignment vertical="center"/>
    </xf>
    <xf numFmtId="0" fontId="19" fillId="0" borderId="28" xfId="49" applyFont="1" applyBorder="1" applyAlignment="1">
      <alignment horizontal="center" vertical="center"/>
    </xf>
    <xf numFmtId="0" fontId="31" fillId="0" borderId="34" xfId="49" applyFont="1" applyBorder="1" applyAlignment="1">
      <alignment horizontal="center" vertical="center"/>
    </xf>
    <xf numFmtId="0" fontId="31" fillId="0" borderId="45" xfId="49" applyFont="1" applyBorder="1" applyAlignment="1">
      <alignment horizontal="center" vertical="center"/>
    </xf>
    <xf numFmtId="0" fontId="23" fillId="0" borderId="29" xfId="49" applyFont="1" applyBorder="1" applyAlignment="1">
      <alignment vertical="center"/>
    </xf>
    <xf numFmtId="0" fontId="26" fillId="0" borderId="28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26" fillId="0" borderId="31" xfId="49" applyFont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14" fontId="31" fillId="0" borderId="31" xfId="49" applyNumberFormat="1" applyFont="1" applyBorder="1" applyAlignment="1">
      <alignment horizontal="center" vertical="center"/>
    </xf>
    <xf numFmtId="14" fontId="31" fillId="0" borderId="44" xfId="49" applyNumberFormat="1" applyFont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23" fillId="0" borderId="25" xfId="49" applyFont="1" applyBorder="1" applyAlignment="1">
      <alignment horizontal="left" vertical="center"/>
    </xf>
    <xf numFmtId="0" fontId="31" fillId="0" borderId="25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23" fillId="0" borderId="29" xfId="49" applyFont="1" applyBorder="1" applyAlignment="1">
      <alignment horizontal="left" vertical="center"/>
    </xf>
    <xf numFmtId="0" fontId="31" fillId="0" borderId="29" xfId="49" applyFont="1" applyBorder="1" applyAlignment="1">
      <alignment horizontal="left" vertical="center"/>
    </xf>
    <xf numFmtId="0" fontId="19" fillId="0" borderId="0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31" fillId="0" borderId="30" xfId="49" applyFont="1" applyBorder="1" applyAlignment="1">
      <alignment horizontal="left" vertical="center"/>
    </xf>
    <xf numFmtId="0" fontId="31" fillId="0" borderId="31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31" fillId="0" borderId="29" xfId="49" applyFont="1" applyFill="1" applyBorder="1" applyAlignment="1">
      <alignment horizontal="left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horizontal="left" vertical="center"/>
    </xf>
    <xf numFmtId="0" fontId="31" fillId="0" borderId="38" xfId="49" applyFont="1" applyFill="1" applyBorder="1" applyAlignment="1">
      <alignment horizontal="left" vertical="center"/>
    </xf>
    <xf numFmtId="0" fontId="31" fillId="0" borderId="33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4" fillId="0" borderId="52" xfId="49" applyFont="1" applyBorder="1" applyAlignment="1">
      <alignment vertical="center"/>
    </xf>
    <xf numFmtId="0" fontId="26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vertical="center"/>
    </xf>
    <xf numFmtId="0" fontId="26" fillId="0" borderId="53" xfId="49" applyFont="1" applyBorder="1" applyAlignment="1">
      <alignment vertical="center"/>
    </xf>
    <xf numFmtId="58" fontId="29" fillId="0" borderId="53" xfId="49" applyNumberFormat="1" applyFont="1" applyBorder="1" applyAlignment="1">
      <alignment vertical="center"/>
    </xf>
    <xf numFmtId="0" fontId="14" fillId="0" borderId="53" xfId="49" applyFont="1" applyBorder="1" applyAlignment="1">
      <alignment horizontal="center" vertical="center"/>
    </xf>
    <xf numFmtId="0" fontId="14" fillId="0" borderId="54" xfId="49" applyFont="1" applyFill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37" fillId="0" borderId="55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center" vertical="center"/>
    </xf>
    <xf numFmtId="0" fontId="14" fillId="0" borderId="31" xfId="49" applyFont="1" applyFill="1" applyBorder="1" applyAlignment="1">
      <alignment horizontal="center" vertical="center"/>
    </xf>
    <xf numFmtId="0" fontId="31" fillId="0" borderId="53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3" fillId="0" borderId="57" xfId="49" applyFont="1" applyBorder="1" applyAlignment="1">
      <alignment horizontal="center" vertical="center"/>
    </xf>
    <xf numFmtId="0" fontId="31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center" vertical="center"/>
    </xf>
    <xf numFmtId="0" fontId="19" fillId="0" borderId="44" xfId="49" applyFont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31" fillId="0" borderId="44" xfId="49" applyFont="1" applyBorder="1" applyAlignment="1">
      <alignment horizontal="left" vertical="center"/>
    </xf>
    <xf numFmtId="0" fontId="31" fillId="0" borderId="43" xfId="49" applyFont="1" applyFill="1" applyBorder="1" applyAlignment="1">
      <alignment horizontal="left" vertical="center"/>
    </xf>
    <xf numFmtId="0" fontId="19" fillId="0" borderId="44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31" fillId="0" borderId="42" xfId="49" applyFont="1" applyFill="1" applyBorder="1" applyAlignment="1">
      <alignment horizontal="left" vertical="center"/>
    </xf>
    <xf numFmtId="0" fontId="31" fillId="0" borderId="45" xfId="49" applyFont="1" applyFill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6" fillId="0" borderId="58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center" vertical="center"/>
    </xf>
    <xf numFmtId="0" fontId="23" fillId="0" borderId="53" xfId="49" applyFont="1" applyBorder="1" applyAlignment="1">
      <alignment horizontal="center" vertical="center"/>
    </xf>
    <xf numFmtId="0" fontId="23" fillId="0" borderId="58" xfId="49" applyFont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0" fontId="29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39" fillId="0" borderId="22" xfId="49" applyFont="1" applyBorder="1" applyAlignment="1">
      <alignment horizontal="center" vertical="top"/>
    </xf>
    <xf numFmtId="0" fontId="19" fillId="0" borderId="61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4" fillId="0" borderId="54" xfId="49" applyFont="1" applyBorder="1" applyAlignment="1">
      <alignment horizontal="left" vertical="center"/>
    </xf>
    <xf numFmtId="0" fontId="14" fillId="0" borderId="53" xfId="49" applyFont="1" applyBorder="1" applyAlignment="1">
      <alignment horizontal="left" vertical="center"/>
    </xf>
    <xf numFmtId="0" fontId="19" fillId="0" borderId="55" xfId="49" applyFont="1" applyBorder="1" applyAlignment="1">
      <alignment vertical="center"/>
    </xf>
    <xf numFmtId="0" fontId="23" fillId="0" borderId="56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/>
    </xf>
    <xf numFmtId="0" fontId="23" fillId="0" borderId="56" xfId="49" applyFont="1" applyBorder="1" applyAlignment="1">
      <alignment vertical="center"/>
    </xf>
    <xf numFmtId="0" fontId="19" fillId="0" borderId="56" xfId="49" applyFont="1" applyBorder="1" applyAlignment="1">
      <alignment vertical="center"/>
    </xf>
    <xf numFmtId="0" fontId="19" fillId="0" borderId="55" xfId="49" applyFont="1" applyBorder="1" applyAlignment="1">
      <alignment horizontal="center" vertical="center"/>
    </xf>
    <xf numFmtId="0" fontId="31" fillId="0" borderId="56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19" fillId="0" borderId="39" xfId="49" applyFont="1" applyBorder="1" applyAlignment="1">
      <alignment horizontal="left" vertical="center" wrapText="1"/>
    </xf>
    <xf numFmtId="0" fontId="19" fillId="0" borderId="40" xfId="49" applyFont="1" applyBorder="1" applyAlignment="1">
      <alignment horizontal="left" vertical="center" wrapText="1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40" fillId="0" borderId="62" xfId="49" applyFont="1" applyBorder="1" applyAlignment="1">
      <alignment horizontal="left" vertical="center" wrapText="1"/>
    </xf>
    <xf numFmtId="0" fontId="41" fillId="0" borderId="0" xfId="53" applyNumberFormat="1" applyFont="1" applyAlignment="1">
      <alignment horizontal="center" vertical="center"/>
    </xf>
    <xf numFmtId="0" fontId="17" fillId="0" borderId="12" xfId="53" applyNumberFormat="1" applyFont="1" applyBorder="1">
      <alignment vertical="center"/>
    </xf>
    <xf numFmtId="9" fontId="31" fillId="0" borderId="41" xfId="49" applyNumberFormat="1" applyFont="1" applyBorder="1" applyAlignment="1">
      <alignment horizontal="center" vertical="center"/>
    </xf>
    <xf numFmtId="0" fontId="17" fillId="0" borderId="63" xfId="53" applyNumberFormat="1" applyFont="1" applyBorder="1">
      <alignment vertical="center"/>
    </xf>
    <xf numFmtId="9" fontId="31" fillId="0" borderId="41" xfId="49" applyNumberFormat="1" applyFont="1" applyFill="1" applyBorder="1" applyAlignment="1" applyProtection="1">
      <alignment horizontal="center" vertical="center"/>
    </xf>
    <xf numFmtId="9" fontId="31" fillId="0" borderId="29" xfId="49" applyNumberFormat="1" applyFont="1" applyBorder="1" applyAlignment="1">
      <alignment horizontal="center" vertical="center"/>
    </xf>
    <xf numFmtId="0" fontId="17" fillId="0" borderId="64" xfId="53" applyNumberFormat="1" applyFont="1" applyBorder="1">
      <alignment vertical="center"/>
    </xf>
    <xf numFmtId="0" fontId="31" fillId="0" borderId="55" xfId="49" applyFont="1" applyBorder="1" applyAlignment="1">
      <alignment horizontal="left" vertical="center"/>
    </xf>
    <xf numFmtId="0" fontId="31" fillId="0" borderId="28" xfId="49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9" fontId="31" fillId="0" borderId="38" xfId="49" applyNumberFormat="1" applyFont="1" applyBorder="1" applyAlignment="1">
      <alignment horizontal="left" vertical="center"/>
    </xf>
    <xf numFmtId="9" fontId="31" fillId="0" borderId="33" xfId="49" applyNumberFormat="1" applyFont="1" applyBorder="1" applyAlignment="1">
      <alignment horizontal="left" vertical="center"/>
    </xf>
    <xf numFmtId="9" fontId="31" fillId="0" borderId="39" xfId="49" applyNumberFormat="1" applyFont="1" applyBorder="1" applyAlignment="1">
      <alignment horizontal="left" vertical="center"/>
    </xf>
    <xf numFmtId="9" fontId="31" fillId="0" borderId="40" xfId="49" applyNumberFormat="1" applyFont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31" fillId="0" borderId="66" xfId="49" applyFont="1" applyFill="1" applyBorder="1" applyAlignment="1">
      <alignment horizontal="left" vertical="center"/>
    </xf>
    <xf numFmtId="0" fontId="31" fillId="0" borderId="67" xfId="49" applyFont="1" applyFill="1" applyBorder="1" applyAlignment="1">
      <alignment horizontal="left" vertical="center"/>
    </xf>
    <xf numFmtId="0" fontId="14" fillId="0" borderId="50" xfId="49" applyFont="1" applyBorder="1" applyAlignment="1">
      <alignment vertical="center"/>
    </xf>
    <xf numFmtId="0" fontId="14" fillId="0" borderId="24" xfId="49" applyFont="1" applyBorder="1" applyAlignment="1">
      <alignment vertical="center"/>
    </xf>
    <xf numFmtId="0" fontId="31" fillId="0" borderId="26" xfId="49" applyFont="1" applyBorder="1" applyAlignment="1">
      <alignment vertical="center"/>
    </xf>
    <xf numFmtId="0" fontId="14" fillId="0" borderId="26" xfId="49" applyFont="1" applyBorder="1" applyAlignment="1">
      <alignment vertical="center"/>
    </xf>
    <xf numFmtId="58" fontId="23" fillId="0" borderId="24" xfId="49" applyNumberFormat="1" applyFont="1" applyBorder="1" applyAlignment="1">
      <alignment vertical="center"/>
    </xf>
    <xf numFmtId="0" fontId="14" fillId="0" borderId="37" xfId="49" applyFont="1" applyBorder="1" applyAlignment="1">
      <alignment horizontal="center" vertical="center"/>
    </xf>
    <xf numFmtId="0" fontId="31" fillId="0" borderId="61" xfId="49" applyFont="1" applyFill="1" applyBorder="1" applyAlignment="1">
      <alignment horizontal="left" vertical="center"/>
    </xf>
    <xf numFmtId="0" fontId="31" fillId="0" borderId="37" xfId="49" applyFont="1" applyFill="1" applyBorder="1" applyAlignment="1">
      <alignment horizontal="left" vertical="center"/>
    </xf>
    <xf numFmtId="0" fontId="42" fillId="0" borderId="53" xfId="49" applyFont="1" applyBorder="1" applyAlignment="1">
      <alignment horizontal="center" vertical="center"/>
    </xf>
    <xf numFmtId="0" fontId="23" fillId="0" borderId="26" xfId="49" applyFont="1" applyBorder="1" applyAlignment="1">
      <alignment vertical="center"/>
    </xf>
    <xf numFmtId="0" fontId="19" fillId="0" borderId="68" xfId="49" applyFont="1" applyBorder="1" applyAlignment="1">
      <alignment horizontal="left" vertical="center"/>
    </xf>
    <xf numFmtId="0" fontId="14" fillId="0" borderId="59" xfId="49" applyFont="1" applyBorder="1" applyAlignment="1">
      <alignment horizontal="left" vertical="center"/>
    </xf>
    <xf numFmtId="0" fontId="31" fillId="0" borderId="60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47" xfId="49" applyFont="1" applyBorder="1" applyAlignment="1">
      <alignment horizontal="left" vertical="center" wrapText="1"/>
    </xf>
    <xf numFmtId="0" fontId="19" fillId="0" borderId="60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 wrapText="1"/>
    </xf>
    <xf numFmtId="0" fontId="43" fillId="0" borderId="43" xfId="49" applyFont="1" applyBorder="1" applyAlignment="1">
      <alignment horizontal="left" vertical="center" wrapText="1"/>
    </xf>
    <xf numFmtId="0" fontId="28" fillId="0" borderId="43" xfId="49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9" fontId="31" fillId="0" borderId="42" xfId="49" applyNumberFormat="1" applyFont="1" applyBorder="1" applyAlignment="1">
      <alignment horizontal="left" vertical="center"/>
    </xf>
    <xf numFmtId="9" fontId="31" fillId="0" borderId="47" xfId="49" applyNumberFormat="1" applyFont="1" applyBorder="1" applyAlignment="1">
      <alignment horizontal="left" vertical="center"/>
    </xf>
    <xf numFmtId="0" fontId="25" fillId="0" borderId="60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31" fillId="0" borderId="69" xfId="49" applyFont="1" applyFill="1" applyBorder="1" applyAlignment="1">
      <alignment horizontal="left" vertical="center"/>
    </xf>
    <xf numFmtId="0" fontId="14" fillId="0" borderId="27" xfId="49" applyFont="1" applyBorder="1" applyAlignment="1">
      <alignment horizontal="center" vertical="center"/>
    </xf>
    <xf numFmtId="0" fontId="26" fillId="0" borderId="68" xfId="49" applyFont="1" applyBorder="1" applyAlignment="1">
      <alignment horizontal="center" vertical="center"/>
    </xf>
    <xf numFmtId="0" fontId="31" fillId="0" borderId="68" xfId="49" applyFont="1" applyFill="1" applyBorder="1" applyAlignment="1">
      <alignment horizontal="left" vertical="center"/>
    </xf>
    <xf numFmtId="0" fontId="31" fillId="0" borderId="26" xfId="49" applyFont="1" applyBorder="1" applyAlignment="1">
      <alignment horizontal="center" vertical="center"/>
    </xf>
    <xf numFmtId="0" fontId="31" fillId="0" borderId="68" xfId="49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 wrapText="1"/>
    </xf>
    <xf numFmtId="0" fontId="44" fillId="0" borderId="71" xfId="0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2" xfId="0" applyFont="1" applyFill="1" applyBorder="1"/>
    <xf numFmtId="0" fontId="0" fillId="0" borderId="18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44" fillId="0" borderId="74" xfId="0" applyFont="1" applyBorder="1" applyAlignment="1">
      <alignment horizontal="center" vertical="center" wrapText="1"/>
    </xf>
    <xf numFmtId="0" fontId="45" fillId="0" borderId="75" xfId="0" applyFont="1" applyBorder="1" applyAlignment="1">
      <alignment horizontal="center" vertical="center"/>
    </xf>
    <xf numFmtId="0" fontId="45" fillId="0" borderId="48" xfId="0" applyFont="1" applyBorder="1"/>
    <xf numFmtId="0" fontId="0" fillId="0" borderId="48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23 2 3" xfId="57"/>
    <cellStyle name="常规_110509_2006-09-28 2" xfId="58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59850" y="10287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852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16510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59850" y="10287000"/>
              <a:ext cx="39370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654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867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72550" y="2590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994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03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78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590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121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97950" y="3771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12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979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50250" y="19145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16510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50250" y="2095500"/>
              <a:ext cx="393700" cy="2070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50250" y="17335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3755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102235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24850" y="635000"/>
              <a:ext cx="393700" cy="105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89535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72550" y="596900"/>
              <a:ext cx="393700" cy="130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8525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97950" y="1733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97950" y="19145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97950" y="20955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81915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6625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121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979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994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979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81915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85250" y="2987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86750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81915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81915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0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505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127000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127000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127000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127000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14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14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5" customWidth="1"/>
    <col min="3" max="3" width="10.1666666666667" customWidth="1"/>
  </cols>
  <sheetData>
    <row r="1" ht="21" customHeight="1" spans="1:2">
      <c r="A1" s="446"/>
      <c r="B1" s="447" t="s">
        <v>0</v>
      </c>
    </row>
    <row r="2" spans="1:2">
      <c r="A2" s="12">
        <v>1</v>
      </c>
      <c r="B2" s="448" t="s">
        <v>1</v>
      </c>
    </row>
    <row r="3" spans="1:2">
      <c r="A3" s="12">
        <v>2</v>
      </c>
      <c r="B3" s="448" t="s">
        <v>2</v>
      </c>
    </row>
    <row r="4" spans="1:2">
      <c r="A4" s="12">
        <v>3</v>
      </c>
      <c r="B4" s="448" t="s">
        <v>3</v>
      </c>
    </row>
    <row r="5" spans="1:2">
      <c r="A5" s="12">
        <v>4</v>
      </c>
      <c r="B5" s="448" t="s">
        <v>4</v>
      </c>
    </row>
    <row r="6" spans="1:2">
      <c r="A6" s="12">
        <v>5</v>
      </c>
      <c r="B6" s="448" t="s">
        <v>5</v>
      </c>
    </row>
    <row r="7" spans="1:2">
      <c r="A7" s="12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9" customHeight="1" spans="1:2">
      <c r="A9" s="446"/>
      <c r="B9" s="451" t="s">
        <v>8</v>
      </c>
    </row>
    <row r="10" ht="16" customHeight="1" spans="1:2">
      <c r="A10" s="12">
        <v>1</v>
      </c>
      <c r="B10" s="452" t="s">
        <v>9</v>
      </c>
    </row>
    <row r="11" spans="1:2">
      <c r="A11" s="12">
        <v>2</v>
      </c>
      <c r="B11" s="448" t="s">
        <v>10</v>
      </c>
    </row>
    <row r="12" spans="1:2">
      <c r="A12" s="12">
        <v>3</v>
      </c>
      <c r="B12" s="450" t="s">
        <v>11</v>
      </c>
    </row>
    <row r="13" spans="1:2">
      <c r="A13" s="12">
        <v>4</v>
      </c>
      <c r="B13" s="448" t="s">
        <v>12</v>
      </c>
    </row>
    <row r="14" spans="1:2">
      <c r="A14" s="12">
        <v>5</v>
      </c>
      <c r="B14" s="448" t="s">
        <v>13</v>
      </c>
    </row>
    <row r="15" spans="1:2">
      <c r="A15" s="12">
        <v>6</v>
      </c>
      <c r="B15" s="448" t="s">
        <v>14</v>
      </c>
    </row>
    <row r="16" spans="1:2">
      <c r="A16" s="12">
        <v>7</v>
      </c>
      <c r="B16" s="448" t="s">
        <v>15</v>
      </c>
    </row>
    <row r="17" spans="1:2">
      <c r="A17" s="12">
        <v>8</v>
      </c>
      <c r="B17" s="448" t="s">
        <v>16</v>
      </c>
    </row>
    <row r="18" spans="1:2">
      <c r="A18" s="12">
        <v>9</v>
      </c>
      <c r="B18" s="448" t="s">
        <v>17</v>
      </c>
    </row>
    <row r="19" spans="1:2">
      <c r="A19" s="12"/>
      <c r="B19" s="448"/>
    </row>
    <row r="20" ht="20.25" spans="1:2">
      <c r="A20" s="446"/>
      <c r="B20" s="447" t="s">
        <v>18</v>
      </c>
    </row>
    <row r="21" spans="1:2">
      <c r="A21" s="12">
        <v>1</v>
      </c>
      <c r="B21" s="453" t="s">
        <v>19</v>
      </c>
    </row>
    <row r="22" spans="1:2">
      <c r="A22" s="12">
        <v>2</v>
      </c>
      <c r="B22" s="448" t="s">
        <v>20</v>
      </c>
    </row>
    <row r="23" spans="1:2">
      <c r="A23" s="12">
        <v>3</v>
      </c>
      <c r="B23" s="448" t="s">
        <v>21</v>
      </c>
    </row>
    <row r="24" spans="1:2">
      <c r="A24" s="12">
        <v>4</v>
      </c>
      <c r="B24" s="448" t="s">
        <v>22</v>
      </c>
    </row>
    <row r="25" spans="1:2">
      <c r="A25" s="12">
        <v>5</v>
      </c>
      <c r="B25" s="448" t="s">
        <v>23</v>
      </c>
    </row>
    <row r="26" spans="1:2">
      <c r="A26" s="12">
        <v>6</v>
      </c>
      <c r="B26" s="448" t="s">
        <v>24</v>
      </c>
    </row>
    <row r="27" spans="1:2">
      <c r="A27" s="12">
        <v>7</v>
      </c>
      <c r="B27" s="448" t="s">
        <v>25</v>
      </c>
    </row>
    <row r="28" spans="1:2">
      <c r="A28" s="12"/>
      <c r="B28" s="448"/>
    </row>
    <row r="29" ht="20.25" spans="1:2">
      <c r="A29" s="446"/>
      <c r="B29" s="447" t="s">
        <v>26</v>
      </c>
    </row>
    <row r="30" spans="1:2">
      <c r="A30" s="12">
        <v>1</v>
      </c>
      <c r="B30" s="453" t="s">
        <v>27</v>
      </c>
    </row>
    <row r="31" spans="1:2">
      <c r="A31" s="12">
        <v>2</v>
      </c>
      <c r="B31" s="448" t="s">
        <v>28</v>
      </c>
    </row>
    <row r="32" spans="1:2">
      <c r="A32" s="12">
        <v>3</v>
      </c>
      <c r="B32" s="448" t="s">
        <v>29</v>
      </c>
    </row>
    <row r="33" ht="28.5" spans="1:2">
      <c r="A33" s="12">
        <v>4</v>
      </c>
      <c r="B33" s="448" t="s">
        <v>30</v>
      </c>
    </row>
    <row r="34" spans="1:2">
      <c r="A34" s="12">
        <v>5</v>
      </c>
      <c r="B34" s="448" t="s">
        <v>31</v>
      </c>
    </row>
    <row r="35" spans="1:2">
      <c r="A35" s="12">
        <v>6</v>
      </c>
      <c r="B35" s="448" t="s">
        <v>32</v>
      </c>
    </row>
    <row r="36" spans="1:2">
      <c r="A36" s="12">
        <v>7</v>
      </c>
      <c r="B36" s="448" t="s">
        <v>33</v>
      </c>
    </row>
    <row r="37" spans="1:2">
      <c r="A37" s="12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70" zoomScaleNormal="70" workbookViewId="0">
      <selection activeCell="R8" sqref="R8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5.1666666666667" style="71" customWidth="1"/>
    <col min="15" max="16384" width="9" style="70"/>
  </cols>
  <sheetData>
    <row r="1" ht="22" customHeight="1" spans="1:14">
      <c r="A1" s="72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2" customHeight="1" spans="1:14">
      <c r="A2" s="74" t="s">
        <v>62</v>
      </c>
      <c r="B2" s="75" t="str">
        <f>'验货尺寸表 （中期）'!B2</f>
        <v>TADDAN91627</v>
      </c>
      <c r="C2" s="75"/>
      <c r="D2" s="76" t="s">
        <v>68</v>
      </c>
      <c r="E2" s="75" t="str">
        <f>'验货尺寸表 （中期）'!E2</f>
        <v>男式外套</v>
      </c>
      <c r="F2" s="75"/>
      <c r="G2" s="75"/>
      <c r="H2" s="77"/>
      <c r="I2" s="104" t="s">
        <v>57</v>
      </c>
      <c r="J2" s="105" t="s">
        <v>58</v>
      </c>
      <c r="K2" s="105"/>
      <c r="L2" s="105"/>
      <c r="M2" s="105"/>
      <c r="N2" s="106"/>
    </row>
    <row r="3" ht="22" customHeight="1" spans="1:14">
      <c r="A3" s="78" t="s">
        <v>149</v>
      </c>
      <c r="B3" s="79" t="s">
        <v>150</v>
      </c>
      <c r="C3" s="79"/>
      <c r="D3" s="79"/>
      <c r="E3" s="79"/>
      <c r="F3" s="79"/>
      <c r="G3" s="79"/>
      <c r="H3" s="80"/>
      <c r="I3" s="107" t="s">
        <v>151</v>
      </c>
      <c r="J3" s="107"/>
      <c r="K3" s="107"/>
      <c r="L3" s="107"/>
      <c r="M3" s="107"/>
      <c r="N3" s="108"/>
    </row>
    <row r="4" ht="22" customHeight="1" spans="1:14">
      <c r="A4" s="78"/>
      <c r="B4" s="81" t="s">
        <v>152</v>
      </c>
      <c r="C4" s="81" t="s">
        <v>153</v>
      </c>
      <c r="D4" s="81" t="s">
        <v>154</v>
      </c>
      <c r="E4" s="81" t="s">
        <v>155</v>
      </c>
      <c r="F4" s="81" t="s">
        <v>156</v>
      </c>
      <c r="G4" s="81" t="s">
        <v>157</v>
      </c>
      <c r="H4" s="80"/>
      <c r="I4" s="81" t="s">
        <v>152</v>
      </c>
      <c r="J4" s="81" t="s">
        <v>153</v>
      </c>
      <c r="K4" s="81" t="s">
        <v>154</v>
      </c>
      <c r="L4" s="81" t="s">
        <v>155</v>
      </c>
      <c r="M4" s="81" t="s">
        <v>156</v>
      </c>
      <c r="N4" s="81" t="s">
        <v>157</v>
      </c>
    </row>
    <row r="5" ht="22" customHeight="1" spans="1:14">
      <c r="A5" s="78"/>
      <c r="B5" s="82" t="s">
        <v>161</v>
      </c>
      <c r="C5" s="82" t="s">
        <v>162</v>
      </c>
      <c r="D5" s="82" t="s">
        <v>163</v>
      </c>
      <c r="E5" s="82" t="s">
        <v>164</v>
      </c>
      <c r="F5" s="82" t="s">
        <v>165</v>
      </c>
      <c r="G5" s="82" t="s">
        <v>166</v>
      </c>
      <c r="H5" s="80"/>
      <c r="I5" s="82" t="s">
        <v>161</v>
      </c>
      <c r="J5" s="82" t="s">
        <v>162</v>
      </c>
      <c r="K5" s="82" t="s">
        <v>163</v>
      </c>
      <c r="L5" s="82" t="s">
        <v>164</v>
      </c>
      <c r="M5" s="82" t="s">
        <v>165</v>
      </c>
      <c r="N5" s="82" t="s">
        <v>166</v>
      </c>
    </row>
    <row r="6" ht="22" customHeight="1" spans="1:14">
      <c r="A6" s="83" t="s">
        <v>169</v>
      </c>
      <c r="B6" s="84">
        <f t="shared" ref="B6:B11" si="0">C6-1</f>
        <v>66</v>
      </c>
      <c r="C6" s="84">
        <f>D6-2</f>
        <v>67</v>
      </c>
      <c r="D6" s="82">
        <v>69</v>
      </c>
      <c r="E6" s="84">
        <f>D6+2</f>
        <v>71</v>
      </c>
      <c r="F6" s="84">
        <f>E6+2</f>
        <v>73</v>
      </c>
      <c r="G6" s="84">
        <f>F6+1</f>
        <v>74</v>
      </c>
      <c r="H6" s="80"/>
      <c r="I6" s="109" t="s">
        <v>282</v>
      </c>
      <c r="J6" s="109" t="s">
        <v>283</v>
      </c>
      <c r="K6" s="110" t="s">
        <v>284</v>
      </c>
      <c r="L6" s="110" t="s">
        <v>285</v>
      </c>
      <c r="M6" s="110" t="s">
        <v>286</v>
      </c>
      <c r="N6" s="110" t="s">
        <v>284</v>
      </c>
    </row>
    <row r="7" ht="22" customHeight="1" spans="1:14">
      <c r="A7" s="83" t="s">
        <v>171</v>
      </c>
      <c r="B7" s="84">
        <f t="shared" si="0"/>
        <v>66.5</v>
      </c>
      <c r="C7" s="84">
        <f>D7-2</f>
        <v>67.5</v>
      </c>
      <c r="D7" s="82">
        <v>69.5</v>
      </c>
      <c r="E7" s="84">
        <f>D7+2</f>
        <v>71.5</v>
      </c>
      <c r="F7" s="84">
        <f>E7+2</f>
        <v>73.5</v>
      </c>
      <c r="G7" s="84">
        <f>F7+1</f>
        <v>74.5</v>
      </c>
      <c r="H7" s="80"/>
      <c r="I7" s="109" t="s">
        <v>172</v>
      </c>
      <c r="J7" s="109" t="s">
        <v>172</v>
      </c>
      <c r="K7" s="110">
        <v>-0.5</v>
      </c>
      <c r="L7" s="110">
        <v>-0.5</v>
      </c>
      <c r="M7" s="110">
        <v>-0.5</v>
      </c>
      <c r="N7" s="110">
        <v>-0.5</v>
      </c>
    </row>
    <row r="8" ht="22" customHeight="1" spans="1:14">
      <c r="A8" s="85" t="s">
        <v>173</v>
      </c>
      <c r="B8" s="84">
        <f t="shared" ref="B8:B10" si="1">C8-4</f>
        <v>106</v>
      </c>
      <c r="C8" s="84">
        <f t="shared" ref="C8:C10" si="2">D8-4</f>
        <v>110</v>
      </c>
      <c r="D8" s="86" t="s">
        <v>287</v>
      </c>
      <c r="E8" s="84">
        <f t="shared" ref="E8:E10" si="3">D8+4</f>
        <v>118</v>
      </c>
      <c r="F8" s="84">
        <f>E8+4</f>
        <v>122</v>
      </c>
      <c r="G8" s="84">
        <f t="shared" ref="G8:G10" si="4">F8+6</f>
        <v>128</v>
      </c>
      <c r="H8" s="80"/>
      <c r="I8" s="109" t="s">
        <v>284</v>
      </c>
      <c r="J8" s="109" t="s">
        <v>284</v>
      </c>
      <c r="K8" s="110" t="s">
        <v>284</v>
      </c>
      <c r="L8" s="110" t="s">
        <v>284</v>
      </c>
      <c r="M8" s="110" t="s">
        <v>284</v>
      </c>
      <c r="N8" s="110" t="s">
        <v>284</v>
      </c>
    </row>
    <row r="9" ht="22" customHeight="1" spans="1:14">
      <c r="A9" s="85" t="s">
        <v>175</v>
      </c>
      <c r="B9" s="84">
        <f t="shared" si="1"/>
        <v>102</v>
      </c>
      <c r="C9" s="84">
        <f t="shared" si="2"/>
        <v>106</v>
      </c>
      <c r="D9" s="86" t="s">
        <v>288</v>
      </c>
      <c r="E9" s="84">
        <f t="shared" si="3"/>
        <v>114</v>
      </c>
      <c r="F9" s="84">
        <f>E9+5</f>
        <v>119</v>
      </c>
      <c r="G9" s="84">
        <f t="shared" si="4"/>
        <v>125</v>
      </c>
      <c r="H9" s="80"/>
      <c r="I9" s="110" t="s">
        <v>284</v>
      </c>
      <c r="J9" s="110" t="s">
        <v>284</v>
      </c>
      <c r="K9" s="110" t="s">
        <v>284</v>
      </c>
      <c r="L9" s="110" t="s">
        <v>284</v>
      </c>
      <c r="M9" s="110" t="s">
        <v>284</v>
      </c>
      <c r="N9" s="110" t="s">
        <v>284</v>
      </c>
    </row>
    <row r="10" ht="22" customHeight="1" spans="1:14">
      <c r="A10" s="85" t="s">
        <v>177</v>
      </c>
      <c r="B10" s="84">
        <f t="shared" si="1"/>
        <v>100</v>
      </c>
      <c r="C10" s="84">
        <f t="shared" si="2"/>
        <v>104</v>
      </c>
      <c r="D10" s="86" t="s">
        <v>289</v>
      </c>
      <c r="E10" s="84">
        <f t="shared" si="3"/>
        <v>112</v>
      </c>
      <c r="F10" s="84">
        <f>E10+5</f>
        <v>117</v>
      </c>
      <c r="G10" s="84">
        <f t="shared" si="4"/>
        <v>123</v>
      </c>
      <c r="H10" s="80"/>
      <c r="I10" s="109" t="s">
        <v>286</v>
      </c>
      <c r="J10" s="109" t="s">
        <v>284</v>
      </c>
      <c r="K10" s="110" t="s">
        <v>286</v>
      </c>
      <c r="L10" s="110" t="s">
        <v>285</v>
      </c>
      <c r="M10" s="110" t="s">
        <v>284</v>
      </c>
      <c r="N10" s="110" t="s">
        <v>284</v>
      </c>
    </row>
    <row r="11" ht="22" customHeight="1" spans="1:14">
      <c r="A11" s="87" t="s">
        <v>179</v>
      </c>
      <c r="B11" s="88">
        <f t="shared" si="0"/>
        <v>44</v>
      </c>
      <c r="C11" s="88">
        <f t="shared" ref="C11:C16" si="5">D11-1</f>
        <v>45</v>
      </c>
      <c r="D11" s="88">
        <v>46</v>
      </c>
      <c r="E11" s="88">
        <f t="shared" ref="E11:E16" si="6">D11+1</f>
        <v>47</v>
      </c>
      <c r="F11" s="88">
        <f t="shared" ref="F11:F16" si="7">E11+1</f>
        <v>48</v>
      </c>
      <c r="G11" s="88">
        <f>F11+1.2</f>
        <v>49.2</v>
      </c>
      <c r="H11" s="80"/>
      <c r="I11" s="109" t="s">
        <v>290</v>
      </c>
      <c r="J11" s="109" t="s">
        <v>285</v>
      </c>
      <c r="K11" s="110" t="s">
        <v>285</v>
      </c>
      <c r="L11" s="110" t="s">
        <v>291</v>
      </c>
      <c r="M11" s="110" t="s">
        <v>286</v>
      </c>
      <c r="N11" s="110" t="s">
        <v>282</v>
      </c>
    </row>
    <row r="12" ht="22" customHeight="1" spans="1:14">
      <c r="A12" s="87" t="s">
        <v>182</v>
      </c>
      <c r="B12" s="88">
        <f t="shared" ref="B12:B18" si="8">C12-0.5</f>
        <v>59.5</v>
      </c>
      <c r="C12" s="88">
        <f t="shared" si="5"/>
        <v>60</v>
      </c>
      <c r="D12" s="88">
        <v>61</v>
      </c>
      <c r="E12" s="88">
        <f t="shared" si="6"/>
        <v>62</v>
      </c>
      <c r="F12" s="88">
        <f t="shared" si="7"/>
        <v>63</v>
      </c>
      <c r="G12" s="88">
        <f>F12+0.5</f>
        <v>63.5</v>
      </c>
      <c r="H12" s="80"/>
      <c r="I12" s="110" t="s">
        <v>284</v>
      </c>
      <c r="J12" s="109" t="s">
        <v>292</v>
      </c>
      <c r="K12" s="109" t="s">
        <v>292</v>
      </c>
      <c r="L12" s="109" t="s">
        <v>292</v>
      </c>
      <c r="M12" s="110" t="s">
        <v>284</v>
      </c>
      <c r="N12" s="110" t="s">
        <v>284</v>
      </c>
    </row>
    <row r="13" ht="22" customHeight="1" spans="1:14">
      <c r="A13" s="85" t="s">
        <v>183</v>
      </c>
      <c r="B13" s="84">
        <f>C13-0.8</f>
        <v>19.4</v>
      </c>
      <c r="C13" s="84">
        <f>D13-0.8</f>
        <v>20.2</v>
      </c>
      <c r="D13" s="82">
        <v>21</v>
      </c>
      <c r="E13" s="84">
        <f>D13+0.8</f>
        <v>21.8</v>
      </c>
      <c r="F13" s="84">
        <f>E13+0.8</f>
        <v>22.6</v>
      </c>
      <c r="G13" s="84">
        <f>F13+1.3</f>
        <v>23.9</v>
      </c>
      <c r="H13" s="80"/>
      <c r="I13" s="110" t="s">
        <v>284</v>
      </c>
      <c r="J13" s="110" t="s">
        <v>284</v>
      </c>
      <c r="K13" s="110" t="s">
        <v>284</v>
      </c>
      <c r="L13" s="110" t="s">
        <v>284</v>
      </c>
      <c r="M13" s="110" t="s">
        <v>284</v>
      </c>
      <c r="N13" s="110" t="s">
        <v>284</v>
      </c>
    </row>
    <row r="14" ht="22" customHeight="1" spans="1:14">
      <c r="A14" s="85" t="s">
        <v>184</v>
      </c>
      <c r="B14" s="84">
        <f>C14-0.7</f>
        <v>15.6</v>
      </c>
      <c r="C14" s="84">
        <f>D14-0.7</f>
        <v>16.3</v>
      </c>
      <c r="D14" s="82">
        <v>17</v>
      </c>
      <c r="E14" s="84">
        <f>D14+0.7</f>
        <v>17.7</v>
      </c>
      <c r="F14" s="84">
        <f>E14+0.7</f>
        <v>18.4</v>
      </c>
      <c r="G14" s="84">
        <f>F14+1</f>
        <v>19.4</v>
      </c>
      <c r="H14" s="80"/>
      <c r="I14" s="110" t="s">
        <v>284</v>
      </c>
      <c r="J14" s="110" t="s">
        <v>284</v>
      </c>
      <c r="K14" s="110" t="s">
        <v>284</v>
      </c>
      <c r="L14" s="110" t="s">
        <v>284</v>
      </c>
      <c r="M14" s="110" t="s">
        <v>284</v>
      </c>
      <c r="N14" s="110" t="s">
        <v>284</v>
      </c>
    </row>
    <row r="15" ht="22" customHeight="1" spans="1:14">
      <c r="A15" s="85" t="s">
        <v>185</v>
      </c>
      <c r="B15" s="84">
        <f t="shared" si="8"/>
        <v>11</v>
      </c>
      <c r="C15" s="84">
        <f t="shared" ref="C15:C18" si="9">D15-0.5</f>
        <v>11.5</v>
      </c>
      <c r="D15" s="82">
        <v>12</v>
      </c>
      <c r="E15" s="84">
        <f>D15+0.5</f>
        <v>12.5</v>
      </c>
      <c r="F15" s="84">
        <f>E15+0.5</f>
        <v>13</v>
      </c>
      <c r="G15" s="84">
        <f>F15+0.7</f>
        <v>13.7</v>
      </c>
      <c r="H15" s="80"/>
      <c r="I15" s="110" t="s">
        <v>284</v>
      </c>
      <c r="J15" s="110" t="s">
        <v>284</v>
      </c>
      <c r="K15" s="110" t="s">
        <v>284</v>
      </c>
      <c r="L15" s="110" t="s">
        <v>284</v>
      </c>
      <c r="M15" s="110" t="s">
        <v>284</v>
      </c>
      <c r="N15" s="110" t="s">
        <v>284</v>
      </c>
    </row>
    <row r="16" ht="22" customHeight="1" spans="1:14">
      <c r="A16" s="85" t="s">
        <v>186</v>
      </c>
      <c r="B16" s="84">
        <f>C16-1</f>
        <v>50</v>
      </c>
      <c r="C16" s="84">
        <f t="shared" si="5"/>
        <v>51</v>
      </c>
      <c r="D16" s="82">
        <v>52</v>
      </c>
      <c r="E16" s="84">
        <f t="shared" si="6"/>
        <v>53</v>
      </c>
      <c r="F16" s="84">
        <f t="shared" si="7"/>
        <v>54</v>
      </c>
      <c r="G16" s="84">
        <f>F16+1.5</f>
        <v>55.5</v>
      </c>
      <c r="H16" s="80"/>
      <c r="I16" s="109" t="s">
        <v>282</v>
      </c>
      <c r="J16" s="109" t="s">
        <v>282</v>
      </c>
      <c r="K16" s="109" t="s">
        <v>282</v>
      </c>
      <c r="L16" s="109" t="s">
        <v>282</v>
      </c>
      <c r="M16" s="109" t="s">
        <v>282</v>
      </c>
      <c r="N16" s="109" t="s">
        <v>282</v>
      </c>
    </row>
    <row r="17" ht="22" customHeight="1" spans="1:14">
      <c r="A17" s="85" t="s">
        <v>188</v>
      </c>
      <c r="B17" s="89">
        <f t="shared" si="8"/>
        <v>35</v>
      </c>
      <c r="C17" s="89">
        <f t="shared" si="9"/>
        <v>35.5</v>
      </c>
      <c r="D17" s="90">
        <v>36</v>
      </c>
      <c r="E17" s="89">
        <f t="shared" ref="E17:G17" si="10">D17+0.5</f>
        <v>36.5</v>
      </c>
      <c r="F17" s="89">
        <f t="shared" si="10"/>
        <v>37</v>
      </c>
      <c r="G17" s="89">
        <f t="shared" si="10"/>
        <v>37.5</v>
      </c>
      <c r="H17" s="80"/>
      <c r="I17" s="110" t="s">
        <v>284</v>
      </c>
      <c r="J17" s="110" t="s">
        <v>284</v>
      </c>
      <c r="K17" s="110" t="s">
        <v>284</v>
      </c>
      <c r="L17" s="110" t="s">
        <v>284</v>
      </c>
      <c r="M17" s="110" t="s">
        <v>284</v>
      </c>
      <c r="N17" s="110" t="s">
        <v>284</v>
      </c>
    </row>
    <row r="18" ht="22" customHeight="1" spans="1:14">
      <c r="A18" s="85" t="s">
        <v>189</v>
      </c>
      <c r="B18" s="89">
        <f t="shared" si="8"/>
        <v>24.5</v>
      </c>
      <c r="C18" s="89">
        <f t="shared" si="9"/>
        <v>25</v>
      </c>
      <c r="D18" s="90">
        <v>25.5</v>
      </c>
      <c r="E18" s="89">
        <f>D18+0.5</f>
        <v>26</v>
      </c>
      <c r="F18" s="89">
        <f>E18+0.5</f>
        <v>26.5</v>
      </c>
      <c r="G18" s="91">
        <f>F18+0.75</f>
        <v>27.25</v>
      </c>
      <c r="H18" s="80"/>
      <c r="I18" s="109" t="s">
        <v>282</v>
      </c>
      <c r="J18" s="109" t="s">
        <v>282</v>
      </c>
      <c r="K18" s="109" t="s">
        <v>282</v>
      </c>
      <c r="L18" s="109" t="s">
        <v>282</v>
      </c>
      <c r="M18" s="109" t="s">
        <v>282</v>
      </c>
      <c r="N18" s="109" t="s">
        <v>282</v>
      </c>
    </row>
    <row r="19" ht="22" customHeight="1" spans="1:14">
      <c r="A19" s="85" t="s">
        <v>190</v>
      </c>
      <c r="B19" s="89">
        <v>17</v>
      </c>
      <c r="C19" s="89">
        <v>17</v>
      </c>
      <c r="D19" s="92">
        <v>17</v>
      </c>
      <c r="E19" s="89">
        <v>18</v>
      </c>
      <c r="F19" s="89">
        <v>18</v>
      </c>
      <c r="G19" s="89">
        <f>F19</f>
        <v>18</v>
      </c>
      <c r="H19" s="80"/>
      <c r="I19" s="110" t="s">
        <v>284</v>
      </c>
      <c r="J19" s="110" t="s">
        <v>284</v>
      </c>
      <c r="K19" s="110" t="s">
        <v>284</v>
      </c>
      <c r="L19" s="110" t="s">
        <v>284</v>
      </c>
      <c r="M19" s="110" t="s">
        <v>284</v>
      </c>
      <c r="N19" s="110" t="s">
        <v>284</v>
      </c>
    </row>
    <row r="20" ht="22" customHeight="1" spans="1:14">
      <c r="A20" s="93"/>
      <c r="B20" s="94"/>
      <c r="C20" s="94"/>
      <c r="D20" s="94"/>
      <c r="E20" s="94"/>
      <c r="F20" s="94"/>
      <c r="G20" s="94"/>
      <c r="H20" s="80"/>
      <c r="I20" s="109"/>
      <c r="J20" s="109"/>
      <c r="K20" s="109"/>
      <c r="L20" s="109"/>
      <c r="M20" s="109"/>
      <c r="N20" s="109"/>
    </row>
    <row r="21" ht="22" customHeight="1" spans="1:14">
      <c r="A21" s="95"/>
      <c r="B21" s="96"/>
      <c r="C21" s="96"/>
      <c r="D21" s="97"/>
      <c r="E21" s="96"/>
      <c r="F21" s="96"/>
      <c r="G21" s="96"/>
      <c r="H21" s="80"/>
      <c r="I21" s="109"/>
      <c r="J21" s="109"/>
      <c r="K21" s="109"/>
      <c r="L21" s="109"/>
      <c r="M21" s="109"/>
      <c r="N21" s="109"/>
    </row>
    <row r="22" ht="22" customHeight="1" spans="1:14">
      <c r="A22" s="98"/>
      <c r="B22" s="99"/>
      <c r="C22" s="100"/>
      <c r="D22" s="101"/>
      <c r="E22" s="100"/>
      <c r="F22" s="100"/>
      <c r="G22" s="100"/>
      <c r="H22" s="80"/>
      <c r="I22" s="109"/>
      <c r="J22" s="109"/>
      <c r="K22" s="109"/>
      <c r="L22" s="109"/>
      <c r="M22" s="109"/>
      <c r="N22" s="109"/>
    </row>
    <row r="23" ht="22" customHeight="1" spans="1:14">
      <c r="A23" s="102" t="s">
        <v>191</v>
      </c>
      <c r="D23" s="103"/>
      <c r="E23" s="103"/>
      <c r="F23" s="103"/>
      <c r="G23" s="103"/>
      <c r="H23" s="103"/>
      <c r="I23" s="111"/>
      <c r="J23" s="111"/>
      <c r="K23" s="111"/>
      <c r="L23" s="111"/>
      <c r="M23" s="111"/>
      <c r="N23" s="111"/>
    </row>
    <row r="24" ht="22" customHeight="1" spans="1:14">
      <c r="A24" s="70" t="s">
        <v>293</v>
      </c>
      <c r="D24" s="103"/>
      <c r="E24" s="103"/>
      <c r="F24" s="103"/>
      <c r="G24" s="103"/>
      <c r="H24" s="103"/>
      <c r="I24" s="111"/>
      <c r="J24" s="111"/>
      <c r="K24" s="111"/>
      <c r="L24" s="111"/>
      <c r="M24" s="111"/>
      <c r="N24" s="111"/>
    </row>
    <row r="25" ht="14.25" spans="1:13">
      <c r="A25" s="103"/>
      <c r="B25" s="103"/>
      <c r="C25" s="103"/>
      <c r="D25" s="103"/>
      <c r="E25" s="103"/>
      <c r="F25" s="103"/>
      <c r="G25" s="103"/>
      <c r="H25" s="103"/>
      <c r="I25" s="112" t="s">
        <v>294</v>
      </c>
      <c r="J25" s="112"/>
      <c r="K25" s="112" t="s">
        <v>194</v>
      </c>
      <c r="L25" s="112"/>
      <c r="M25" s="112" t="s">
        <v>295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3.5" customWidth="1"/>
    <col min="3" max="3" width="12.8333333333333" customWidth="1"/>
    <col min="4" max="4" width="19.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63" t="s">
        <v>310</v>
      </c>
      <c r="O2" s="5" t="s">
        <v>311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312</v>
      </c>
      <c r="J3" s="4" t="s">
        <v>312</v>
      </c>
      <c r="K3" s="4" t="s">
        <v>312</v>
      </c>
      <c r="L3" s="4" t="s">
        <v>312</v>
      </c>
      <c r="M3" s="4" t="s">
        <v>312</v>
      </c>
      <c r="N3" s="64"/>
      <c r="O3" s="7"/>
    </row>
    <row r="4" s="59" customFormat="1" spans="1:16">
      <c r="A4" s="11">
        <v>1</v>
      </c>
      <c r="B4" s="11">
        <v>2479</v>
      </c>
      <c r="C4" s="11" t="s">
        <v>313</v>
      </c>
      <c r="D4" s="11" t="s">
        <v>314</v>
      </c>
      <c r="E4" s="11" t="s">
        <v>63</v>
      </c>
      <c r="F4" s="9" t="s">
        <v>315</v>
      </c>
      <c r="G4" s="11" t="s">
        <v>316</v>
      </c>
      <c r="H4" s="61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65"/>
      <c r="O4" s="11" t="s">
        <v>317</v>
      </c>
      <c r="P4" s="66"/>
    </row>
    <row r="5" s="59" customFormat="1" spans="1:16">
      <c r="A5" s="11">
        <v>2</v>
      </c>
      <c r="B5" s="11">
        <v>2479</v>
      </c>
      <c r="C5" s="11" t="s">
        <v>313</v>
      </c>
      <c r="D5" s="11" t="s">
        <v>314</v>
      </c>
      <c r="E5" s="11" t="s">
        <v>63</v>
      </c>
      <c r="F5" s="9" t="s">
        <v>315</v>
      </c>
      <c r="G5" s="11" t="s">
        <v>316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5"/>
      <c r="O5" s="11" t="s">
        <v>317</v>
      </c>
      <c r="P5" s="66"/>
    </row>
    <row r="6" s="59" customFormat="1" spans="1:16">
      <c r="A6" s="11">
        <v>3</v>
      </c>
      <c r="B6" s="11">
        <v>3210</v>
      </c>
      <c r="C6" s="11" t="s">
        <v>313</v>
      </c>
      <c r="D6" s="11" t="s">
        <v>314</v>
      </c>
      <c r="E6" s="11" t="s">
        <v>63</v>
      </c>
      <c r="F6" s="9" t="s">
        <v>315</v>
      </c>
      <c r="G6" s="11" t="s">
        <v>316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5"/>
      <c r="O6" s="11" t="s">
        <v>317</v>
      </c>
      <c r="P6" s="66"/>
    </row>
    <row r="7" s="59" customFormat="1" spans="1:16">
      <c r="A7" s="11">
        <v>4</v>
      </c>
      <c r="B7" s="11">
        <v>3210</v>
      </c>
      <c r="C7" s="11" t="s">
        <v>313</v>
      </c>
      <c r="D7" s="11" t="s">
        <v>314</v>
      </c>
      <c r="E7" s="11" t="s">
        <v>63</v>
      </c>
      <c r="F7" s="9" t="s">
        <v>315</v>
      </c>
      <c r="G7" s="11" t="s">
        <v>316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5"/>
      <c r="O7" s="11" t="s">
        <v>317</v>
      </c>
      <c r="P7" s="66"/>
    </row>
    <row r="8" s="59" customFormat="1" spans="1:16">
      <c r="A8" s="11">
        <v>5</v>
      </c>
      <c r="B8" s="11">
        <v>3208</v>
      </c>
      <c r="C8" s="11" t="s">
        <v>313</v>
      </c>
      <c r="D8" s="11" t="s">
        <v>318</v>
      </c>
      <c r="E8" s="11" t="s">
        <v>63</v>
      </c>
      <c r="F8" s="9" t="s">
        <v>315</v>
      </c>
      <c r="G8" s="11" t="s">
        <v>316</v>
      </c>
      <c r="H8" s="61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5"/>
      <c r="O8" s="11" t="s">
        <v>317</v>
      </c>
      <c r="P8" s="66"/>
    </row>
    <row r="9" s="59" customFormat="1" spans="1:16">
      <c r="A9" s="11">
        <v>6</v>
      </c>
      <c r="B9" s="11">
        <v>3208</v>
      </c>
      <c r="C9" s="11" t="s">
        <v>313</v>
      </c>
      <c r="D9" s="11" t="s">
        <v>318</v>
      </c>
      <c r="E9" s="11" t="s">
        <v>63</v>
      </c>
      <c r="F9" s="9" t="s">
        <v>315</v>
      </c>
      <c r="G9" s="11" t="s">
        <v>316</v>
      </c>
      <c r="H9" s="61"/>
      <c r="I9" s="11">
        <v>2</v>
      </c>
      <c r="J9" s="11">
        <v>0</v>
      </c>
      <c r="K9" s="11">
        <v>1</v>
      </c>
      <c r="L9" s="11">
        <v>0</v>
      </c>
      <c r="M9" s="11">
        <v>0</v>
      </c>
      <c r="N9" s="65"/>
      <c r="O9" s="11" t="s">
        <v>317</v>
      </c>
      <c r="P9" s="66"/>
    </row>
    <row r="10" spans="1:15">
      <c r="A10" s="11">
        <v>7</v>
      </c>
      <c r="B10" s="11" t="s">
        <v>319</v>
      </c>
      <c r="C10" s="11" t="s">
        <v>320</v>
      </c>
      <c r="D10" s="25" t="s">
        <v>314</v>
      </c>
      <c r="E10" s="11" t="s">
        <v>63</v>
      </c>
      <c r="F10" s="9" t="s">
        <v>321</v>
      </c>
      <c r="G10" s="11" t="s">
        <v>316</v>
      </c>
      <c r="H10" s="62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65"/>
      <c r="O10" s="11" t="s">
        <v>317</v>
      </c>
    </row>
    <row r="11" spans="1:15">
      <c r="A11" s="11">
        <v>8</v>
      </c>
      <c r="B11" s="11" t="s">
        <v>319</v>
      </c>
      <c r="C11" s="11" t="s">
        <v>320</v>
      </c>
      <c r="D11" s="25" t="s">
        <v>314</v>
      </c>
      <c r="E11" s="11" t="s">
        <v>63</v>
      </c>
      <c r="F11" s="9" t="s">
        <v>321</v>
      </c>
      <c r="G11" s="11" t="s">
        <v>316</v>
      </c>
      <c r="H11" s="61"/>
      <c r="I11" s="11">
        <v>2</v>
      </c>
      <c r="J11" s="11">
        <v>0</v>
      </c>
      <c r="K11" s="11">
        <v>0</v>
      </c>
      <c r="L11" s="11">
        <v>1</v>
      </c>
      <c r="M11" s="11">
        <v>1</v>
      </c>
      <c r="N11" s="65"/>
      <c r="O11" s="11" t="s">
        <v>317</v>
      </c>
    </row>
    <row r="12" spans="1:15">
      <c r="A12" s="11">
        <v>9</v>
      </c>
      <c r="B12" s="11" t="s">
        <v>319</v>
      </c>
      <c r="C12" s="11" t="s">
        <v>320</v>
      </c>
      <c r="D12" s="25" t="s">
        <v>314</v>
      </c>
      <c r="E12" s="11" t="s">
        <v>63</v>
      </c>
      <c r="F12" s="9" t="s">
        <v>321</v>
      </c>
      <c r="G12" s="11" t="s">
        <v>316</v>
      </c>
      <c r="H12" s="61"/>
      <c r="I12" s="11">
        <v>1</v>
      </c>
      <c r="J12" s="11">
        <v>1</v>
      </c>
      <c r="K12" s="11">
        <v>0</v>
      </c>
      <c r="L12" s="11">
        <v>0</v>
      </c>
      <c r="M12" s="11">
        <v>1</v>
      </c>
      <c r="N12" s="65"/>
      <c r="O12" s="11" t="s">
        <v>317</v>
      </c>
    </row>
    <row r="13" spans="1:15">
      <c r="A13" s="11">
        <v>10</v>
      </c>
      <c r="B13" s="25" t="s">
        <v>322</v>
      </c>
      <c r="C13" s="11" t="s">
        <v>320</v>
      </c>
      <c r="D13" s="11" t="s">
        <v>318</v>
      </c>
      <c r="E13" s="11" t="s">
        <v>63</v>
      </c>
      <c r="F13" s="9" t="s">
        <v>321</v>
      </c>
      <c r="G13" s="11" t="s">
        <v>316</v>
      </c>
      <c r="H13" s="61"/>
      <c r="I13" s="11">
        <v>2</v>
      </c>
      <c r="J13" s="11">
        <v>0</v>
      </c>
      <c r="K13" s="11">
        <v>1</v>
      </c>
      <c r="L13" s="11">
        <v>1</v>
      </c>
      <c r="M13" s="11">
        <v>0</v>
      </c>
      <c r="N13" s="65"/>
      <c r="O13" s="11" t="s">
        <v>317</v>
      </c>
    </row>
    <row r="14" spans="1:15">
      <c r="A14" s="11">
        <v>11</v>
      </c>
      <c r="B14" s="25" t="s">
        <v>322</v>
      </c>
      <c r="C14" s="11" t="s">
        <v>320</v>
      </c>
      <c r="D14" s="11" t="s">
        <v>318</v>
      </c>
      <c r="E14" s="11" t="s">
        <v>63</v>
      </c>
      <c r="F14" s="9" t="s">
        <v>321</v>
      </c>
      <c r="G14" s="11" t="s">
        <v>316</v>
      </c>
      <c r="H14" s="61"/>
      <c r="I14" s="11">
        <v>2</v>
      </c>
      <c r="J14" s="11">
        <v>0</v>
      </c>
      <c r="K14" s="11">
        <v>1</v>
      </c>
      <c r="L14" s="11">
        <v>1</v>
      </c>
      <c r="M14" s="11">
        <v>0</v>
      </c>
      <c r="N14" s="65"/>
      <c r="O14" s="11" t="s">
        <v>317</v>
      </c>
    </row>
    <row r="15" spans="1:15">
      <c r="A15" s="11">
        <v>12</v>
      </c>
      <c r="B15" s="11"/>
      <c r="C15" s="11"/>
      <c r="D15" s="11"/>
      <c r="E15" s="11"/>
      <c r="F15" s="11"/>
      <c r="G15" s="11"/>
      <c r="H15" s="62"/>
      <c r="I15" s="11"/>
      <c r="J15" s="11"/>
      <c r="K15" s="11"/>
      <c r="L15" s="11"/>
      <c r="M15" s="11"/>
      <c r="N15" s="67"/>
      <c r="O15" s="11"/>
    </row>
    <row r="16" spans="1:15">
      <c r="A16" s="11">
        <v>13</v>
      </c>
      <c r="B16" s="11"/>
      <c r="C16" s="11"/>
      <c r="D16" s="11"/>
      <c r="E16" s="11"/>
      <c r="F16" s="11"/>
      <c r="G16" s="11"/>
      <c r="H16" s="62"/>
      <c r="I16" s="11"/>
      <c r="J16" s="11"/>
      <c r="K16" s="11"/>
      <c r="L16" s="11"/>
      <c r="M16" s="11"/>
      <c r="N16" s="67"/>
      <c r="O16" s="11"/>
    </row>
    <row r="17" spans="1:15">
      <c r="A17" s="11">
        <v>14</v>
      </c>
      <c r="B17" s="11"/>
      <c r="C17" s="11"/>
      <c r="D17" s="11"/>
      <c r="E17" s="11"/>
      <c r="F17" s="11"/>
      <c r="G17" s="11"/>
      <c r="H17" s="62"/>
      <c r="I17" s="11"/>
      <c r="J17" s="11"/>
      <c r="K17" s="11"/>
      <c r="L17" s="11"/>
      <c r="M17" s="11"/>
      <c r="N17" s="67"/>
      <c r="O17" s="11"/>
    </row>
    <row r="18" spans="1:15">
      <c r="A18" s="11">
        <v>15</v>
      </c>
      <c r="B18" s="11"/>
      <c r="C18" s="11"/>
      <c r="D18" s="11"/>
      <c r="E18" s="11"/>
      <c r="F18" s="11"/>
      <c r="G18" s="11"/>
      <c r="H18" s="61"/>
      <c r="I18" s="11"/>
      <c r="J18" s="11"/>
      <c r="K18" s="11"/>
      <c r="L18" s="11"/>
      <c r="M18" s="11"/>
      <c r="N18" s="65"/>
      <c r="O18" s="11"/>
    </row>
    <row r="19" spans="1:15">
      <c r="A19" s="11">
        <v>16</v>
      </c>
      <c r="B19" s="11"/>
      <c r="C19" s="11"/>
      <c r="D19" s="11"/>
      <c r="E19" s="11"/>
      <c r="F19" s="11"/>
      <c r="G19" s="11"/>
      <c r="H19" s="61"/>
      <c r="I19" s="11"/>
      <c r="J19" s="11"/>
      <c r="K19" s="11"/>
      <c r="L19" s="11"/>
      <c r="M19" s="11"/>
      <c r="N19" s="65"/>
      <c r="O19" s="11"/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68"/>
      <c r="O20" s="12"/>
    </row>
    <row r="21" s="2" customFormat="1" ht="18.75" spans="1:15">
      <c r="A21" s="13" t="s">
        <v>323</v>
      </c>
      <c r="B21" s="14"/>
      <c r="C21" s="14"/>
      <c r="D21" s="15"/>
      <c r="E21" s="16"/>
      <c r="F21" s="34"/>
      <c r="G21" s="34"/>
      <c r="H21" s="34"/>
      <c r="I21" s="28"/>
      <c r="J21" s="13" t="s">
        <v>324</v>
      </c>
      <c r="K21" s="14"/>
      <c r="L21" s="14"/>
      <c r="M21" s="15"/>
      <c r="N21" s="69"/>
      <c r="O21" s="24"/>
    </row>
    <row r="22" ht="34" customHeight="1" spans="1:15">
      <c r="A22" s="20" t="s">
        <v>325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4 N18:N19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2"/>
  <sheetViews>
    <sheetView workbookViewId="0">
      <selection activeCell="E14" sqref="E14"/>
    </sheetView>
  </sheetViews>
  <sheetFormatPr defaultColWidth="9" defaultRowHeight="14.25"/>
  <cols>
    <col min="1" max="1" width="7" customWidth="1"/>
    <col min="2" max="2" width="11.9" customWidth="1"/>
    <col min="3" max="3" width="14" customWidth="1"/>
    <col min="4" max="4" width="13.125" customWidth="1"/>
    <col min="5" max="5" width="18.6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327</v>
      </c>
      <c r="H2" s="4"/>
      <c r="I2" s="4" t="s">
        <v>328</v>
      </c>
      <c r="J2" s="4"/>
      <c r="K2" s="6" t="s">
        <v>329</v>
      </c>
      <c r="L2" s="56" t="s">
        <v>330</v>
      </c>
      <c r="M2" s="22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57"/>
      <c r="M3" s="23"/>
    </row>
    <row r="4" spans="1:13">
      <c r="A4" s="9">
        <v>1</v>
      </c>
      <c r="B4" s="9" t="s">
        <v>315</v>
      </c>
      <c r="C4" s="11">
        <v>2479</v>
      </c>
      <c r="D4" s="11" t="s">
        <v>313</v>
      </c>
      <c r="E4" s="11" t="s">
        <v>314</v>
      </c>
      <c r="F4" s="11" t="s">
        <v>63</v>
      </c>
      <c r="G4" s="54">
        <v>-0.5</v>
      </c>
      <c r="H4" s="54">
        <v>0</v>
      </c>
      <c r="I4" s="54">
        <v>-1.2</v>
      </c>
      <c r="J4" s="54">
        <v>-0.2</v>
      </c>
      <c r="K4" s="9"/>
      <c r="L4" s="9" t="s">
        <v>317</v>
      </c>
      <c r="M4" s="9" t="s">
        <v>317</v>
      </c>
    </row>
    <row r="5" spans="1:13">
      <c r="A5" s="9">
        <v>2</v>
      </c>
      <c r="B5" s="9" t="s">
        <v>315</v>
      </c>
      <c r="C5" s="11">
        <v>2479</v>
      </c>
      <c r="D5" s="11" t="s">
        <v>313</v>
      </c>
      <c r="E5" s="11" t="s">
        <v>314</v>
      </c>
      <c r="F5" s="11" t="s">
        <v>63</v>
      </c>
      <c r="G5" s="54">
        <v>0</v>
      </c>
      <c r="H5" s="54">
        <v>0</v>
      </c>
      <c r="I5" s="54">
        <v>-0.5</v>
      </c>
      <c r="J5" s="54">
        <v>-0.5</v>
      </c>
      <c r="K5" s="9"/>
      <c r="L5" s="9" t="s">
        <v>317</v>
      </c>
      <c r="M5" s="9" t="s">
        <v>317</v>
      </c>
    </row>
    <row r="6" spans="1:13">
      <c r="A6" s="9">
        <v>3</v>
      </c>
      <c r="B6" s="9" t="s">
        <v>315</v>
      </c>
      <c r="C6" s="11">
        <v>3210</v>
      </c>
      <c r="D6" s="11" t="s">
        <v>313</v>
      </c>
      <c r="E6" s="11" t="s">
        <v>314</v>
      </c>
      <c r="F6" s="11" t="s">
        <v>63</v>
      </c>
      <c r="G6" s="54">
        <v>0</v>
      </c>
      <c r="H6" s="54">
        <v>0</v>
      </c>
      <c r="I6" s="54">
        <v>-0.6</v>
      </c>
      <c r="J6" s="54">
        <v>-0.3</v>
      </c>
      <c r="K6" s="9"/>
      <c r="L6" s="9" t="s">
        <v>317</v>
      </c>
      <c r="M6" s="9" t="s">
        <v>317</v>
      </c>
    </row>
    <row r="7" spans="1:13">
      <c r="A7" s="9">
        <v>4</v>
      </c>
      <c r="B7" s="9" t="s">
        <v>315</v>
      </c>
      <c r="C7" s="11">
        <v>3210</v>
      </c>
      <c r="D7" s="11" t="s">
        <v>313</v>
      </c>
      <c r="E7" s="11" t="s">
        <v>314</v>
      </c>
      <c r="F7" s="11" t="s">
        <v>63</v>
      </c>
      <c r="G7" s="54">
        <v>-0.5</v>
      </c>
      <c r="H7" s="54">
        <v>0</v>
      </c>
      <c r="I7" s="54">
        <v>-0.5</v>
      </c>
      <c r="J7" s="54">
        <v>-0.3</v>
      </c>
      <c r="K7" s="9"/>
      <c r="L7" s="9" t="s">
        <v>317</v>
      </c>
      <c r="M7" s="9" t="s">
        <v>317</v>
      </c>
    </row>
    <row r="8" spans="1:13">
      <c r="A8" s="9">
        <v>5</v>
      </c>
      <c r="B8" s="9" t="s">
        <v>315</v>
      </c>
      <c r="C8" s="11">
        <v>3208</v>
      </c>
      <c r="D8" s="11" t="s">
        <v>313</v>
      </c>
      <c r="E8" s="11" t="s">
        <v>318</v>
      </c>
      <c r="F8" s="11" t="s">
        <v>63</v>
      </c>
      <c r="G8" s="55">
        <v>-0.8</v>
      </c>
      <c r="H8" s="55">
        <v>0</v>
      </c>
      <c r="I8" s="55">
        <v>-1.2</v>
      </c>
      <c r="J8" s="55">
        <v>-0.3</v>
      </c>
      <c r="K8" s="9"/>
      <c r="L8" s="9" t="s">
        <v>317</v>
      </c>
      <c r="M8" s="9" t="s">
        <v>317</v>
      </c>
    </row>
    <row r="9" spans="1:13">
      <c r="A9" s="9">
        <v>6</v>
      </c>
      <c r="B9" s="9" t="s">
        <v>315</v>
      </c>
      <c r="C9" s="11">
        <v>3208</v>
      </c>
      <c r="D9" s="11" t="s">
        <v>313</v>
      </c>
      <c r="E9" s="11" t="s">
        <v>318</v>
      </c>
      <c r="F9" s="11" t="s">
        <v>63</v>
      </c>
      <c r="G9" s="54">
        <v>0</v>
      </c>
      <c r="H9" s="54">
        <v>0</v>
      </c>
      <c r="I9" s="54">
        <v>-0.5</v>
      </c>
      <c r="J9" s="54">
        <v>-0.3</v>
      </c>
      <c r="K9" s="9"/>
      <c r="L9" s="9" t="s">
        <v>317</v>
      </c>
      <c r="M9" s="9" t="s">
        <v>317</v>
      </c>
    </row>
    <row r="10" spans="1:13">
      <c r="A10" s="9">
        <v>7</v>
      </c>
      <c r="B10" s="9" t="s">
        <v>321</v>
      </c>
      <c r="C10" s="11" t="s">
        <v>319</v>
      </c>
      <c r="D10" s="11" t="s">
        <v>320</v>
      </c>
      <c r="E10" s="25" t="s">
        <v>314</v>
      </c>
      <c r="F10" s="11" t="s">
        <v>63</v>
      </c>
      <c r="G10" s="54">
        <v>-1</v>
      </c>
      <c r="H10" s="54">
        <v>0</v>
      </c>
      <c r="I10" s="54">
        <v>-1.5</v>
      </c>
      <c r="J10" s="54">
        <v>-0.5</v>
      </c>
      <c r="K10" s="9"/>
      <c r="L10" s="9" t="s">
        <v>317</v>
      </c>
      <c r="M10" s="9" t="s">
        <v>317</v>
      </c>
    </row>
    <row r="11" spans="1:13">
      <c r="A11" s="9">
        <v>8</v>
      </c>
      <c r="B11" s="9" t="s">
        <v>321</v>
      </c>
      <c r="C11" s="11" t="s">
        <v>319</v>
      </c>
      <c r="D11" s="11" t="s">
        <v>320</v>
      </c>
      <c r="E11" s="25" t="s">
        <v>314</v>
      </c>
      <c r="F11" s="11" t="s">
        <v>63</v>
      </c>
      <c r="G11" s="54">
        <v>-0.8</v>
      </c>
      <c r="H11" s="54">
        <v>0</v>
      </c>
      <c r="I11" s="54">
        <v>-1</v>
      </c>
      <c r="J11" s="54">
        <v>-0.5</v>
      </c>
      <c r="K11" s="9"/>
      <c r="L11" s="9" t="s">
        <v>317</v>
      </c>
      <c r="M11" s="9" t="s">
        <v>317</v>
      </c>
    </row>
    <row r="12" spans="1:13">
      <c r="A12" s="9">
        <v>9</v>
      </c>
      <c r="B12" s="9" t="s">
        <v>321</v>
      </c>
      <c r="C12" s="11" t="s">
        <v>319</v>
      </c>
      <c r="D12" s="11" t="s">
        <v>320</v>
      </c>
      <c r="E12" s="25" t="s">
        <v>314</v>
      </c>
      <c r="F12" s="11" t="s">
        <v>63</v>
      </c>
      <c r="G12" s="54">
        <v>-1</v>
      </c>
      <c r="H12" s="54">
        <v>0</v>
      </c>
      <c r="I12" s="54">
        <v>-1.2</v>
      </c>
      <c r="J12" s="54">
        <v>-0.6</v>
      </c>
      <c r="K12" s="9"/>
      <c r="L12" s="9" t="s">
        <v>317</v>
      </c>
      <c r="M12" s="9" t="s">
        <v>317</v>
      </c>
    </row>
    <row r="13" spans="1:13">
      <c r="A13" s="9">
        <v>10</v>
      </c>
      <c r="B13" s="9" t="s">
        <v>321</v>
      </c>
      <c r="C13" s="25" t="s">
        <v>322</v>
      </c>
      <c r="D13" s="11" t="s">
        <v>320</v>
      </c>
      <c r="E13" s="11" t="s">
        <v>318</v>
      </c>
      <c r="F13" s="11" t="s">
        <v>63</v>
      </c>
      <c r="G13" s="54">
        <v>-0.8</v>
      </c>
      <c r="H13" s="54">
        <v>0</v>
      </c>
      <c r="I13" s="54">
        <v>-1</v>
      </c>
      <c r="J13" s="54">
        <v>-0.5</v>
      </c>
      <c r="K13" s="9"/>
      <c r="L13" s="9" t="s">
        <v>317</v>
      </c>
      <c r="M13" s="9" t="s">
        <v>317</v>
      </c>
    </row>
    <row r="14" spans="1:13">
      <c r="A14" s="9">
        <v>11</v>
      </c>
      <c r="B14" s="9" t="s">
        <v>321</v>
      </c>
      <c r="C14" s="25" t="s">
        <v>322</v>
      </c>
      <c r="D14" s="11" t="s">
        <v>320</v>
      </c>
      <c r="E14" s="11" t="s">
        <v>318</v>
      </c>
      <c r="F14" s="11" t="s">
        <v>63</v>
      </c>
      <c r="G14" s="54">
        <v>-0.8</v>
      </c>
      <c r="H14" s="54">
        <v>0</v>
      </c>
      <c r="I14" s="54">
        <v>-1</v>
      </c>
      <c r="J14" s="54">
        <v>-0.5</v>
      </c>
      <c r="K14" s="9"/>
      <c r="L14" s="9" t="s">
        <v>317</v>
      </c>
      <c r="M14" s="9" t="s">
        <v>317</v>
      </c>
    </row>
    <row r="15" spans="1:13">
      <c r="A15" s="9">
        <v>12</v>
      </c>
      <c r="B15" s="9"/>
      <c r="C15" s="11"/>
      <c r="D15" s="11"/>
      <c r="E15" s="11"/>
      <c r="F15" s="11"/>
      <c r="G15" s="54"/>
      <c r="H15" s="54"/>
      <c r="I15" s="54"/>
      <c r="J15" s="54"/>
      <c r="K15" s="9"/>
      <c r="L15" s="9"/>
      <c r="M15" s="9"/>
    </row>
    <row r="16" spans="1:13">
      <c r="A16" s="9">
        <v>13</v>
      </c>
      <c r="B16" s="9"/>
      <c r="C16" s="11"/>
      <c r="D16" s="11"/>
      <c r="E16" s="11"/>
      <c r="F16" s="11"/>
      <c r="G16" s="54"/>
      <c r="H16" s="54"/>
      <c r="I16" s="54"/>
      <c r="J16" s="54"/>
      <c r="K16" s="9"/>
      <c r="L16" s="9"/>
      <c r="M16" s="9"/>
    </row>
    <row r="17" spans="1:13">
      <c r="A17" s="9">
        <v>14</v>
      </c>
      <c r="B17" s="9"/>
      <c r="C17" s="11"/>
      <c r="D17" s="11"/>
      <c r="E17" s="11"/>
      <c r="F17" s="11"/>
      <c r="G17" s="55"/>
      <c r="H17" s="55"/>
      <c r="I17" s="55"/>
      <c r="J17" s="55"/>
      <c r="K17" s="9"/>
      <c r="L17" s="9"/>
      <c r="M17" s="9"/>
    </row>
    <row r="18" spans="1:13">
      <c r="A18" s="9">
        <v>15</v>
      </c>
      <c r="B18" s="9"/>
      <c r="C18" s="11"/>
      <c r="D18" s="11"/>
      <c r="E18" s="11"/>
      <c r="F18" s="11"/>
      <c r="G18" s="54"/>
      <c r="H18" s="54"/>
      <c r="I18" s="54"/>
      <c r="J18" s="54"/>
      <c r="K18" s="9"/>
      <c r="L18" s="9"/>
      <c r="M18" s="9"/>
    </row>
    <row r="19" spans="1:13">
      <c r="A19" s="9">
        <v>16</v>
      </c>
      <c r="B19" s="9"/>
      <c r="C19" s="11"/>
      <c r="D19" s="11"/>
      <c r="E19" s="11"/>
      <c r="F19" s="11"/>
      <c r="G19" s="54"/>
      <c r="H19" s="54"/>
      <c r="I19" s="54"/>
      <c r="J19" s="54"/>
      <c r="K19" s="9"/>
      <c r="L19" s="9"/>
      <c r="M19" s="9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="2" customFormat="1" ht="18.75" spans="1:13">
      <c r="A21" s="13" t="s">
        <v>323</v>
      </c>
      <c r="B21" s="14"/>
      <c r="C21" s="14"/>
      <c r="D21" s="14"/>
      <c r="E21" s="15"/>
      <c r="F21" s="16"/>
      <c r="G21" s="28"/>
      <c r="H21" s="13" t="s">
        <v>324</v>
      </c>
      <c r="I21" s="14"/>
      <c r="J21" s="14"/>
      <c r="K21" s="15"/>
      <c r="L21" s="58"/>
      <c r="M21" s="24"/>
    </row>
    <row r="22" ht="32" customHeight="1" spans="1:13">
      <c r="A22" s="20" t="s">
        <v>334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L4:M1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336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35" t="s">
        <v>337</v>
      </c>
      <c r="H2" s="36"/>
      <c r="I2" s="52"/>
      <c r="J2" s="35" t="s">
        <v>338</v>
      </c>
      <c r="K2" s="36"/>
      <c r="L2" s="52"/>
      <c r="M2" s="35" t="s">
        <v>339</v>
      </c>
      <c r="N2" s="36"/>
      <c r="O2" s="52"/>
      <c r="P2" s="35" t="s">
        <v>340</v>
      </c>
      <c r="Q2" s="36"/>
      <c r="R2" s="52"/>
      <c r="S2" s="36" t="s">
        <v>341</v>
      </c>
      <c r="T2" s="36"/>
      <c r="U2" s="52"/>
      <c r="V2" s="30" t="s">
        <v>342</v>
      </c>
      <c r="W2" s="30" t="s">
        <v>311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343</v>
      </c>
      <c r="H3" s="4" t="s">
        <v>68</v>
      </c>
      <c r="I3" s="4" t="s">
        <v>302</v>
      </c>
      <c r="J3" s="4" t="s">
        <v>343</v>
      </c>
      <c r="K3" s="4" t="s">
        <v>68</v>
      </c>
      <c r="L3" s="4" t="s">
        <v>302</v>
      </c>
      <c r="M3" s="4" t="s">
        <v>343</v>
      </c>
      <c r="N3" s="4" t="s">
        <v>68</v>
      </c>
      <c r="O3" s="4" t="s">
        <v>302</v>
      </c>
      <c r="P3" s="4" t="s">
        <v>343</v>
      </c>
      <c r="Q3" s="4" t="s">
        <v>68</v>
      </c>
      <c r="R3" s="4" t="s">
        <v>302</v>
      </c>
      <c r="S3" s="4" t="s">
        <v>343</v>
      </c>
      <c r="T3" s="4" t="s">
        <v>68</v>
      </c>
      <c r="U3" s="4" t="s">
        <v>302</v>
      </c>
      <c r="V3" s="53"/>
      <c r="W3" s="53"/>
    </row>
    <row r="4" spans="1:23">
      <c r="A4" s="38" t="s">
        <v>344</v>
      </c>
      <c r="B4" s="39" t="s">
        <v>345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5" t="s">
        <v>346</v>
      </c>
      <c r="H5" s="36"/>
      <c r="I5" s="52"/>
      <c r="J5" s="35" t="s">
        <v>347</v>
      </c>
      <c r="K5" s="36"/>
      <c r="L5" s="52"/>
      <c r="M5" s="35" t="s">
        <v>348</v>
      </c>
      <c r="N5" s="36"/>
      <c r="O5" s="52"/>
      <c r="P5" s="35" t="s">
        <v>349</v>
      </c>
      <c r="Q5" s="36"/>
      <c r="R5" s="52"/>
      <c r="S5" s="36" t="s">
        <v>350</v>
      </c>
      <c r="T5" s="36"/>
      <c r="U5" s="52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343</v>
      </c>
      <c r="H6" s="4" t="s">
        <v>68</v>
      </c>
      <c r="I6" s="4" t="s">
        <v>302</v>
      </c>
      <c r="J6" s="4" t="s">
        <v>343</v>
      </c>
      <c r="K6" s="4" t="s">
        <v>68</v>
      </c>
      <c r="L6" s="4" t="s">
        <v>302</v>
      </c>
      <c r="M6" s="4" t="s">
        <v>343</v>
      </c>
      <c r="N6" s="4" t="s">
        <v>68</v>
      </c>
      <c r="O6" s="4" t="s">
        <v>302</v>
      </c>
      <c r="P6" s="4" t="s">
        <v>343</v>
      </c>
      <c r="Q6" s="4" t="s">
        <v>68</v>
      </c>
      <c r="R6" s="4" t="s">
        <v>302</v>
      </c>
      <c r="S6" s="4" t="s">
        <v>343</v>
      </c>
      <c r="T6" s="4" t="s">
        <v>68</v>
      </c>
      <c r="U6" s="4" t="s">
        <v>302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1"/>
      <c r="B9" s="51"/>
      <c r="C9" s="51"/>
      <c r="D9" s="51"/>
      <c r="E9" s="51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351</v>
      </c>
      <c r="B11" s="14"/>
      <c r="C11" s="14"/>
      <c r="D11" s="14"/>
      <c r="E11" s="15"/>
      <c r="F11" s="16"/>
      <c r="G11" s="28"/>
      <c r="H11" s="34"/>
      <c r="I11" s="34"/>
      <c r="J11" s="13" t="s">
        <v>324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352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354</v>
      </c>
      <c r="B2" s="30" t="s">
        <v>298</v>
      </c>
      <c r="C2" s="30" t="s">
        <v>299</v>
      </c>
      <c r="D2" s="30" t="s">
        <v>300</v>
      </c>
      <c r="E2" s="30" t="s">
        <v>301</v>
      </c>
      <c r="F2" s="30" t="s">
        <v>302</v>
      </c>
      <c r="G2" s="29" t="s">
        <v>355</v>
      </c>
      <c r="H2" s="29" t="s">
        <v>356</v>
      </c>
      <c r="I2" s="29" t="s">
        <v>357</v>
      </c>
      <c r="J2" s="29" t="s">
        <v>356</v>
      </c>
      <c r="K2" s="29" t="s">
        <v>358</v>
      </c>
      <c r="L2" s="29" t="s">
        <v>356</v>
      </c>
      <c r="M2" s="30" t="s">
        <v>342</v>
      </c>
      <c r="N2" s="30" t="s">
        <v>311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354</v>
      </c>
      <c r="B4" s="32" t="s">
        <v>359</v>
      </c>
      <c r="C4" s="32" t="s">
        <v>343</v>
      </c>
      <c r="D4" s="32" t="s">
        <v>300</v>
      </c>
      <c r="E4" s="30" t="s">
        <v>301</v>
      </c>
      <c r="F4" s="30" t="s">
        <v>302</v>
      </c>
      <c r="G4" s="29" t="s">
        <v>355</v>
      </c>
      <c r="H4" s="29" t="s">
        <v>356</v>
      </c>
      <c r="I4" s="29" t="s">
        <v>357</v>
      </c>
      <c r="J4" s="29" t="s">
        <v>356</v>
      </c>
      <c r="K4" s="29" t="s">
        <v>358</v>
      </c>
      <c r="L4" s="29" t="s">
        <v>356</v>
      </c>
      <c r="M4" s="30" t="s">
        <v>342</v>
      </c>
      <c r="N4" s="30" t="s">
        <v>311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3" t="s">
        <v>360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361</v>
      </c>
      <c r="B11" s="14"/>
      <c r="C11" s="14"/>
      <c r="D11" s="15"/>
      <c r="E11" s="16"/>
      <c r="F11" s="34"/>
      <c r="G11" s="28"/>
      <c r="H11" s="34"/>
      <c r="I11" s="13" t="s">
        <v>362</v>
      </c>
      <c r="J11" s="14"/>
      <c r="K11" s="14"/>
      <c r="L11" s="14"/>
      <c r="M11" s="14"/>
      <c r="N11" s="24"/>
    </row>
    <row r="12" ht="48" customHeight="1" spans="1:14">
      <c r="A12" s="20" t="s">
        <v>363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1"/>
  <sheetViews>
    <sheetView workbookViewId="0">
      <selection activeCell="F24" sqref="F24"/>
    </sheetView>
  </sheetViews>
  <sheetFormatPr defaultColWidth="9" defaultRowHeight="14.25"/>
  <cols>
    <col min="1" max="1" width="14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342</v>
      </c>
      <c r="L2" s="5" t="s">
        <v>311</v>
      </c>
    </row>
    <row r="3" spans="1:12">
      <c r="A3" s="9" t="s">
        <v>369</v>
      </c>
      <c r="B3" s="9"/>
      <c r="C3" s="11" t="s">
        <v>370</v>
      </c>
      <c r="D3" s="11" t="s">
        <v>320</v>
      </c>
      <c r="E3" s="25" t="s">
        <v>314</v>
      </c>
      <c r="F3" s="11" t="s">
        <v>63</v>
      </c>
      <c r="G3" s="26" t="s">
        <v>371</v>
      </c>
      <c r="H3" s="27" t="s">
        <v>372</v>
      </c>
      <c r="I3" s="10"/>
      <c r="J3" s="10"/>
      <c r="K3" s="9" t="s">
        <v>96</v>
      </c>
      <c r="L3" s="9"/>
    </row>
    <row r="4" spans="1:12">
      <c r="A4" s="9" t="s">
        <v>369</v>
      </c>
      <c r="B4" s="9"/>
      <c r="C4" s="11">
        <v>3210</v>
      </c>
      <c r="D4" s="11" t="s">
        <v>313</v>
      </c>
      <c r="E4" s="25" t="s">
        <v>314</v>
      </c>
      <c r="F4" s="11" t="s">
        <v>63</v>
      </c>
      <c r="G4" s="26" t="s">
        <v>373</v>
      </c>
      <c r="H4" s="27" t="s">
        <v>372</v>
      </c>
      <c r="I4" s="10"/>
      <c r="J4" s="10"/>
      <c r="K4" s="9" t="s">
        <v>96</v>
      </c>
      <c r="L4" s="9"/>
    </row>
    <row r="5" spans="1:12">
      <c r="A5" s="9" t="s">
        <v>369</v>
      </c>
      <c r="B5" s="9"/>
      <c r="C5" s="11">
        <v>3210</v>
      </c>
      <c r="D5" s="11" t="s">
        <v>313</v>
      </c>
      <c r="E5" s="25" t="s">
        <v>314</v>
      </c>
      <c r="F5" s="11" t="s">
        <v>63</v>
      </c>
      <c r="G5" s="26" t="s">
        <v>374</v>
      </c>
      <c r="H5" s="27" t="s">
        <v>372</v>
      </c>
      <c r="I5" s="10"/>
      <c r="J5" s="10"/>
      <c r="K5" s="9" t="s">
        <v>96</v>
      </c>
      <c r="L5" s="9"/>
    </row>
    <row r="6" spans="1:12">
      <c r="A6" s="9" t="s">
        <v>369</v>
      </c>
      <c r="B6" s="9"/>
      <c r="C6" s="11" t="s">
        <v>370</v>
      </c>
      <c r="D6" s="11" t="s">
        <v>320</v>
      </c>
      <c r="E6" s="11" t="s">
        <v>318</v>
      </c>
      <c r="F6" s="11" t="s">
        <v>63</v>
      </c>
      <c r="G6" s="26" t="s">
        <v>371</v>
      </c>
      <c r="H6" s="27" t="s">
        <v>372</v>
      </c>
      <c r="I6" s="10"/>
      <c r="J6" s="10"/>
      <c r="K6" s="9" t="s">
        <v>96</v>
      </c>
      <c r="L6" s="9"/>
    </row>
    <row r="7" spans="1:12">
      <c r="A7" s="9" t="s">
        <v>369</v>
      </c>
      <c r="B7" s="9"/>
      <c r="C7" s="11">
        <v>3208</v>
      </c>
      <c r="D7" s="11" t="s">
        <v>313</v>
      </c>
      <c r="E7" s="11" t="s">
        <v>318</v>
      </c>
      <c r="F7" s="11" t="s">
        <v>63</v>
      </c>
      <c r="G7" s="26" t="s">
        <v>373</v>
      </c>
      <c r="H7" s="27" t="s">
        <v>372</v>
      </c>
      <c r="I7" s="10"/>
      <c r="J7" s="10"/>
      <c r="K7" s="9" t="s">
        <v>96</v>
      </c>
      <c r="L7" s="9"/>
    </row>
    <row r="8" spans="1:12">
      <c r="A8" s="9" t="s">
        <v>369</v>
      </c>
      <c r="B8" s="9"/>
      <c r="C8" s="11">
        <v>3208</v>
      </c>
      <c r="D8" s="11" t="s">
        <v>313</v>
      </c>
      <c r="E8" s="11" t="s">
        <v>318</v>
      </c>
      <c r="F8" s="11" t="s">
        <v>63</v>
      </c>
      <c r="G8" s="26" t="s">
        <v>374</v>
      </c>
      <c r="H8" s="27" t="s">
        <v>372</v>
      </c>
      <c r="I8" s="10"/>
      <c r="J8" s="10"/>
      <c r="K8" s="9" t="s">
        <v>96</v>
      </c>
      <c r="L8" s="9"/>
    </row>
    <row r="9" spans="1:12">
      <c r="A9" s="9"/>
      <c r="B9" s="9"/>
      <c r="C9" s="11"/>
      <c r="D9" s="11"/>
      <c r="E9" s="25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9"/>
      <c r="B14" s="9"/>
      <c r="C14" s="11"/>
      <c r="D14" s="11"/>
      <c r="E14" s="11"/>
      <c r="F14" s="11"/>
      <c r="G14" s="9"/>
      <c r="H14" s="9"/>
      <c r="I14" s="10"/>
      <c r="J14" s="10"/>
      <c r="K14" s="9"/>
      <c r="L14" s="9"/>
    </row>
    <row r="15" spans="1:12">
      <c r="A15" s="9"/>
      <c r="B15" s="9"/>
      <c r="C15" s="11"/>
      <c r="D15" s="11"/>
      <c r="E15" s="11"/>
      <c r="F15" s="11"/>
      <c r="G15" s="9"/>
      <c r="H15" s="9"/>
      <c r="I15" s="10"/>
      <c r="J15" s="10"/>
      <c r="K15" s="9"/>
      <c r="L15" s="9"/>
    </row>
    <row r="16" spans="1:12">
      <c r="A16" s="9"/>
      <c r="B16" s="9"/>
      <c r="C16" s="11"/>
      <c r="D16" s="11"/>
      <c r="E16" s="11"/>
      <c r="F16" s="11"/>
      <c r="G16" s="9"/>
      <c r="H16" s="9"/>
      <c r="I16" s="10"/>
      <c r="J16" s="10"/>
      <c r="K16" s="9"/>
      <c r="L16" s="9"/>
    </row>
    <row r="17" spans="1:12">
      <c r="A17" s="9"/>
      <c r="B17" s="9"/>
      <c r="C17" s="11"/>
      <c r="D17" s="11"/>
      <c r="E17" s="11"/>
      <c r="F17" s="11"/>
      <c r="G17" s="9"/>
      <c r="H17" s="9"/>
      <c r="I17" s="10"/>
      <c r="J17" s="10"/>
      <c r="K17" s="9"/>
      <c r="L17" s="9"/>
    </row>
    <row r="18" spans="1:12">
      <c r="A18" s="9"/>
      <c r="B18" s="9"/>
      <c r="C18" s="11"/>
      <c r="D18" s="11"/>
      <c r="E18" s="11"/>
      <c r="F18" s="11"/>
      <c r="G18" s="9"/>
      <c r="H18" s="9"/>
      <c r="I18" s="10"/>
      <c r="J18" s="10"/>
      <c r="K18" s="9"/>
      <c r="L18" s="9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="2" customFormat="1" ht="18.75" spans="1:12">
      <c r="A20" s="13" t="s">
        <v>375</v>
      </c>
      <c r="B20" s="14"/>
      <c r="C20" s="14"/>
      <c r="D20" s="14"/>
      <c r="E20" s="15"/>
      <c r="F20" s="16"/>
      <c r="G20" s="28"/>
      <c r="H20" s="13" t="s">
        <v>376</v>
      </c>
      <c r="I20" s="14"/>
      <c r="J20" s="14"/>
      <c r="K20" s="14"/>
      <c r="L20" s="24"/>
    </row>
    <row r="21" ht="67" customHeight="1" spans="1:12">
      <c r="A21" s="20" t="s">
        <v>377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343</v>
      </c>
      <c r="D2" s="5" t="s">
        <v>300</v>
      </c>
      <c r="E2" s="5" t="s">
        <v>301</v>
      </c>
      <c r="F2" s="4" t="s">
        <v>379</v>
      </c>
      <c r="G2" s="4" t="s">
        <v>328</v>
      </c>
      <c r="H2" s="6" t="s">
        <v>329</v>
      </c>
      <c r="I2" s="22" t="s">
        <v>331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332</v>
      </c>
      <c r="H3" s="8"/>
      <c r="I3" s="23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0"/>
      <c r="C5" s="10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361</v>
      </c>
      <c r="B11" s="14"/>
      <c r="C11" s="14"/>
      <c r="D11" s="15"/>
      <c r="E11" s="16"/>
      <c r="F11" s="17" t="s">
        <v>362</v>
      </c>
      <c r="G11" s="18"/>
      <c r="H11" s="19"/>
      <c r="I11" s="24"/>
    </row>
    <row r="12" ht="37" customHeight="1" spans="1:9">
      <c r="A12" s="20" t="s">
        <v>381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4" t="s">
        <v>35</v>
      </c>
      <c r="C2" s="425"/>
      <c r="D2" s="425"/>
      <c r="E2" s="425"/>
      <c r="F2" s="425"/>
      <c r="G2" s="425"/>
      <c r="H2" s="425"/>
      <c r="I2" s="439"/>
    </row>
    <row r="3" ht="28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40"/>
    </row>
    <row r="4" ht="28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2" t="s">
        <v>41</v>
      </c>
      <c r="G4" s="432" t="s">
        <v>42</v>
      </c>
      <c r="H4" s="427" t="s">
        <v>41</v>
      </c>
      <c r="I4" s="441" t="s">
        <v>42</v>
      </c>
    </row>
    <row r="5" ht="28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42">
        <v>2</v>
      </c>
    </row>
    <row r="6" ht="28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42">
        <v>3</v>
      </c>
    </row>
    <row r="7" ht="28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42">
        <v>4</v>
      </c>
    </row>
    <row r="8" ht="28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42">
        <v>6</v>
      </c>
    </row>
    <row r="9" ht="28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42">
        <v>8</v>
      </c>
    </row>
    <row r="10" ht="28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42">
        <v>11</v>
      </c>
    </row>
    <row r="11" ht="28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42">
        <v>15</v>
      </c>
    </row>
    <row r="12" ht="28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I2" sqref="I2:K2"/>
    </sheetView>
  </sheetViews>
  <sheetFormatPr defaultColWidth="10.3333333333333" defaultRowHeight="16.5" customHeight="1"/>
  <cols>
    <col min="1" max="1" width="11.0833333333333" style="239" customWidth="1"/>
    <col min="2" max="6" width="10.3333333333333" style="239"/>
    <col min="7" max="7" width="20.075" style="239" customWidth="1"/>
    <col min="8" max="8" width="11.7583333333333" style="239" customWidth="1"/>
    <col min="9" max="9" width="11.8333333333333" style="239" customWidth="1"/>
    <col min="10" max="10" width="8.83333333333333" style="239" customWidth="1"/>
    <col min="11" max="11" width="12" style="239" customWidth="1"/>
    <col min="12" max="16384" width="10.3333333333333" style="239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41" t="s">
        <v>53</v>
      </c>
      <c r="B2" s="200" t="s">
        <v>54</v>
      </c>
      <c r="C2" s="200"/>
      <c r="D2" s="242" t="s">
        <v>55</v>
      </c>
      <c r="E2" s="242"/>
      <c r="F2" s="200" t="s">
        <v>56</v>
      </c>
      <c r="G2" s="200"/>
      <c r="H2" s="243" t="s">
        <v>57</v>
      </c>
      <c r="I2" s="323" t="s">
        <v>58</v>
      </c>
      <c r="J2" s="323"/>
      <c r="K2" s="324"/>
    </row>
    <row r="3" ht="14.25" spans="1:11">
      <c r="A3" s="244" t="s">
        <v>59</v>
      </c>
      <c r="B3" s="245"/>
      <c r="C3" s="246"/>
      <c r="D3" s="247" t="s">
        <v>60</v>
      </c>
      <c r="E3" s="248"/>
      <c r="F3" s="248"/>
      <c r="G3" s="249"/>
      <c r="H3" s="247" t="s">
        <v>61</v>
      </c>
      <c r="I3" s="248"/>
      <c r="J3" s="248"/>
      <c r="K3" s="249"/>
    </row>
    <row r="4" ht="72" customHeight="1" spans="1:11">
      <c r="A4" s="250" t="s">
        <v>62</v>
      </c>
      <c r="B4" s="251" t="s">
        <v>63</v>
      </c>
      <c r="C4" s="203"/>
      <c r="D4" s="250" t="s">
        <v>64</v>
      </c>
      <c r="E4" s="252"/>
      <c r="F4" s="253">
        <v>45915</v>
      </c>
      <c r="G4" s="254"/>
      <c r="H4" s="250" t="s">
        <v>65</v>
      </c>
      <c r="I4" s="252"/>
      <c r="J4" s="278" t="s">
        <v>66</v>
      </c>
      <c r="K4" s="325" t="s">
        <v>67</v>
      </c>
    </row>
    <row r="5" ht="14.25" spans="1:11">
      <c r="A5" s="255" t="s">
        <v>68</v>
      </c>
      <c r="B5" s="202" t="s">
        <v>69</v>
      </c>
      <c r="C5" s="203"/>
      <c r="D5" s="250" t="s">
        <v>70</v>
      </c>
      <c r="E5" s="252"/>
      <c r="F5" s="256">
        <v>45856</v>
      </c>
      <c r="G5" s="257"/>
      <c r="H5" s="250" t="s">
        <v>71</v>
      </c>
      <c r="I5" s="252"/>
      <c r="J5" s="278" t="s">
        <v>66</v>
      </c>
      <c r="K5" s="325" t="s">
        <v>67</v>
      </c>
    </row>
    <row r="6" ht="14.25" spans="1:11">
      <c r="A6" s="250" t="s">
        <v>72</v>
      </c>
      <c r="B6" s="202" t="s">
        <v>73</v>
      </c>
      <c r="C6" s="203">
        <v>6</v>
      </c>
      <c r="D6" s="255" t="s">
        <v>74</v>
      </c>
      <c r="E6" s="258"/>
      <c r="F6" s="256">
        <v>45881</v>
      </c>
      <c r="G6" s="257"/>
      <c r="H6" s="250" t="s">
        <v>75</v>
      </c>
      <c r="I6" s="252"/>
      <c r="J6" s="278" t="s">
        <v>66</v>
      </c>
      <c r="K6" s="325" t="s">
        <v>67</v>
      </c>
    </row>
    <row r="7" ht="14.25" spans="1:11">
      <c r="A7" s="250" t="s">
        <v>76</v>
      </c>
      <c r="B7" s="260">
        <v>3030</v>
      </c>
      <c r="C7" s="261"/>
      <c r="D7" s="255" t="s">
        <v>77</v>
      </c>
      <c r="E7" s="262"/>
      <c r="F7" s="256">
        <v>45889</v>
      </c>
      <c r="G7" s="257"/>
      <c r="H7" s="250" t="s">
        <v>78</v>
      </c>
      <c r="I7" s="252"/>
      <c r="J7" s="278" t="s">
        <v>66</v>
      </c>
      <c r="K7" s="325" t="s">
        <v>67</v>
      </c>
    </row>
    <row r="8" ht="15" spans="1:11">
      <c r="A8" s="264" t="s">
        <v>79</v>
      </c>
      <c r="B8" s="265" t="s">
        <v>80</v>
      </c>
      <c r="C8" s="266"/>
      <c r="D8" s="267" t="s">
        <v>81</v>
      </c>
      <c r="E8" s="268"/>
      <c r="F8" s="269">
        <v>45901</v>
      </c>
      <c r="G8" s="270"/>
      <c r="H8" s="267" t="s">
        <v>82</v>
      </c>
      <c r="I8" s="268"/>
      <c r="J8" s="284" t="s">
        <v>66</v>
      </c>
      <c r="K8" s="334" t="s">
        <v>67</v>
      </c>
    </row>
    <row r="9" ht="15" spans="1:11">
      <c r="A9" s="353" t="s">
        <v>83</v>
      </c>
      <c r="B9" s="354"/>
      <c r="C9" s="354"/>
      <c r="D9" s="354"/>
      <c r="E9" s="354"/>
      <c r="F9" s="354"/>
      <c r="G9" s="354"/>
      <c r="H9" s="354"/>
      <c r="I9" s="354"/>
      <c r="J9" s="354"/>
      <c r="K9" s="404"/>
    </row>
    <row r="10" ht="15" spans="1:11">
      <c r="A10" s="355" t="s">
        <v>84</v>
      </c>
      <c r="B10" s="356"/>
      <c r="C10" s="356"/>
      <c r="D10" s="356"/>
      <c r="E10" s="356"/>
      <c r="F10" s="356"/>
      <c r="G10" s="356"/>
      <c r="H10" s="356"/>
      <c r="I10" s="356"/>
      <c r="J10" s="356"/>
      <c r="K10" s="405"/>
    </row>
    <row r="11" ht="14.25" spans="1:11">
      <c r="A11" s="357" t="s">
        <v>85</v>
      </c>
      <c r="B11" s="358" t="s">
        <v>86</v>
      </c>
      <c r="C11" s="359" t="s">
        <v>87</v>
      </c>
      <c r="D11" s="360"/>
      <c r="E11" s="361" t="s">
        <v>88</v>
      </c>
      <c r="F11" s="358" t="s">
        <v>86</v>
      </c>
      <c r="G11" s="359" t="s">
        <v>87</v>
      </c>
      <c r="H11" s="359" t="s">
        <v>89</v>
      </c>
      <c r="I11" s="361" t="s">
        <v>90</v>
      </c>
      <c r="J11" s="358" t="s">
        <v>86</v>
      </c>
      <c r="K11" s="406" t="s">
        <v>87</v>
      </c>
    </row>
    <row r="12" ht="14.25" spans="1:11">
      <c r="A12" s="255" t="s">
        <v>91</v>
      </c>
      <c r="B12" s="277" t="s">
        <v>86</v>
      </c>
      <c r="C12" s="278" t="s">
        <v>87</v>
      </c>
      <c r="D12" s="262"/>
      <c r="E12" s="258" t="s">
        <v>92</v>
      </c>
      <c r="F12" s="277" t="s">
        <v>86</v>
      </c>
      <c r="G12" s="278" t="s">
        <v>87</v>
      </c>
      <c r="H12" s="278" t="s">
        <v>89</v>
      </c>
      <c r="I12" s="258" t="s">
        <v>93</v>
      </c>
      <c r="J12" s="277" t="s">
        <v>86</v>
      </c>
      <c r="K12" s="325" t="s">
        <v>87</v>
      </c>
    </row>
    <row r="13" ht="14.25" spans="1:11">
      <c r="A13" s="255" t="s">
        <v>94</v>
      </c>
      <c r="B13" s="277" t="s">
        <v>86</v>
      </c>
      <c r="C13" s="278" t="s">
        <v>87</v>
      </c>
      <c r="D13" s="262"/>
      <c r="E13" s="258" t="s">
        <v>95</v>
      </c>
      <c r="F13" s="278" t="s">
        <v>96</v>
      </c>
      <c r="G13" s="278" t="s">
        <v>97</v>
      </c>
      <c r="H13" s="278" t="s">
        <v>89</v>
      </c>
      <c r="I13" s="258" t="s">
        <v>98</v>
      </c>
      <c r="J13" s="277" t="s">
        <v>86</v>
      </c>
      <c r="K13" s="325" t="s">
        <v>87</v>
      </c>
    </row>
    <row r="14" ht="15" spans="1:11">
      <c r="A14" s="267" t="s">
        <v>99</v>
      </c>
      <c r="B14" s="268"/>
      <c r="C14" s="268"/>
      <c r="D14" s="268"/>
      <c r="E14" s="268"/>
      <c r="F14" s="268"/>
      <c r="G14" s="268"/>
      <c r="H14" s="268"/>
      <c r="I14" s="268"/>
      <c r="J14" s="268"/>
      <c r="K14" s="327"/>
    </row>
    <row r="15" ht="15" spans="1:11">
      <c r="A15" s="355" t="s">
        <v>100</v>
      </c>
      <c r="B15" s="356"/>
      <c r="C15" s="356"/>
      <c r="D15" s="356"/>
      <c r="E15" s="356"/>
      <c r="F15" s="356"/>
      <c r="G15" s="356"/>
      <c r="H15" s="356"/>
      <c r="I15" s="356"/>
      <c r="J15" s="356"/>
      <c r="K15" s="405"/>
    </row>
    <row r="16" ht="14.25" spans="1:11">
      <c r="A16" s="362" t="s">
        <v>101</v>
      </c>
      <c r="B16" s="359" t="s">
        <v>96</v>
      </c>
      <c r="C16" s="359" t="s">
        <v>97</v>
      </c>
      <c r="D16" s="363"/>
      <c r="E16" s="364" t="s">
        <v>102</v>
      </c>
      <c r="F16" s="359" t="s">
        <v>96</v>
      </c>
      <c r="G16" s="359" t="s">
        <v>97</v>
      </c>
      <c r="H16" s="365"/>
      <c r="I16" s="364" t="s">
        <v>103</v>
      </c>
      <c r="J16" s="359" t="s">
        <v>96</v>
      </c>
      <c r="K16" s="406" t="s">
        <v>97</v>
      </c>
    </row>
    <row r="17" customHeight="1" spans="1:22">
      <c r="A17" s="259" t="s">
        <v>104</v>
      </c>
      <c r="B17" s="278" t="s">
        <v>96</v>
      </c>
      <c r="C17" s="278" t="s">
        <v>97</v>
      </c>
      <c r="D17" s="202"/>
      <c r="E17" s="299" t="s">
        <v>105</v>
      </c>
      <c r="F17" s="278" t="s">
        <v>96</v>
      </c>
      <c r="G17" s="278" t="s">
        <v>97</v>
      </c>
      <c r="H17" s="366"/>
      <c r="I17" s="299" t="s">
        <v>106</v>
      </c>
      <c r="J17" s="278" t="s">
        <v>96</v>
      </c>
      <c r="K17" s="325" t="s">
        <v>97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67" t="s">
        <v>107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8"/>
    </row>
    <row r="19" s="351" customFormat="1" ht="18" customHeight="1" spans="1:11">
      <c r="A19" s="355" t="s">
        <v>108</v>
      </c>
      <c r="B19" s="356"/>
      <c r="C19" s="356"/>
      <c r="D19" s="356"/>
      <c r="E19" s="356"/>
      <c r="F19" s="356"/>
      <c r="G19" s="356"/>
      <c r="H19" s="356"/>
      <c r="I19" s="356"/>
      <c r="J19" s="356"/>
      <c r="K19" s="405"/>
    </row>
    <row r="20" customHeight="1" spans="1:11">
      <c r="A20" s="369" t="s">
        <v>109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9"/>
    </row>
    <row r="21" ht="21.75" customHeight="1" spans="1:11">
      <c r="A21" s="371" t="s">
        <v>110</v>
      </c>
      <c r="B21" s="372" t="s">
        <v>111</v>
      </c>
      <c r="C21" s="372" t="s">
        <v>112</v>
      </c>
      <c r="D21" s="372" t="s">
        <v>113</v>
      </c>
      <c r="E21" s="372" t="s">
        <v>114</v>
      </c>
      <c r="F21" s="372" t="s">
        <v>115</v>
      </c>
      <c r="G21" s="372" t="s">
        <v>116</v>
      </c>
      <c r="H21" s="372"/>
      <c r="I21" s="377"/>
      <c r="J21" s="299"/>
      <c r="K21" s="337" t="s">
        <v>117</v>
      </c>
    </row>
    <row r="22" customHeight="1" spans="1:11">
      <c r="A22" s="373" t="s">
        <v>118</v>
      </c>
      <c r="B22" s="374">
        <v>1</v>
      </c>
      <c r="C22" s="374">
        <v>1</v>
      </c>
      <c r="D22" s="374">
        <v>1</v>
      </c>
      <c r="E22" s="374">
        <v>1</v>
      </c>
      <c r="F22" s="374">
        <v>1</v>
      </c>
      <c r="G22" s="374">
        <v>1</v>
      </c>
      <c r="H22" s="374"/>
      <c r="J22" s="377"/>
      <c r="K22" s="410"/>
    </row>
    <row r="23" customHeight="1" spans="1:11">
      <c r="A23" s="375" t="s">
        <v>119</v>
      </c>
      <c r="B23" s="376">
        <v>1</v>
      </c>
      <c r="C23" s="376">
        <v>1</v>
      </c>
      <c r="D23" s="376">
        <v>1</v>
      </c>
      <c r="E23" s="376">
        <v>1</v>
      </c>
      <c r="F23" s="376">
        <v>1</v>
      </c>
      <c r="G23" s="376">
        <v>1</v>
      </c>
      <c r="H23" s="377"/>
      <c r="I23" s="377"/>
      <c r="J23" s="377"/>
      <c r="K23" s="410"/>
    </row>
    <row r="24" customHeight="1" spans="1:11">
      <c r="A24" s="378"/>
      <c r="B24" s="372"/>
      <c r="C24" s="372"/>
      <c r="D24" s="372"/>
      <c r="E24" s="372"/>
      <c r="F24" s="372"/>
      <c r="G24" s="372"/>
      <c r="H24" s="374"/>
      <c r="I24" s="377"/>
      <c r="J24" s="377"/>
      <c r="K24" s="411"/>
    </row>
    <row r="25" customHeight="1" spans="1:11">
      <c r="A25" s="378"/>
      <c r="B25" s="374"/>
      <c r="C25" s="374"/>
      <c r="D25" s="374"/>
      <c r="E25" s="374"/>
      <c r="F25" s="374"/>
      <c r="G25" s="374"/>
      <c r="H25" s="377"/>
      <c r="I25" s="377"/>
      <c r="J25" s="377"/>
      <c r="K25" s="411"/>
    </row>
    <row r="26" customHeight="1" spans="1:11">
      <c r="A26" s="379"/>
      <c r="B26" s="377"/>
      <c r="C26" s="377"/>
      <c r="D26" s="377"/>
      <c r="E26" s="377"/>
      <c r="F26" s="377"/>
      <c r="G26" s="377"/>
      <c r="H26" s="377"/>
      <c r="I26" s="377"/>
      <c r="J26" s="377"/>
      <c r="K26" s="412"/>
    </row>
    <row r="27" customHeight="1" spans="1:11">
      <c r="A27" s="380"/>
      <c r="B27" s="377"/>
      <c r="C27" s="377"/>
      <c r="D27" s="377"/>
      <c r="E27" s="377"/>
      <c r="F27" s="377"/>
      <c r="G27" s="377"/>
      <c r="H27" s="377"/>
      <c r="I27" s="377"/>
      <c r="J27" s="377"/>
      <c r="K27" s="412"/>
    </row>
    <row r="28" customHeight="1" spans="1:11">
      <c r="A28" s="380"/>
      <c r="B28" s="377"/>
      <c r="C28" s="377"/>
      <c r="D28" s="377"/>
      <c r="E28" s="377"/>
      <c r="F28" s="377"/>
      <c r="G28" s="377"/>
      <c r="H28" s="377"/>
      <c r="I28" s="377"/>
      <c r="J28" s="377"/>
      <c r="K28" s="412"/>
    </row>
    <row r="29" ht="18" customHeight="1" spans="1:11">
      <c r="A29" s="381" t="s">
        <v>120</v>
      </c>
      <c r="B29" s="382"/>
      <c r="C29" s="382"/>
      <c r="D29" s="382"/>
      <c r="E29" s="382"/>
      <c r="F29" s="382"/>
      <c r="G29" s="382"/>
      <c r="H29" s="382"/>
      <c r="I29" s="382"/>
      <c r="J29" s="382"/>
      <c r="K29" s="413"/>
    </row>
    <row r="30" ht="18.75" customHeight="1" spans="1:11">
      <c r="A30" s="383" t="s">
        <v>121</v>
      </c>
      <c r="B30" s="384"/>
      <c r="C30" s="384"/>
      <c r="D30" s="384"/>
      <c r="E30" s="384"/>
      <c r="F30" s="384"/>
      <c r="G30" s="384"/>
      <c r="H30" s="384"/>
      <c r="I30" s="384"/>
      <c r="J30" s="384"/>
      <c r="K30" s="414"/>
    </row>
    <row r="31" ht="18.75" customHeight="1" spans="1:11">
      <c r="A31" s="385"/>
      <c r="B31" s="386"/>
      <c r="C31" s="386"/>
      <c r="D31" s="386"/>
      <c r="E31" s="386"/>
      <c r="F31" s="386"/>
      <c r="G31" s="386"/>
      <c r="H31" s="386"/>
      <c r="I31" s="386"/>
      <c r="J31" s="386"/>
      <c r="K31" s="415"/>
    </row>
    <row r="32" ht="18" customHeight="1" spans="1:11">
      <c r="A32" s="381" t="s">
        <v>122</v>
      </c>
      <c r="B32" s="382"/>
      <c r="C32" s="382"/>
      <c r="D32" s="382"/>
      <c r="E32" s="382"/>
      <c r="F32" s="382"/>
      <c r="G32" s="382"/>
      <c r="H32" s="382"/>
      <c r="I32" s="382"/>
      <c r="J32" s="382"/>
      <c r="K32" s="413"/>
    </row>
    <row r="33" ht="14.25" spans="1:11">
      <c r="A33" s="387" t="s">
        <v>123</v>
      </c>
      <c r="B33" s="388"/>
      <c r="C33" s="388"/>
      <c r="D33" s="388"/>
      <c r="E33" s="388"/>
      <c r="F33" s="388"/>
      <c r="G33" s="388"/>
      <c r="H33" s="388"/>
      <c r="I33" s="388"/>
      <c r="J33" s="388"/>
      <c r="K33" s="416"/>
    </row>
    <row r="34" ht="15" spans="1:11">
      <c r="A34" s="128" t="s">
        <v>124</v>
      </c>
      <c r="B34" s="130"/>
      <c r="C34" s="278" t="s">
        <v>66</v>
      </c>
      <c r="D34" s="278" t="s">
        <v>67</v>
      </c>
      <c r="E34" s="389" t="s">
        <v>125</v>
      </c>
      <c r="F34" s="390"/>
      <c r="G34" s="390"/>
      <c r="H34" s="390"/>
      <c r="I34" s="390"/>
      <c r="J34" s="390"/>
      <c r="K34" s="417"/>
    </row>
    <row r="35" ht="15" spans="1:11">
      <c r="A35" s="391" t="s">
        <v>126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</row>
    <row r="36" ht="14.25" spans="1:11">
      <c r="A36" s="392" t="s">
        <v>127</v>
      </c>
      <c r="B36" s="393"/>
      <c r="C36" s="393"/>
      <c r="D36" s="393"/>
      <c r="E36" s="393"/>
      <c r="F36" s="393"/>
      <c r="G36" s="393"/>
      <c r="H36" s="393"/>
      <c r="I36" s="393"/>
      <c r="J36" s="393"/>
      <c r="K36" s="418"/>
    </row>
    <row r="37" ht="14.25" spans="1:11">
      <c r="A37" s="392" t="s">
        <v>128</v>
      </c>
      <c r="B37" s="393"/>
      <c r="C37" s="393"/>
      <c r="D37" s="393"/>
      <c r="E37" s="393"/>
      <c r="F37" s="393"/>
      <c r="G37" s="393"/>
      <c r="H37" s="393"/>
      <c r="I37" s="393"/>
      <c r="J37" s="393"/>
      <c r="K37" s="418"/>
    </row>
    <row r="38" ht="14.25" spans="1:11">
      <c r="A38" s="392" t="s">
        <v>129</v>
      </c>
      <c r="B38" s="393"/>
      <c r="C38" s="393"/>
      <c r="D38" s="393"/>
      <c r="E38" s="393"/>
      <c r="F38" s="393"/>
      <c r="G38" s="393"/>
      <c r="H38" s="393"/>
      <c r="I38" s="393"/>
      <c r="J38" s="393"/>
      <c r="K38" s="418"/>
    </row>
    <row r="39" ht="14.25" spans="1:11">
      <c r="A39" s="392" t="s">
        <v>130</v>
      </c>
      <c r="B39" s="393"/>
      <c r="C39" s="393"/>
      <c r="D39" s="393"/>
      <c r="E39" s="393"/>
      <c r="F39" s="393"/>
      <c r="G39" s="393"/>
      <c r="H39" s="393"/>
      <c r="I39" s="393"/>
      <c r="J39" s="393"/>
      <c r="K39" s="418"/>
    </row>
    <row r="40" ht="14.25" spans="1:11">
      <c r="A40" s="392" t="s">
        <v>131</v>
      </c>
      <c r="B40" s="393"/>
      <c r="C40" s="393"/>
      <c r="D40" s="393"/>
      <c r="E40" s="393"/>
      <c r="F40" s="393"/>
      <c r="G40" s="393"/>
      <c r="H40" s="393"/>
      <c r="I40" s="393"/>
      <c r="J40" s="393"/>
      <c r="K40" s="418"/>
    </row>
    <row r="41" ht="14.25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40"/>
    </row>
    <row r="42" ht="15" spans="1:11">
      <c r="A42" s="301" t="s">
        <v>132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38"/>
    </row>
    <row r="43" ht="15" spans="1:11">
      <c r="A43" s="355" t="s">
        <v>133</v>
      </c>
      <c r="B43" s="356"/>
      <c r="C43" s="356"/>
      <c r="D43" s="356"/>
      <c r="E43" s="356"/>
      <c r="F43" s="356"/>
      <c r="G43" s="356"/>
      <c r="H43" s="356"/>
      <c r="I43" s="356"/>
      <c r="J43" s="356"/>
      <c r="K43" s="405"/>
    </row>
    <row r="44" ht="14.25" spans="1:11">
      <c r="A44" s="362" t="s">
        <v>134</v>
      </c>
      <c r="B44" s="359" t="s">
        <v>96</v>
      </c>
      <c r="C44" s="359" t="s">
        <v>97</v>
      </c>
      <c r="D44" s="359" t="s">
        <v>89</v>
      </c>
      <c r="E44" s="364" t="s">
        <v>135</v>
      </c>
      <c r="F44" s="359" t="s">
        <v>96</v>
      </c>
      <c r="G44" s="359" t="s">
        <v>97</v>
      </c>
      <c r="H44" s="359" t="s">
        <v>89</v>
      </c>
      <c r="I44" s="364" t="s">
        <v>136</v>
      </c>
      <c r="J44" s="359" t="s">
        <v>96</v>
      </c>
      <c r="K44" s="406" t="s">
        <v>97</v>
      </c>
    </row>
    <row r="45" ht="14.25" spans="1:11">
      <c r="A45" s="259" t="s">
        <v>88</v>
      </c>
      <c r="B45" s="278" t="s">
        <v>96</v>
      </c>
      <c r="C45" s="278" t="s">
        <v>97</v>
      </c>
      <c r="D45" s="278" t="s">
        <v>89</v>
      </c>
      <c r="E45" s="299" t="s">
        <v>95</v>
      </c>
      <c r="F45" s="278" t="s">
        <v>96</v>
      </c>
      <c r="G45" s="278" t="s">
        <v>97</v>
      </c>
      <c r="H45" s="278" t="s">
        <v>89</v>
      </c>
      <c r="I45" s="299" t="s">
        <v>106</v>
      </c>
      <c r="J45" s="278" t="s">
        <v>96</v>
      </c>
      <c r="K45" s="325" t="s">
        <v>97</v>
      </c>
    </row>
    <row r="46" ht="15" spans="1:11">
      <c r="A46" s="267" t="s">
        <v>137</v>
      </c>
      <c r="B46" s="268"/>
      <c r="C46" s="268"/>
      <c r="D46" s="268"/>
      <c r="E46" s="268"/>
      <c r="F46" s="268"/>
      <c r="G46" s="268"/>
      <c r="H46" s="268"/>
      <c r="I46" s="268"/>
      <c r="J46" s="268"/>
      <c r="K46" s="327"/>
    </row>
    <row r="47" ht="15" spans="1:11">
      <c r="A47" s="391" t="s">
        <v>138</v>
      </c>
      <c r="B47" s="391"/>
      <c r="C47" s="391"/>
      <c r="D47" s="391"/>
      <c r="E47" s="391"/>
      <c r="F47" s="391"/>
      <c r="G47" s="391"/>
      <c r="H47" s="391"/>
      <c r="I47" s="391"/>
      <c r="J47" s="391"/>
      <c r="K47" s="391"/>
    </row>
    <row r="48" ht="15" spans="1:11">
      <c r="A48" s="392" t="s">
        <v>139</v>
      </c>
      <c r="B48" s="393"/>
      <c r="C48" s="393"/>
      <c r="D48" s="393"/>
      <c r="E48" s="393"/>
      <c r="F48" s="393"/>
      <c r="G48" s="393"/>
      <c r="H48" s="393"/>
      <c r="I48" s="393"/>
      <c r="J48" s="393"/>
      <c r="K48" s="418"/>
    </row>
    <row r="49" ht="15" spans="1:11">
      <c r="A49" s="394" t="s">
        <v>140</v>
      </c>
      <c r="B49" s="322" t="s">
        <v>141</v>
      </c>
      <c r="C49" s="322"/>
      <c r="D49" s="395" t="s">
        <v>142</v>
      </c>
      <c r="E49" s="396" t="s">
        <v>143</v>
      </c>
      <c r="F49" s="397" t="s">
        <v>144</v>
      </c>
      <c r="G49" s="398">
        <v>45861</v>
      </c>
      <c r="H49" s="399" t="s">
        <v>145</v>
      </c>
      <c r="I49" s="419"/>
      <c r="J49" s="120"/>
      <c r="K49" s="420"/>
    </row>
    <row r="50" ht="15" spans="1:11">
      <c r="A50" s="391" t="s">
        <v>146</v>
      </c>
      <c r="B50" s="391"/>
      <c r="C50" s="391"/>
      <c r="D50" s="391"/>
      <c r="E50" s="391"/>
      <c r="F50" s="391"/>
      <c r="G50" s="391"/>
      <c r="H50" s="391"/>
      <c r="I50" s="391"/>
      <c r="J50" s="391"/>
      <c r="K50" s="391"/>
    </row>
    <row r="51" ht="15" spans="1:11">
      <c r="A51" s="400"/>
      <c r="B51" s="401"/>
      <c r="C51" s="401"/>
      <c r="D51" s="401"/>
      <c r="E51" s="401"/>
      <c r="F51" s="401"/>
      <c r="G51" s="401"/>
      <c r="H51" s="401"/>
      <c r="I51" s="401"/>
      <c r="J51" s="401"/>
      <c r="K51" s="421"/>
    </row>
    <row r="52" ht="15" spans="1:11">
      <c r="A52" s="394" t="s">
        <v>140</v>
      </c>
      <c r="B52" s="402"/>
      <c r="C52" s="402"/>
      <c r="D52" s="395" t="s">
        <v>142</v>
      </c>
      <c r="E52" s="403"/>
      <c r="F52" s="397" t="s">
        <v>147</v>
      </c>
      <c r="G52" s="398"/>
      <c r="H52" s="399" t="s">
        <v>145</v>
      </c>
      <c r="I52" s="419"/>
      <c r="J52" s="422"/>
      <c r="K52" s="42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102235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89535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81915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81915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81915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81915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1" zoomScaleNormal="81" workbookViewId="0">
      <selection activeCell="A1" sqref="$A1:$XFD1048576"/>
    </sheetView>
  </sheetViews>
  <sheetFormatPr defaultColWidth="9" defaultRowHeight="26" customHeight="1"/>
  <cols>
    <col min="1" max="1" width="17.1666666666667" style="70" customWidth="1"/>
    <col min="2" max="8" width="12" style="70" customWidth="1"/>
    <col min="9" max="9" width="1.33333333333333" style="70" customWidth="1"/>
    <col min="10" max="10" width="17.8" style="71" customWidth="1"/>
    <col min="11" max="11" width="17" style="71" customWidth="1"/>
    <col min="12" max="12" width="18.5" style="70" customWidth="1"/>
    <col min="13" max="13" width="16.6666666666667" style="70" customWidth="1"/>
    <col min="14" max="14" width="14.1666666666667" style="70" customWidth="1"/>
    <col min="15" max="15" width="16.3333333333333" style="70" customWidth="1"/>
    <col min="16" max="16384" width="9" style="70"/>
  </cols>
  <sheetData>
    <row r="1" ht="19.5" customHeight="1" spans="1:15">
      <c r="A1" s="72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ht="19.5" customHeight="1" spans="1:15">
      <c r="A2" s="74" t="s">
        <v>62</v>
      </c>
      <c r="B2" s="215" t="str">
        <f>首期!B4</f>
        <v>TADDAN91627</v>
      </c>
      <c r="C2" s="215"/>
      <c r="D2" s="76" t="s">
        <v>68</v>
      </c>
      <c r="E2" s="215" t="str">
        <f>首期!B5</f>
        <v>男式外套</v>
      </c>
      <c r="F2" s="215"/>
      <c r="G2" s="215"/>
      <c r="H2" s="215"/>
      <c r="I2" s="233"/>
      <c r="J2" s="234" t="s">
        <v>57</v>
      </c>
      <c r="K2" s="215" t="str">
        <f>首期!I2</f>
        <v>鸿天分厂-全景三厂</v>
      </c>
      <c r="L2" s="215"/>
      <c r="M2" s="215"/>
      <c r="N2" s="215"/>
      <c r="O2" s="215"/>
    </row>
    <row r="3" ht="19.5" customHeight="1" spans="1:15">
      <c r="A3" s="78" t="s">
        <v>149</v>
      </c>
      <c r="B3" s="79" t="s">
        <v>150</v>
      </c>
      <c r="C3" s="79"/>
      <c r="D3" s="79"/>
      <c r="E3" s="79"/>
      <c r="F3" s="79"/>
      <c r="G3" s="79"/>
      <c r="H3" s="79"/>
      <c r="I3" s="233"/>
      <c r="J3" s="235" t="s">
        <v>151</v>
      </c>
      <c r="K3" s="235"/>
      <c r="L3" s="235"/>
      <c r="M3" s="235"/>
      <c r="N3" s="235"/>
      <c r="O3" s="235"/>
    </row>
    <row r="4" ht="19.5" customHeight="1" spans="1:15">
      <c r="A4" s="78"/>
      <c r="B4" s="81" t="s">
        <v>152</v>
      </c>
      <c r="C4" s="81" t="s">
        <v>153</v>
      </c>
      <c r="D4" s="81" t="s">
        <v>154</v>
      </c>
      <c r="E4" s="81" t="s">
        <v>155</v>
      </c>
      <c r="F4" s="81" t="s">
        <v>156</v>
      </c>
      <c r="G4" s="81" t="s">
        <v>157</v>
      </c>
      <c r="H4" s="81" t="s">
        <v>158</v>
      </c>
      <c r="I4" s="233"/>
      <c r="J4" s="348" t="s">
        <v>159</v>
      </c>
      <c r="K4" s="348" t="s">
        <v>160</v>
      </c>
      <c r="L4" s="349"/>
      <c r="M4" s="350"/>
      <c r="N4" s="350"/>
      <c r="O4" s="350"/>
    </row>
    <row r="5" ht="19.5" customHeight="1" spans="1:15">
      <c r="A5" s="78"/>
      <c r="B5" s="216" t="s">
        <v>161</v>
      </c>
      <c r="C5" s="216" t="s">
        <v>162</v>
      </c>
      <c r="D5" s="217" t="s">
        <v>163</v>
      </c>
      <c r="E5" s="216" t="s">
        <v>164</v>
      </c>
      <c r="F5" s="216" t="s">
        <v>165</v>
      </c>
      <c r="G5" s="216" t="s">
        <v>166</v>
      </c>
      <c r="H5" s="216" t="s">
        <v>167</v>
      </c>
      <c r="I5" s="233"/>
      <c r="J5" s="109" t="s">
        <v>168</v>
      </c>
      <c r="K5" s="109"/>
      <c r="L5" s="238"/>
      <c r="M5" s="238"/>
      <c r="N5" s="238"/>
      <c r="O5" s="238"/>
    </row>
    <row r="6" ht="19.5" customHeight="1" spans="1:15">
      <c r="A6" s="83" t="s">
        <v>169</v>
      </c>
      <c r="B6" s="218">
        <f t="shared" ref="B6:B11" si="0">C6-1</f>
        <v>66</v>
      </c>
      <c r="C6" s="218">
        <f>D6-2</f>
        <v>67</v>
      </c>
      <c r="D6" s="217">
        <v>69</v>
      </c>
      <c r="E6" s="218">
        <f>D6+2</f>
        <v>71</v>
      </c>
      <c r="F6" s="218">
        <f>E6+2</f>
        <v>73</v>
      </c>
      <c r="G6" s="218">
        <f>F6+1</f>
        <v>74</v>
      </c>
      <c r="H6" s="219">
        <f>G6+1</f>
        <v>75</v>
      </c>
      <c r="I6" s="233"/>
      <c r="J6" s="236" t="s">
        <v>170</v>
      </c>
      <c r="K6" s="237" t="s">
        <v>170</v>
      </c>
      <c r="L6" s="238"/>
      <c r="M6" s="238"/>
      <c r="N6" s="238"/>
      <c r="O6" s="238"/>
    </row>
    <row r="7" ht="19.5" customHeight="1" spans="1:15">
      <c r="A7" s="83" t="s">
        <v>171</v>
      </c>
      <c r="B7" s="218">
        <f t="shared" si="0"/>
        <v>66.5</v>
      </c>
      <c r="C7" s="218">
        <f>D7-2</f>
        <v>67.5</v>
      </c>
      <c r="D7" s="217">
        <v>69.5</v>
      </c>
      <c r="E7" s="218">
        <f>D7+2</f>
        <v>71.5</v>
      </c>
      <c r="F7" s="218">
        <f>E7+2</f>
        <v>73.5</v>
      </c>
      <c r="G7" s="218">
        <f>F7+1</f>
        <v>74.5</v>
      </c>
      <c r="H7" s="219">
        <f>G7+1</f>
        <v>75.5</v>
      </c>
      <c r="I7" s="233"/>
      <c r="J7" s="236" t="s">
        <v>170</v>
      </c>
      <c r="K7" s="237" t="s">
        <v>172</v>
      </c>
      <c r="L7" s="238"/>
      <c r="M7" s="238"/>
      <c r="N7" s="238"/>
      <c r="O7" s="238"/>
    </row>
    <row r="8" ht="19.5" customHeight="1" spans="1:15">
      <c r="A8" s="85" t="s">
        <v>173</v>
      </c>
      <c r="B8" s="218">
        <f t="shared" ref="B8:B10" si="1">C8-4</f>
        <v>106</v>
      </c>
      <c r="C8" s="218">
        <f t="shared" ref="C8:C10" si="2">D8-4</f>
        <v>110</v>
      </c>
      <c r="D8" s="220" t="s">
        <v>174</v>
      </c>
      <c r="E8" s="218">
        <f t="shared" ref="E8:E10" si="3">D8+4</f>
        <v>118</v>
      </c>
      <c r="F8" s="218">
        <f>E8+4</f>
        <v>122</v>
      </c>
      <c r="G8" s="218">
        <f t="shared" ref="G8:G10" si="4">F8+6</f>
        <v>128</v>
      </c>
      <c r="H8" s="219">
        <f>G8+6</f>
        <v>134</v>
      </c>
      <c r="I8" s="233"/>
      <c r="J8" s="236" t="s">
        <v>170</v>
      </c>
      <c r="K8" s="237" t="s">
        <v>170</v>
      </c>
      <c r="L8" s="238"/>
      <c r="M8" s="238"/>
      <c r="N8" s="238"/>
      <c r="O8" s="238"/>
    </row>
    <row r="9" ht="19.5" customHeight="1" spans="1:15">
      <c r="A9" s="85" t="s">
        <v>175</v>
      </c>
      <c r="B9" s="218">
        <f t="shared" si="1"/>
        <v>102</v>
      </c>
      <c r="C9" s="218">
        <f t="shared" si="2"/>
        <v>106</v>
      </c>
      <c r="D9" s="220" t="s">
        <v>176</v>
      </c>
      <c r="E9" s="218">
        <f t="shared" si="3"/>
        <v>114</v>
      </c>
      <c r="F9" s="218">
        <f>E9+5</f>
        <v>119</v>
      </c>
      <c r="G9" s="218">
        <f t="shared" si="4"/>
        <v>125</v>
      </c>
      <c r="H9" s="219">
        <f>G9+7</f>
        <v>132</v>
      </c>
      <c r="I9" s="233"/>
      <c r="J9" s="236" t="s">
        <v>170</v>
      </c>
      <c r="K9" s="237" t="s">
        <v>170</v>
      </c>
      <c r="L9" s="238"/>
      <c r="M9" s="238"/>
      <c r="N9" s="238"/>
      <c r="O9" s="238"/>
    </row>
    <row r="10" ht="19.5" customHeight="1" spans="1:15">
      <c r="A10" s="85" t="s">
        <v>177</v>
      </c>
      <c r="B10" s="218">
        <f t="shared" si="1"/>
        <v>100</v>
      </c>
      <c r="C10" s="218">
        <f t="shared" si="2"/>
        <v>104</v>
      </c>
      <c r="D10" s="220" t="s">
        <v>178</v>
      </c>
      <c r="E10" s="218">
        <f t="shared" si="3"/>
        <v>112</v>
      </c>
      <c r="F10" s="218">
        <f>E10+5</f>
        <v>117</v>
      </c>
      <c r="G10" s="218">
        <f t="shared" si="4"/>
        <v>123</v>
      </c>
      <c r="H10" s="219">
        <f>G10+7</f>
        <v>130</v>
      </c>
      <c r="I10" s="233"/>
      <c r="J10" s="236" t="s">
        <v>170</v>
      </c>
      <c r="K10" s="237" t="s">
        <v>170</v>
      </c>
      <c r="L10" s="238"/>
      <c r="M10" s="238"/>
      <c r="N10" s="238"/>
      <c r="O10" s="238"/>
    </row>
    <row r="11" ht="19.5" customHeight="1" spans="1:15">
      <c r="A11" s="87" t="s">
        <v>179</v>
      </c>
      <c r="B11" s="221">
        <f t="shared" si="0"/>
        <v>44</v>
      </c>
      <c r="C11" s="221">
        <f>D11-1</f>
        <v>45</v>
      </c>
      <c r="D11" s="222">
        <v>46</v>
      </c>
      <c r="E11" s="221">
        <f>D11+1</f>
        <v>47</v>
      </c>
      <c r="F11" s="221">
        <f>E11+1</f>
        <v>48</v>
      </c>
      <c r="G11" s="221">
        <f>F11+1.2</f>
        <v>49.2</v>
      </c>
      <c r="H11" s="223">
        <f>G11+1.2</f>
        <v>50.4</v>
      </c>
      <c r="I11" s="233"/>
      <c r="J11" s="236" t="s">
        <v>180</v>
      </c>
      <c r="K11" s="237" t="s">
        <v>181</v>
      </c>
      <c r="L11" s="238"/>
      <c r="M11" s="238"/>
      <c r="N11" s="238"/>
      <c r="O11" s="238"/>
    </row>
    <row r="12" ht="19.5" customHeight="1" spans="1:15">
      <c r="A12" s="87" t="s">
        <v>182</v>
      </c>
      <c r="B12" s="221">
        <f>C12-0.5</f>
        <v>59.5</v>
      </c>
      <c r="C12" s="221">
        <f>D12-1</f>
        <v>60</v>
      </c>
      <c r="D12" s="222">
        <v>61</v>
      </c>
      <c r="E12" s="221">
        <f>D12+1</f>
        <v>62</v>
      </c>
      <c r="F12" s="221">
        <f>E12+1</f>
        <v>63</v>
      </c>
      <c r="G12" s="221">
        <f>F12+0.5</f>
        <v>63.5</v>
      </c>
      <c r="H12" s="223">
        <f>G12+0.5</f>
        <v>64</v>
      </c>
      <c r="I12" s="233"/>
      <c r="J12" s="236" t="s">
        <v>170</v>
      </c>
      <c r="K12" s="237" t="s">
        <v>172</v>
      </c>
      <c r="L12" s="238"/>
      <c r="M12" s="238"/>
      <c r="N12" s="238"/>
      <c r="O12" s="238"/>
    </row>
    <row r="13" ht="19.5" customHeight="1" spans="1:15">
      <c r="A13" s="85" t="s">
        <v>183</v>
      </c>
      <c r="B13" s="218">
        <f>C13-0.8</f>
        <v>19.4</v>
      </c>
      <c r="C13" s="218">
        <f>D13-0.8</f>
        <v>20.2</v>
      </c>
      <c r="D13" s="217">
        <v>21</v>
      </c>
      <c r="E13" s="218">
        <f>D13+0.8</f>
        <v>21.8</v>
      </c>
      <c r="F13" s="218">
        <f>E13+0.8</f>
        <v>22.6</v>
      </c>
      <c r="G13" s="218">
        <f>F13+1.3</f>
        <v>23.9</v>
      </c>
      <c r="H13" s="219">
        <f>G13+1.3</f>
        <v>25.2</v>
      </c>
      <c r="I13" s="233"/>
      <c r="J13" s="236" t="s">
        <v>181</v>
      </c>
      <c r="K13" s="237" t="s">
        <v>181</v>
      </c>
      <c r="L13" s="238"/>
      <c r="M13" s="238"/>
      <c r="N13" s="238"/>
      <c r="O13" s="238"/>
    </row>
    <row r="14" ht="19.5" customHeight="1" spans="1:15">
      <c r="A14" s="85" t="s">
        <v>184</v>
      </c>
      <c r="B14" s="218">
        <f>C14-0.7</f>
        <v>15.6</v>
      </c>
      <c r="C14" s="218">
        <f>D14-0.7</f>
        <v>16.3</v>
      </c>
      <c r="D14" s="217">
        <v>17</v>
      </c>
      <c r="E14" s="218">
        <f>D14+0.7</f>
        <v>17.7</v>
      </c>
      <c r="F14" s="218">
        <f>E14+0.7</f>
        <v>18.4</v>
      </c>
      <c r="G14" s="218">
        <f>F14+1</f>
        <v>19.4</v>
      </c>
      <c r="H14" s="219">
        <f>G14+1</f>
        <v>20.4</v>
      </c>
      <c r="I14" s="233"/>
      <c r="J14" s="236" t="s">
        <v>170</v>
      </c>
      <c r="K14" s="237" t="s">
        <v>170</v>
      </c>
      <c r="L14" s="238"/>
      <c r="M14" s="238"/>
      <c r="N14" s="238"/>
      <c r="O14" s="238"/>
    </row>
    <row r="15" ht="19.5" customHeight="1" spans="1:15">
      <c r="A15" s="85" t="s">
        <v>185</v>
      </c>
      <c r="B15" s="218">
        <f>C15-0.5</f>
        <v>11</v>
      </c>
      <c r="C15" s="218">
        <f>D15-0.5</f>
        <v>11.5</v>
      </c>
      <c r="D15" s="217">
        <v>12</v>
      </c>
      <c r="E15" s="218">
        <f>D15+0.5</f>
        <v>12.5</v>
      </c>
      <c r="F15" s="218">
        <f>E15+0.5</f>
        <v>13</v>
      </c>
      <c r="G15" s="218">
        <f>F15+0.7</f>
        <v>13.7</v>
      </c>
      <c r="H15" s="219">
        <f>G15+0.7</f>
        <v>14.4</v>
      </c>
      <c r="I15" s="233"/>
      <c r="J15" s="236" t="s">
        <v>170</v>
      </c>
      <c r="K15" s="237" t="s">
        <v>170</v>
      </c>
      <c r="L15" s="238"/>
      <c r="M15" s="238"/>
      <c r="N15" s="238"/>
      <c r="O15" s="238"/>
    </row>
    <row r="16" ht="19.5" customHeight="1" spans="1:15">
      <c r="A16" s="85" t="s">
        <v>186</v>
      </c>
      <c r="B16" s="218">
        <f>C16-1</f>
        <v>50</v>
      </c>
      <c r="C16" s="218">
        <f>D16-1</f>
        <v>51</v>
      </c>
      <c r="D16" s="217">
        <v>52</v>
      </c>
      <c r="E16" s="218">
        <f>D16+1</f>
        <v>53</v>
      </c>
      <c r="F16" s="218">
        <f>E16+1</f>
        <v>54</v>
      </c>
      <c r="G16" s="218">
        <f>F16+1.5</f>
        <v>55.5</v>
      </c>
      <c r="H16" s="219">
        <f>G16+1.5</f>
        <v>57</v>
      </c>
      <c r="I16" s="233"/>
      <c r="J16" s="236" t="s">
        <v>187</v>
      </c>
      <c r="K16" s="237" t="s">
        <v>181</v>
      </c>
      <c r="L16" s="238"/>
      <c r="M16" s="238"/>
      <c r="N16" s="238"/>
      <c r="O16" s="238"/>
    </row>
    <row r="17" ht="19.5" customHeight="1" spans="1:15">
      <c r="A17" s="85" t="s">
        <v>188</v>
      </c>
      <c r="B17" s="224">
        <f>C17-0.5</f>
        <v>35</v>
      </c>
      <c r="C17" s="224">
        <f>D17-0.5</f>
        <v>35.5</v>
      </c>
      <c r="D17" s="225">
        <v>36</v>
      </c>
      <c r="E17" s="224">
        <f>D17+0.5</f>
        <v>36.5</v>
      </c>
      <c r="F17" s="224">
        <f>E17+0.5</f>
        <v>37</v>
      </c>
      <c r="G17" s="224">
        <f>F17+0.5</f>
        <v>37.5</v>
      </c>
      <c r="H17" s="226">
        <f>G17+0</f>
        <v>37.5</v>
      </c>
      <c r="I17" s="233"/>
      <c r="J17" s="236" t="s">
        <v>170</v>
      </c>
      <c r="K17" s="237" t="s">
        <v>170</v>
      </c>
      <c r="L17" s="238"/>
      <c r="M17" s="238"/>
      <c r="N17" s="238"/>
      <c r="O17" s="238"/>
    </row>
    <row r="18" ht="19.5" customHeight="1" spans="1:15">
      <c r="A18" s="85" t="s">
        <v>189</v>
      </c>
      <c r="B18" s="224">
        <f>C18-0.5</f>
        <v>24.5</v>
      </c>
      <c r="C18" s="224">
        <f>D18-0.5</f>
        <v>25</v>
      </c>
      <c r="D18" s="225">
        <v>25.5</v>
      </c>
      <c r="E18" s="224">
        <f>D18+0.5</f>
        <v>26</v>
      </c>
      <c r="F18" s="224">
        <f>E18+0.5</f>
        <v>26.5</v>
      </c>
      <c r="G18" s="227">
        <f>F18+0.75</f>
        <v>27.25</v>
      </c>
      <c r="H18" s="228">
        <f>G18+0</f>
        <v>27.25</v>
      </c>
      <c r="I18" s="233"/>
      <c r="J18" s="236" t="s">
        <v>181</v>
      </c>
      <c r="K18" s="237" t="s">
        <v>170</v>
      </c>
      <c r="L18" s="238"/>
      <c r="M18" s="238"/>
      <c r="N18" s="238"/>
      <c r="O18" s="238"/>
    </row>
    <row r="19" ht="19.5" customHeight="1" spans="1:15">
      <c r="A19" s="85" t="s">
        <v>190</v>
      </c>
      <c r="B19" s="224">
        <v>17</v>
      </c>
      <c r="C19" s="224">
        <v>17</v>
      </c>
      <c r="D19" s="229">
        <v>17</v>
      </c>
      <c r="E19" s="224">
        <v>18</v>
      </c>
      <c r="F19" s="224">
        <v>18</v>
      </c>
      <c r="G19" s="224">
        <f>F19</f>
        <v>18</v>
      </c>
      <c r="H19" s="230">
        <f>G19</f>
        <v>18</v>
      </c>
      <c r="I19" s="233"/>
      <c r="J19" s="236" t="s">
        <v>170</v>
      </c>
      <c r="K19" s="237" t="s">
        <v>170</v>
      </c>
      <c r="L19" s="238"/>
      <c r="M19" s="238"/>
      <c r="N19" s="238"/>
      <c r="O19" s="238"/>
    </row>
    <row r="20" ht="19.5" customHeight="1" spans="1:15">
      <c r="A20" s="231"/>
      <c r="B20" s="232"/>
      <c r="C20" s="232"/>
      <c r="D20" s="232"/>
      <c r="E20" s="232"/>
      <c r="F20" s="232"/>
      <c r="G20" s="232"/>
      <c r="H20" s="232"/>
      <c r="I20" s="233"/>
      <c r="J20" s="236"/>
      <c r="K20" s="237"/>
      <c r="L20" s="238"/>
      <c r="M20" s="238"/>
      <c r="N20" s="238"/>
      <c r="O20" s="238"/>
    </row>
    <row r="21" ht="19.5" customHeight="1" spans="1:15">
      <c r="A21" s="231"/>
      <c r="B21" s="232"/>
      <c r="C21" s="232"/>
      <c r="D21" s="232"/>
      <c r="E21" s="232"/>
      <c r="F21" s="232"/>
      <c r="G21" s="232"/>
      <c r="H21" s="232"/>
      <c r="I21" s="233"/>
      <c r="J21" s="236"/>
      <c r="K21" s="237"/>
      <c r="L21" s="238"/>
      <c r="M21" s="238"/>
      <c r="N21" s="238"/>
      <c r="O21" s="238"/>
    </row>
    <row r="22" ht="19.5" customHeight="1" spans="1:15">
      <c r="A22" s="231"/>
      <c r="B22" s="232"/>
      <c r="C22" s="232"/>
      <c r="D22" s="232"/>
      <c r="E22" s="232"/>
      <c r="F22" s="232"/>
      <c r="G22" s="232"/>
      <c r="H22" s="232"/>
      <c r="I22" s="233"/>
      <c r="J22" s="236"/>
      <c r="K22" s="237"/>
      <c r="L22" s="238"/>
      <c r="M22" s="238"/>
      <c r="N22" s="238"/>
      <c r="O22" s="238"/>
    </row>
    <row r="23" ht="14.25" spans="1:15">
      <c r="A23" s="102" t="s">
        <v>191</v>
      </c>
      <c r="D23" s="103"/>
      <c r="E23" s="103"/>
      <c r="F23" s="103"/>
      <c r="G23" s="103"/>
      <c r="H23" s="103"/>
      <c r="I23" s="103"/>
      <c r="J23" s="111"/>
      <c r="K23" s="111"/>
      <c r="L23" s="103"/>
      <c r="M23" s="103"/>
      <c r="N23" s="103"/>
      <c r="O23" s="103"/>
    </row>
    <row r="24" ht="14.25" spans="1:15">
      <c r="A24" s="70" t="s">
        <v>192</v>
      </c>
      <c r="D24" s="103"/>
      <c r="E24" s="103"/>
      <c r="F24" s="103"/>
      <c r="G24" s="103"/>
      <c r="H24" s="103"/>
      <c r="I24" s="103"/>
      <c r="J24" s="111"/>
      <c r="K24" s="111"/>
      <c r="L24" s="103"/>
      <c r="M24" s="103"/>
      <c r="N24" s="103"/>
      <c r="O24" s="103"/>
    </row>
    <row r="25" ht="14.25" spans="1:14">
      <c r="A25" s="103"/>
      <c r="B25" s="103"/>
      <c r="C25" s="103"/>
      <c r="D25" s="103"/>
      <c r="E25" s="103"/>
      <c r="F25" s="103"/>
      <c r="G25" s="103"/>
      <c r="H25" s="103"/>
      <c r="I25" s="103"/>
      <c r="J25" s="112" t="s">
        <v>193</v>
      </c>
      <c r="K25" s="112"/>
      <c r="L25" s="102" t="s">
        <v>194</v>
      </c>
      <c r="M25" s="102"/>
      <c r="N25" s="102" t="s">
        <v>195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239" customWidth="1"/>
    <col min="2" max="16384" width="10" style="239"/>
  </cols>
  <sheetData>
    <row r="1" ht="22.5" customHeight="1" spans="1:11">
      <c r="A1" s="240" t="s">
        <v>196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17.25" customHeight="1" spans="1:11">
      <c r="A2" s="241" t="s">
        <v>53</v>
      </c>
      <c r="B2" s="200" t="s">
        <v>54</v>
      </c>
      <c r="C2" s="200"/>
      <c r="D2" s="242" t="s">
        <v>55</v>
      </c>
      <c r="E2" s="242"/>
      <c r="F2" s="200" t="s">
        <v>56</v>
      </c>
      <c r="G2" s="200"/>
      <c r="H2" s="243" t="s">
        <v>57</v>
      </c>
      <c r="I2" s="323" t="s">
        <v>58</v>
      </c>
      <c r="J2" s="323"/>
      <c r="K2" s="324"/>
    </row>
    <row r="3" customHeight="1" spans="1:11">
      <c r="A3" s="244" t="s">
        <v>59</v>
      </c>
      <c r="B3" s="245"/>
      <c r="C3" s="246"/>
      <c r="D3" s="247" t="s">
        <v>60</v>
      </c>
      <c r="E3" s="248"/>
      <c r="F3" s="248"/>
      <c r="G3" s="249"/>
      <c r="H3" s="247" t="s">
        <v>61</v>
      </c>
      <c r="I3" s="248"/>
      <c r="J3" s="248"/>
      <c r="K3" s="249"/>
    </row>
    <row r="4" customHeight="1" spans="1:11">
      <c r="A4" s="250" t="s">
        <v>62</v>
      </c>
      <c r="B4" s="251" t="s">
        <v>63</v>
      </c>
      <c r="C4" s="203"/>
      <c r="D4" s="250" t="s">
        <v>64</v>
      </c>
      <c r="E4" s="252"/>
      <c r="F4" s="253">
        <v>45915</v>
      </c>
      <c r="G4" s="254"/>
      <c r="H4" s="250" t="s">
        <v>197</v>
      </c>
      <c r="I4" s="252"/>
      <c r="J4" s="278" t="s">
        <v>66</v>
      </c>
      <c r="K4" s="325" t="s">
        <v>67</v>
      </c>
    </row>
    <row r="5" customHeight="1" spans="1:11">
      <c r="A5" s="255" t="s">
        <v>68</v>
      </c>
      <c r="B5" s="202" t="s">
        <v>69</v>
      </c>
      <c r="C5" s="203"/>
      <c r="D5" s="250" t="s">
        <v>70</v>
      </c>
      <c r="E5" s="252"/>
      <c r="F5" s="256">
        <v>45856</v>
      </c>
      <c r="G5" s="257"/>
      <c r="H5" s="250" t="s">
        <v>198</v>
      </c>
      <c r="I5" s="252"/>
      <c r="J5" s="278" t="s">
        <v>66</v>
      </c>
      <c r="K5" s="325" t="s">
        <v>67</v>
      </c>
    </row>
    <row r="6" customHeight="1" spans="1:11">
      <c r="A6" s="250" t="s">
        <v>72</v>
      </c>
      <c r="B6" s="202" t="s">
        <v>73</v>
      </c>
      <c r="C6" s="203">
        <v>6</v>
      </c>
      <c r="D6" s="255" t="s">
        <v>74</v>
      </c>
      <c r="E6" s="258"/>
      <c r="F6" s="256">
        <v>45881</v>
      </c>
      <c r="G6" s="257"/>
      <c r="H6" s="259" t="s">
        <v>199</v>
      </c>
      <c r="I6" s="299"/>
      <c r="J6" s="299"/>
      <c r="K6" s="326"/>
    </row>
    <row r="7" customHeight="1" spans="1:11">
      <c r="A7" s="250" t="s">
        <v>76</v>
      </c>
      <c r="B7" s="260">
        <v>3030</v>
      </c>
      <c r="C7" s="261"/>
      <c r="D7" s="255" t="s">
        <v>77</v>
      </c>
      <c r="E7" s="262"/>
      <c r="F7" s="256">
        <v>45889</v>
      </c>
      <c r="G7" s="257"/>
      <c r="H7" s="263" t="s">
        <v>200</v>
      </c>
      <c r="I7" s="278"/>
      <c r="J7" s="278"/>
      <c r="K7" s="325"/>
    </row>
    <row r="8" customHeight="1" spans="1:11">
      <c r="A8" s="264" t="s">
        <v>79</v>
      </c>
      <c r="B8" s="265" t="s">
        <v>80</v>
      </c>
      <c r="C8" s="266"/>
      <c r="D8" s="267" t="s">
        <v>81</v>
      </c>
      <c r="E8" s="268"/>
      <c r="F8" s="269">
        <v>45901</v>
      </c>
      <c r="G8" s="270"/>
      <c r="H8" s="267"/>
      <c r="I8" s="268"/>
      <c r="J8" s="268"/>
      <c r="K8" s="327"/>
    </row>
    <row r="9" customHeight="1" spans="1:11">
      <c r="A9" s="271" t="s">
        <v>201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customHeight="1" spans="1:11">
      <c r="A10" s="272" t="s">
        <v>85</v>
      </c>
      <c r="B10" s="273" t="s">
        <v>86</v>
      </c>
      <c r="C10" s="274" t="s">
        <v>87</v>
      </c>
      <c r="D10" s="275"/>
      <c r="E10" s="276" t="s">
        <v>90</v>
      </c>
      <c r="F10" s="273" t="s">
        <v>86</v>
      </c>
      <c r="G10" s="274" t="s">
        <v>87</v>
      </c>
      <c r="H10" s="273"/>
      <c r="I10" s="276" t="s">
        <v>88</v>
      </c>
      <c r="J10" s="273" t="s">
        <v>86</v>
      </c>
      <c r="K10" s="328" t="s">
        <v>87</v>
      </c>
    </row>
    <row r="11" customHeight="1" spans="1:11">
      <c r="A11" s="255" t="s">
        <v>91</v>
      </c>
      <c r="B11" s="277" t="s">
        <v>86</v>
      </c>
      <c r="C11" s="278" t="s">
        <v>87</v>
      </c>
      <c r="D11" s="262"/>
      <c r="E11" s="258" t="s">
        <v>93</v>
      </c>
      <c r="F11" s="277" t="s">
        <v>86</v>
      </c>
      <c r="G11" s="278" t="s">
        <v>87</v>
      </c>
      <c r="H11" s="277"/>
      <c r="I11" s="258" t="s">
        <v>98</v>
      </c>
      <c r="J11" s="277" t="s">
        <v>86</v>
      </c>
      <c r="K11" s="325" t="s">
        <v>87</v>
      </c>
    </row>
    <row r="12" customHeight="1" spans="1:11">
      <c r="A12" s="267" t="s">
        <v>202</v>
      </c>
      <c r="B12" s="268"/>
      <c r="C12" s="268"/>
      <c r="D12" s="268"/>
      <c r="E12" s="268"/>
      <c r="F12" s="268"/>
      <c r="G12" s="268"/>
      <c r="H12" s="268"/>
      <c r="I12" s="268"/>
      <c r="J12" s="268"/>
      <c r="K12" s="327"/>
    </row>
    <row r="13" customHeight="1" spans="1:11">
      <c r="A13" s="279" t="s">
        <v>203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204</v>
      </c>
      <c r="B14" s="281"/>
      <c r="C14" s="281"/>
      <c r="D14" s="281"/>
      <c r="E14" s="281"/>
      <c r="F14" s="281"/>
      <c r="G14" s="281"/>
      <c r="H14" s="282"/>
      <c r="I14" s="329"/>
      <c r="J14" s="329"/>
      <c r="K14" s="330"/>
    </row>
    <row r="15" customHeight="1" spans="1:11">
      <c r="A15" s="280" t="s">
        <v>205</v>
      </c>
      <c r="B15" s="281"/>
      <c r="C15" s="281"/>
      <c r="D15" s="281"/>
      <c r="E15" s="281"/>
      <c r="F15" s="281"/>
      <c r="G15" s="281"/>
      <c r="H15" s="282"/>
      <c r="I15" s="331"/>
      <c r="J15" s="332"/>
      <c r="K15" s="33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34"/>
    </row>
    <row r="17" customHeight="1" spans="1:11">
      <c r="A17" s="279" t="s">
        <v>206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5" t="s">
        <v>207</v>
      </c>
      <c r="B18" s="286"/>
      <c r="C18" s="286"/>
      <c r="D18" s="286"/>
      <c r="E18" s="287"/>
      <c r="F18" s="287"/>
      <c r="G18" s="287"/>
      <c r="H18" s="287"/>
      <c r="I18" s="329"/>
      <c r="J18" s="329"/>
      <c r="K18" s="330"/>
    </row>
    <row r="19" customHeight="1" spans="1:11">
      <c r="A19" s="288" t="s">
        <v>208</v>
      </c>
      <c r="B19" s="289"/>
      <c r="C19" s="289"/>
      <c r="D19" s="290"/>
      <c r="E19" s="291"/>
      <c r="F19" s="292"/>
      <c r="G19" s="292"/>
      <c r="H19" s="293"/>
      <c r="I19" s="331"/>
      <c r="J19" s="332"/>
      <c r="K19" s="33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34"/>
    </row>
    <row r="21" customHeight="1" spans="1:11">
      <c r="A21" s="294" t="s">
        <v>122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15" t="s">
        <v>123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7"/>
    </row>
    <row r="23" customHeight="1" spans="1:11">
      <c r="A23" s="128" t="s">
        <v>124</v>
      </c>
      <c r="B23" s="130"/>
      <c r="C23" s="278" t="s">
        <v>66</v>
      </c>
      <c r="D23" s="278" t="s">
        <v>67</v>
      </c>
      <c r="E23" s="127"/>
      <c r="F23" s="127"/>
      <c r="G23" s="127"/>
      <c r="H23" s="127"/>
      <c r="I23" s="127"/>
      <c r="J23" s="127"/>
      <c r="K23" s="181"/>
    </row>
    <row r="24" customHeight="1" spans="1:11">
      <c r="A24" s="295" t="s">
        <v>209</v>
      </c>
      <c r="B24" s="296"/>
      <c r="C24" s="296"/>
      <c r="D24" s="296"/>
      <c r="E24" s="296"/>
      <c r="F24" s="296"/>
      <c r="G24" s="296"/>
      <c r="H24" s="296"/>
      <c r="I24" s="296"/>
      <c r="J24" s="296"/>
      <c r="K24" s="335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6"/>
    </row>
    <row r="26" customHeight="1" spans="1:11">
      <c r="A26" s="271" t="s">
        <v>133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customHeight="1" spans="1:11">
      <c r="A27" s="244" t="s">
        <v>134</v>
      </c>
      <c r="B27" s="274" t="s">
        <v>96</v>
      </c>
      <c r="C27" s="274" t="s">
        <v>97</v>
      </c>
      <c r="D27" s="274" t="s">
        <v>89</v>
      </c>
      <c r="E27" s="245" t="s">
        <v>135</v>
      </c>
      <c r="F27" s="274" t="s">
        <v>96</v>
      </c>
      <c r="G27" s="274" t="s">
        <v>97</v>
      </c>
      <c r="H27" s="274" t="s">
        <v>89</v>
      </c>
      <c r="I27" s="245" t="s">
        <v>136</v>
      </c>
      <c r="J27" s="274" t="s">
        <v>96</v>
      </c>
      <c r="K27" s="328" t="s">
        <v>97</v>
      </c>
    </row>
    <row r="28" customHeight="1" spans="1:11">
      <c r="A28" s="259" t="s">
        <v>88</v>
      </c>
      <c r="B28" s="278" t="s">
        <v>96</v>
      </c>
      <c r="C28" s="278" t="s">
        <v>97</v>
      </c>
      <c r="D28" s="278" t="s">
        <v>89</v>
      </c>
      <c r="E28" s="299" t="s">
        <v>95</v>
      </c>
      <c r="F28" s="278" t="s">
        <v>96</v>
      </c>
      <c r="G28" s="278" t="s">
        <v>97</v>
      </c>
      <c r="H28" s="278" t="s">
        <v>89</v>
      </c>
      <c r="I28" s="299" t="s">
        <v>106</v>
      </c>
      <c r="J28" s="278" t="s">
        <v>96</v>
      </c>
      <c r="K28" s="325" t="s">
        <v>97</v>
      </c>
    </row>
    <row r="29" customHeight="1" spans="1:11">
      <c r="A29" s="250" t="s">
        <v>210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7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8"/>
    </row>
    <row r="31" customHeight="1" spans="1:11">
      <c r="A31" s="303" t="s">
        <v>211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17.25" customHeight="1" spans="1:11">
      <c r="A32" s="304" t="s">
        <v>212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9"/>
    </row>
    <row r="33" ht="17.25" customHeight="1" spans="1:11">
      <c r="A33" s="306" t="s">
        <v>213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40"/>
    </row>
    <row r="34" ht="17.25" customHeight="1" spans="1:11">
      <c r="A34" s="306" t="s">
        <v>214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40"/>
    </row>
    <row r="35" ht="17.25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40"/>
    </row>
    <row r="36" ht="17.25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40"/>
    </row>
    <row r="37" ht="17.25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40"/>
    </row>
    <row r="38" ht="17.25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40"/>
    </row>
    <row r="39" ht="17.25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40"/>
    </row>
    <row r="40" ht="17.25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40"/>
    </row>
    <row r="41" ht="17.25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40"/>
    </row>
    <row r="42" ht="17.25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40"/>
    </row>
    <row r="43" ht="17.25" customHeight="1" spans="1:11">
      <c r="A43" s="301" t="s">
        <v>132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8"/>
    </row>
    <row r="44" customHeight="1" spans="1:11">
      <c r="A44" s="303" t="s">
        <v>215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202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41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41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6"/>
    </row>
    <row r="48" ht="21" customHeight="1" spans="1:11">
      <c r="A48" s="310" t="s">
        <v>140</v>
      </c>
      <c r="B48" s="311" t="s">
        <v>216</v>
      </c>
      <c r="C48" s="311"/>
      <c r="D48" s="312" t="s">
        <v>142</v>
      </c>
      <c r="E48" s="313" t="s">
        <v>143</v>
      </c>
      <c r="F48" s="312" t="s">
        <v>144</v>
      </c>
      <c r="G48" s="314">
        <v>45881</v>
      </c>
      <c r="H48" s="315" t="s">
        <v>145</v>
      </c>
      <c r="I48" s="315"/>
      <c r="J48" s="311" t="s">
        <v>217</v>
      </c>
      <c r="K48" s="342"/>
    </row>
    <row r="49" customHeight="1" spans="1:11">
      <c r="A49" s="316" t="s">
        <v>146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3"/>
    </row>
    <row r="50" customHeight="1" spans="1:11">
      <c r="A50" s="318" t="s">
        <v>218</v>
      </c>
      <c r="B50" s="319"/>
      <c r="C50" s="319"/>
      <c r="D50" s="319"/>
      <c r="E50" s="319"/>
      <c r="F50" s="319"/>
      <c r="G50" s="319"/>
      <c r="H50" s="319"/>
      <c r="I50" s="319"/>
      <c r="J50" s="319"/>
      <c r="K50" s="344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5"/>
    </row>
    <row r="52" ht="21" customHeight="1" spans="1:11">
      <c r="A52" s="310" t="s">
        <v>140</v>
      </c>
      <c r="B52" s="322"/>
      <c r="C52" s="322"/>
      <c r="D52" s="312" t="s">
        <v>142</v>
      </c>
      <c r="E52" s="312"/>
      <c r="F52" s="312" t="s">
        <v>144</v>
      </c>
      <c r="G52" s="312"/>
      <c r="H52" s="315" t="s">
        <v>145</v>
      </c>
      <c r="I52" s="315"/>
      <c r="J52" s="346"/>
      <c r="K52" s="347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5"/>
  <sheetViews>
    <sheetView zoomScale="80" zoomScaleNormal="80" workbookViewId="0">
      <selection activeCell="K10" sqref="K10"/>
    </sheetView>
  </sheetViews>
  <sheetFormatPr defaultColWidth="9" defaultRowHeight="26" customHeight="1"/>
  <cols>
    <col min="1" max="1" width="17.1666666666667" style="70" customWidth="1"/>
    <col min="2" max="7" width="12" style="70" customWidth="1"/>
    <col min="8" max="8" width="12" style="70" hidden="1" customWidth="1"/>
    <col min="9" max="9" width="1.33333333333333" style="70" customWidth="1"/>
    <col min="10" max="11" width="11.375" style="71" customWidth="1"/>
    <col min="12" max="15" width="11.375" style="70" customWidth="1"/>
    <col min="16" max="16384" width="9" style="70"/>
  </cols>
  <sheetData>
    <row r="1" s="70" customFormat="1" ht="19.5" customHeight="1" spans="1:15">
      <c r="A1" s="72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="70" customFormat="1" ht="19.5" customHeight="1" spans="1:15">
      <c r="A2" s="74" t="s">
        <v>62</v>
      </c>
      <c r="B2" s="215" t="str">
        <f>首期!B4</f>
        <v>TADDAN91627</v>
      </c>
      <c r="C2" s="215"/>
      <c r="D2" s="76" t="s">
        <v>68</v>
      </c>
      <c r="E2" s="215" t="str">
        <f>首期!B5</f>
        <v>男式外套</v>
      </c>
      <c r="F2" s="215"/>
      <c r="G2" s="215"/>
      <c r="H2" s="215"/>
      <c r="I2" s="233"/>
      <c r="J2" s="234" t="s">
        <v>57</v>
      </c>
      <c r="K2" s="215" t="str">
        <f>首期!I2</f>
        <v>鸿天分厂-全景三厂</v>
      </c>
      <c r="L2" s="215"/>
      <c r="M2" s="215"/>
      <c r="N2" s="215"/>
      <c r="O2" s="215"/>
    </row>
    <row r="3" s="70" customFormat="1" ht="19.5" customHeight="1" spans="1:15">
      <c r="A3" s="78" t="s">
        <v>149</v>
      </c>
      <c r="B3" s="79" t="s">
        <v>150</v>
      </c>
      <c r="C3" s="79"/>
      <c r="D3" s="79"/>
      <c r="E3" s="79"/>
      <c r="F3" s="79"/>
      <c r="G3" s="79"/>
      <c r="H3" s="79"/>
      <c r="I3" s="233"/>
      <c r="J3" s="235" t="s">
        <v>151</v>
      </c>
      <c r="K3" s="235"/>
      <c r="L3" s="235"/>
      <c r="M3" s="235"/>
      <c r="N3" s="235"/>
      <c r="O3" s="235"/>
    </row>
    <row r="4" s="70" customFormat="1" ht="19.5" customHeight="1" spans="1:15">
      <c r="A4" s="78"/>
      <c r="B4" s="81" t="s">
        <v>152</v>
      </c>
      <c r="C4" s="81" t="s">
        <v>153</v>
      </c>
      <c r="D4" s="81" t="s">
        <v>154</v>
      </c>
      <c r="E4" s="81" t="s">
        <v>155</v>
      </c>
      <c r="F4" s="81" t="s">
        <v>156</v>
      </c>
      <c r="G4" s="81" t="s">
        <v>157</v>
      </c>
      <c r="H4" s="81" t="s">
        <v>158</v>
      </c>
      <c r="I4" s="233"/>
      <c r="J4" s="81" t="s">
        <v>152</v>
      </c>
      <c r="K4" s="81" t="s">
        <v>153</v>
      </c>
      <c r="L4" s="81" t="s">
        <v>154</v>
      </c>
      <c r="M4" s="81" t="s">
        <v>155</v>
      </c>
      <c r="N4" s="81" t="s">
        <v>156</v>
      </c>
      <c r="O4" s="81" t="s">
        <v>157</v>
      </c>
    </row>
    <row r="5" s="70" customFormat="1" ht="19.5" customHeight="1" spans="1:15">
      <c r="A5" s="78"/>
      <c r="B5" s="216" t="s">
        <v>161</v>
      </c>
      <c r="C5" s="216" t="s">
        <v>162</v>
      </c>
      <c r="D5" s="217" t="s">
        <v>163</v>
      </c>
      <c r="E5" s="216" t="s">
        <v>164</v>
      </c>
      <c r="F5" s="216" t="s">
        <v>165</v>
      </c>
      <c r="G5" s="216" t="s">
        <v>166</v>
      </c>
      <c r="H5" s="216" t="s">
        <v>167</v>
      </c>
      <c r="I5" s="233"/>
      <c r="J5" s="216" t="s">
        <v>161</v>
      </c>
      <c r="K5" s="216" t="s">
        <v>162</v>
      </c>
      <c r="L5" s="217" t="s">
        <v>163</v>
      </c>
      <c r="M5" s="216" t="s">
        <v>164</v>
      </c>
      <c r="N5" s="216" t="s">
        <v>165</v>
      </c>
      <c r="O5" s="216" t="s">
        <v>166</v>
      </c>
    </row>
    <row r="6" s="70" customFormat="1" ht="19.5" customHeight="1" spans="1:15">
      <c r="A6" s="83" t="s">
        <v>169</v>
      </c>
      <c r="B6" s="218">
        <f t="shared" ref="B6:B11" si="0">C6-1</f>
        <v>66</v>
      </c>
      <c r="C6" s="218">
        <f>D6-2</f>
        <v>67</v>
      </c>
      <c r="D6" s="217">
        <v>69</v>
      </c>
      <c r="E6" s="218">
        <f>D6+2</f>
        <v>71</v>
      </c>
      <c r="F6" s="218">
        <f>E6+2</f>
        <v>73</v>
      </c>
      <c r="G6" s="218">
        <f>F6+1</f>
        <v>74</v>
      </c>
      <c r="H6" s="219">
        <f>G6+1</f>
        <v>75</v>
      </c>
      <c r="I6" s="233"/>
      <c r="J6" s="236" t="s">
        <v>219</v>
      </c>
      <c r="K6" s="237" t="s">
        <v>170</v>
      </c>
      <c r="L6" s="238">
        <v>0</v>
      </c>
      <c r="M6" s="238">
        <v>0.5</v>
      </c>
      <c r="N6" s="238">
        <v>0.5</v>
      </c>
      <c r="O6" s="238">
        <v>0</v>
      </c>
    </row>
    <row r="7" s="70" customFormat="1" ht="19.5" customHeight="1" spans="1:15">
      <c r="A7" s="83" t="s">
        <v>171</v>
      </c>
      <c r="B7" s="218">
        <f t="shared" si="0"/>
        <v>66.5</v>
      </c>
      <c r="C7" s="218">
        <f>D7-2</f>
        <v>67.5</v>
      </c>
      <c r="D7" s="217">
        <v>69.5</v>
      </c>
      <c r="E7" s="218">
        <f>D7+2</f>
        <v>71.5</v>
      </c>
      <c r="F7" s="218">
        <f>E7+2</f>
        <v>73.5</v>
      </c>
      <c r="G7" s="218">
        <f>F7+1</f>
        <v>74.5</v>
      </c>
      <c r="H7" s="219">
        <f>G7+1</f>
        <v>75.5</v>
      </c>
      <c r="I7" s="233"/>
      <c r="J7" s="236" t="s">
        <v>172</v>
      </c>
      <c r="K7" s="237" t="s">
        <v>172</v>
      </c>
      <c r="L7" s="238">
        <v>-0.5</v>
      </c>
      <c r="M7" s="238">
        <v>-0.5</v>
      </c>
      <c r="N7" s="238">
        <v>-0.5</v>
      </c>
      <c r="O7" s="238">
        <v>-0.5</v>
      </c>
    </row>
    <row r="8" s="70" customFormat="1" ht="19.5" customHeight="1" spans="1:15">
      <c r="A8" s="85" t="s">
        <v>173</v>
      </c>
      <c r="B8" s="218">
        <f t="shared" ref="B8:B10" si="1">C8-4</f>
        <v>106</v>
      </c>
      <c r="C8" s="218">
        <f t="shared" ref="C8:C10" si="2">D8-4</f>
        <v>110</v>
      </c>
      <c r="D8" s="220" t="s">
        <v>174</v>
      </c>
      <c r="E8" s="218">
        <f t="shared" ref="E8:E10" si="3">D8+4</f>
        <v>118</v>
      </c>
      <c r="F8" s="218">
        <f>E8+4</f>
        <v>122</v>
      </c>
      <c r="G8" s="218">
        <f t="shared" ref="G8:G10" si="4">F8+6</f>
        <v>128</v>
      </c>
      <c r="H8" s="219">
        <f>G8+6</f>
        <v>134</v>
      </c>
      <c r="I8" s="233"/>
      <c r="J8" s="236" t="s">
        <v>170</v>
      </c>
      <c r="K8" s="237" t="s">
        <v>170</v>
      </c>
      <c r="L8" s="238">
        <v>0</v>
      </c>
      <c r="M8" s="238">
        <v>0</v>
      </c>
      <c r="N8" s="238">
        <v>0</v>
      </c>
      <c r="O8" s="238">
        <v>0</v>
      </c>
    </row>
    <row r="9" s="70" customFormat="1" ht="19.5" customHeight="1" spans="1:15">
      <c r="A9" s="85" t="s">
        <v>175</v>
      </c>
      <c r="B9" s="218">
        <f t="shared" si="1"/>
        <v>102</v>
      </c>
      <c r="C9" s="218">
        <f t="shared" si="2"/>
        <v>106</v>
      </c>
      <c r="D9" s="220" t="s">
        <v>176</v>
      </c>
      <c r="E9" s="218">
        <f t="shared" si="3"/>
        <v>114</v>
      </c>
      <c r="F9" s="218">
        <f>E9+5</f>
        <v>119</v>
      </c>
      <c r="G9" s="218">
        <f t="shared" si="4"/>
        <v>125</v>
      </c>
      <c r="H9" s="219">
        <f>G9+7</f>
        <v>132</v>
      </c>
      <c r="I9" s="233"/>
      <c r="J9" s="236" t="s">
        <v>170</v>
      </c>
      <c r="K9" s="237" t="s">
        <v>170</v>
      </c>
      <c r="L9" s="238">
        <v>0</v>
      </c>
      <c r="M9" s="238">
        <v>0</v>
      </c>
      <c r="N9" s="238">
        <v>0</v>
      </c>
      <c r="O9" s="238">
        <v>0</v>
      </c>
    </row>
    <row r="10" s="70" customFormat="1" ht="19.5" customHeight="1" spans="1:15">
      <c r="A10" s="85" t="s">
        <v>177</v>
      </c>
      <c r="B10" s="218">
        <f t="shared" si="1"/>
        <v>100</v>
      </c>
      <c r="C10" s="218">
        <f t="shared" si="2"/>
        <v>104</v>
      </c>
      <c r="D10" s="220" t="s">
        <v>178</v>
      </c>
      <c r="E10" s="218">
        <f t="shared" si="3"/>
        <v>112</v>
      </c>
      <c r="F10" s="218">
        <f>E10+5</f>
        <v>117</v>
      </c>
      <c r="G10" s="218">
        <f t="shared" si="4"/>
        <v>123</v>
      </c>
      <c r="H10" s="219">
        <f>G10+7</f>
        <v>130</v>
      </c>
      <c r="I10" s="233"/>
      <c r="J10" s="236" t="s">
        <v>219</v>
      </c>
      <c r="K10" s="237" t="s">
        <v>170</v>
      </c>
      <c r="L10" s="238">
        <v>0.5</v>
      </c>
      <c r="M10" s="238">
        <v>0.5</v>
      </c>
      <c r="N10" s="238">
        <v>0</v>
      </c>
      <c r="O10" s="238">
        <v>0.5</v>
      </c>
    </row>
    <row r="11" s="70" customFormat="1" ht="19.5" customHeight="1" spans="1:15">
      <c r="A11" s="87" t="s">
        <v>179</v>
      </c>
      <c r="B11" s="221">
        <f t="shared" si="0"/>
        <v>44</v>
      </c>
      <c r="C11" s="221">
        <f t="shared" ref="C11:C16" si="5">D11-1</f>
        <v>45</v>
      </c>
      <c r="D11" s="222">
        <v>46</v>
      </c>
      <c r="E11" s="221">
        <f t="shared" ref="E11:E16" si="6">D11+1</f>
        <v>47</v>
      </c>
      <c r="F11" s="221">
        <f t="shared" ref="F11:F16" si="7">E11+1</f>
        <v>48</v>
      </c>
      <c r="G11" s="221">
        <f>F11+1.2</f>
        <v>49.2</v>
      </c>
      <c r="H11" s="223">
        <f>G11+1.2</f>
        <v>50.4</v>
      </c>
      <c r="I11" s="233"/>
      <c r="J11" s="236" t="s">
        <v>220</v>
      </c>
      <c r="K11" s="237" t="s">
        <v>219</v>
      </c>
      <c r="L11" s="238">
        <v>0.5</v>
      </c>
      <c r="M11" s="238">
        <v>0.3</v>
      </c>
      <c r="N11" s="238">
        <v>0.5</v>
      </c>
      <c r="O11" s="238">
        <v>0.5</v>
      </c>
    </row>
    <row r="12" s="70" customFormat="1" ht="19.5" customHeight="1" spans="1:15">
      <c r="A12" s="87" t="s">
        <v>182</v>
      </c>
      <c r="B12" s="221">
        <f t="shared" ref="B12:B18" si="8">C12-0.5</f>
        <v>59.5</v>
      </c>
      <c r="C12" s="221">
        <f t="shared" si="5"/>
        <v>60</v>
      </c>
      <c r="D12" s="222">
        <v>61</v>
      </c>
      <c r="E12" s="221">
        <f t="shared" si="6"/>
        <v>62</v>
      </c>
      <c r="F12" s="221">
        <f t="shared" si="7"/>
        <v>63</v>
      </c>
      <c r="G12" s="221">
        <f>F12+0.5</f>
        <v>63.5</v>
      </c>
      <c r="H12" s="223">
        <f>G12+0.5</f>
        <v>64</v>
      </c>
      <c r="I12" s="233"/>
      <c r="J12" s="236" t="s">
        <v>170</v>
      </c>
      <c r="K12" s="237" t="s">
        <v>172</v>
      </c>
      <c r="L12" s="238">
        <v>-0.5</v>
      </c>
      <c r="M12" s="238">
        <v>-0.5</v>
      </c>
      <c r="N12" s="238">
        <v>0</v>
      </c>
      <c r="O12" s="238">
        <v>0</v>
      </c>
    </row>
    <row r="13" s="70" customFormat="1" ht="19.5" customHeight="1" spans="1:15">
      <c r="A13" s="85" t="s">
        <v>183</v>
      </c>
      <c r="B13" s="218">
        <f>C13-0.8</f>
        <v>19.4</v>
      </c>
      <c r="C13" s="218">
        <f>D13-0.8</f>
        <v>20.2</v>
      </c>
      <c r="D13" s="217">
        <v>21</v>
      </c>
      <c r="E13" s="218">
        <f>D13+0.8</f>
        <v>21.8</v>
      </c>
      <c r="F13" s="218">
        <f>E13+0.8</f>
        <v>22.6</v>
      </c>
      <c r="G13" s="218">
        <f>F13+1.3</f>
        <v>23.9</v>
      </c>
      <c r="H13" s="219">
        <f>G13+1.3</f>
        <v>25.2</v>
      </c>
      <c r="I13" s="233"/>
      <c r="J13" s="236" t="s">
        <v>170</v>
      </c>
      <c r="K13" s="237" t="s">
        <v>170</v>
      </c>
      <c r="L13" s="238">
        <v>0</v>
      </c>
      <c r="M13" s="238">
        <v>0</v>
      </c>
      <c r="N13" s="238">
        <v>0</v>
      </c>
      <c r="O13" s="238">
        <v>0</v>
      </c>
    </row>
    <row r="14" s="70" customFormat="1" ht="19.5" customHeight="1" spans="1:15">
      <c r="A14" s="85" t="s">
        <v>184</v>
      </c>
      <c r="B14" s="218">
        <f>C14-0.7</f>
        <v>15.6</v>
      </c>
      <c r="C14" s="218">
        <f>D14-0.7</f>
        <v>16.3</v>
      </c>
      <c r="D14" s="217">
        <v>17</v>
      </c>
      <c r="E14" s="218">
        <f>D14+0.7</f>
        <v>17.7</v>
      </c>
      <c r="F14" s="218">
        <f>E14+0.7</f>
        <v>18.4</v>
      </c>
      <c r="G14" s="218">
        <f>F14+1</f>
        <v>19.4</v>
      </c>
      <c r="H14" s="219">
        <f>G14+1</f>
        <v>20.4</v>
      </c>
      <c r="I14" s="233"/>
      <c r="J14" s="236" t="s">
        <v>170</v>
      </c>
      <c r="K14" s="237" t="s">
        <v>170</v>
      </c>
      <c r="L14" s="238">
        <v>0</v>
      </c>
      <c r="M14" s="238">
        <v>0</v>
      </c>
      <c r="N14" s="238">
        <v>0</v>
      </c>
      <c r="O14" s="238">
        <v>0</v>
      </c>
    </row>
    <row r="15" s="70" customFormat="1" ht="19.5" customHeight="1" spans="1:15">
      <c r="A15" s="85" t="s">
        <v>185</v>
      </c>
      <c r="B15" s="218">
        <f t="shared" si="8"/>
        <v>11</v>
      </c>
      <c r="C15" s="218">
        <f t="shared" ref="C15:C18" si="9">D15-0.5</f>
        <v>11.5</v>
      </c>
      <c r="D15" s="217">
        <v>12</v>
      </c>
      <c r="E15" s="218">
        <f>D15+0.5</f>
        <v>12.5</v>
      </c>
      <c r="F15" s="218">
        <f>E15+0.5</f>
        <v>13</v>
      </c>
      <c r="G15" s="218">
        <f>F15+0.7</f>
        <v>13.7</v>
      </c>
      <c r="H15" s="219">
        <f>G15+0.7</f>
        <v>14.4</v>
      </c>
      <c r="I15" s="233"/>
      <c r="J15" s="236" t="s">
        <v>170</v>
      </c>
      <c r="K15" s="237" t="s">
        <v>170</v>
      </c>
      <c r="L15" s="238">
        <v>0</v>
      </c>
      <c r="M15" s="238">
        <v>0</v>
      </c>
      <c r="N15" s="238">
        <v>0</v>
      </c>
      <c r="O15" s="238">
        <v>0</v>
      </c>
    </row>
    <row r="16" s="70" customFormat="1" ht="19.5" customHeight="1" spans="1:15">
      <c r="A16" s="85" t="s">
        <v>186</v>
      </c>
      <c r="B16" s="218">
        <f>C16-1</f>
        <v>50</v>
      </c>
      <c r="C16" s="218">
        <f t="shared" si="5"/>
        <v>51</v>
      </c>
      <c r="D16" s="217">
        <v>52</v>
      </c>
      <c r="E16" s="218">
        <f t="shared" si="6"/>
        <v>53</v>
      </c>
      <c r="F16" s="218">
        <f t="shared" si="7"/>
        <v>54</v>
      </c>
      <c r="G16" s="218">
        <f>F16+1.5</f>
        <v>55.5</v>
      </c>
      <c r="H16" s="219">
        <f>G16+1.5</f>
        <v>57</v>
      </c>
      <c r="I16" s="233"/>
      <c r="J16" s="236" t="s">
        <v>219</v>
      </c>
      <c r="K16" s="237" t="s">
        <v>219</v>
      </c>
      <c r="L16" s="238">
        <v>0.8</v>
      </c>
      <c r="M16" s="238">
        <v>0.5</v>
      </c>
      <c r="N16" s="238">
        <v>0.5</v>
      </c>
      <c r="O16" s="238">
        <v>0.5</v>
      </c>
    </row>
    <row r="17" s="70" customFormat="1" ht="19.5" customHeight="1" spans="1:15">
      <c r="A17" s="85" t="s">
        <v>188</v>
      </c>
      <c r="B17" s="224">
        <f t="shared" si="8"/>
        <v>35</v>
      </c>
      <c r="C17" s="224">
        <f t="shared" si="9"/>
        <v>35.5</v>
      </c>
      <c r="D17" s="225">
        <v>36</v>
      </c>
      <c r="E17" s="224">
        <f t="shared" ref="E17:G17" si="10">D17+0.5</f>
        <v>36.5</v>
      </c>
      <c r="F17" s="224">
        <f t="shared" si="10"/>
        <v>37</v>
      </c>
      <c r="G17" s="224">
        <f t="shared" si="10"/>
        <v>37.5</v>
      </c>
      <c r="H17" s="226">
        <f>G17+0</f>
        <v>37.5</v>
      </c>
      <c r="I17" s="233"/>
      <c r="J17" s="236" t="s">
        <v>170</v>
      </c>
      <c r="K17" s="237" t="s">
        <v>170</v>
      </c>
      <c r="L17" s="238">
        <v>0</v>
      </c>
      <c r="M17" s="238">
        <v>0</v>
      </c>
      <c r="N17" s="238">
        <v>0</v>
      </c>
      <c r="O17" s="238">
        <v>0</v>
      </c>
    </row>
    <row r="18" s="70" customFormat="1" ht="19.5" customHeight="1" spans="1:15">
      <c r="A18" s="85" t="s">
        <v>189</v>
      </c>
      <c r="B18" s="224">
        <f t="shared" si="8"/>
        <v>24.5</v>
      </c>
      <c r="C18" s="224">
        <f t="shared" si="9"/>
        <v>25</v>
      </c>
      <c r="D18" s="225">
        <v>25.5</v>
      </c>
      <c r="E18" s="224">
        <f>D18+0.5</f>
        <v>26</v>
      </c>
      <c r="F18" s="224">
        <f>E18+0.5</f>
        <v>26.5</v>
      </c>
      <c r="G18" s="227">
        <f>F18+0.75</f>
        <v>27.25</v>
      </c>
      <c r="H18" s="228">
        <f>G18+0</f>
        <v>27.25</v>
      </c>
      <c r="I18" s="233"/>
      <c r="J18" s="236" t="s">
        <v>219</v>
      </c>
      <c r="K18" s="237" t="s">
        <v>219</v>
      </c>
      <c r="L18" s="238">
        <v>0.5</v>
      </c>
      <c r="M18" s="238">
        <v>0.5</v>
      </c>
      <c r="N18" s="238">
        <f>0.5</f>
        <v>0.5</v>
      </c>
      <c r="O18" s="238">
        <v>0.5</v>
      </c>
    </row>
    <row r="19" s="70" customFormat="1" ht="19.5" customHeight="1" spans="1:15">
      <c r="A19" s="85" t="s">
        <v>190</v>
      </c>
      <c r="B19" s="224">
        <v>17</v>
      </c>
      <c r="C19" s="224">
        <v>17</v>
      </c>
      <c r="D19" s="229">
        <v>17</v>
      </c>
      <c r="E19" s="224">
        <v>18</v>
      </c>
      <c r="F19" s="224">
        <v>18</v>
      </c>
      <c r="G19" s="224">
        <f>F19</f>
        <v>18</v>
      </c>
      <c r="H19" s="230">
        <f>G19</f>
        <v>18</v>
      </c>
      <c r="I19" s="233"/>
      <c r="J19" s="236" t="s">
        <v>170</v>
      </c>
      <c r="K19" s="237" t="s">
        <v>170</v>
      </c>
      <c r="L19" s="238">
        <v>0</v>
      </c>
      <c r="M19" s="238">
        <v>0</v>
      </c>
      <c r="N19" s="238">
        <v>0</v>
      </c>
      <c r="O19" s="238">
        <v>0</v>
      </c>
    </row>
    <row r="20" s="70" customFormat="1" ht="19.5" customHeight="1" spans="1:15">
      <c r="A20" s="231"/>
      <c r="B20" s="232"/>
      <c r="C20" s="232"/>
      <c r="D20" s="232"/>
      <c r="E20" s="232"/>
      <c r="F20" s="232"/>
      <c r="G20" s="232"/>
      <c r="H20" s="232"/>
      <c r="I20" s="233"/>
      <c r="J20" s="236"/>
      <c r="K20" s="237"/>
      <c r="L20" s="238"/>
      <c r="M20" s="238"/>
      <c r="N20" s="238"/>
      <c r="O20" s="238"/>
    </row>
    <row r="21" s="70" customFormat="1" ht="19.5" customHeight="1" spans="1:15">
      <c r="A21" s="231"/>
      <c r="B21" s="232"/>
      <c r="C21" s="232"/>
      <c r="D21" s="232"/>
      <c r="E21" s="232"/>
      <c r="F21" s="232"/>
      <c r="G21" s="232"/>
      <c r="H21" s="232"/>
      <c r="I21" s="233"/>
      <c r="J21" s="236"/>
      <c r="K21" s="237"/>
      <c r="L21" s="238"/>
      <c r="M21" s="238"/>
      <c r="N21" s="238"/>
      <c r="O21" s="238"/>
    </row>
    <row r="22" s="70" customFormat="1" ht="19.5" customHeight="1" spans="1:15">
      <c r="A22" s="231"/>
      <c r="B22" s="232"/>
      <c r="C22" s="232"/>
      <c r="D22" s="232"/>
      <c r="E22" s="232"/>
      <c r="F22" s="232"/>
      <c r="G22" s="232"/>
      <c r="H22" s="232"/>
      <c r="I22" s="233"/>
      <c r="J22" s="236"/>
      <c r="K22" s="237"/>
      <c r="L22" s="238"/>
      <c r="M22" s="238"/>
      <c r="N22" s="238"/>
      <c r="O22" s="238"/>
    </row>
    <row r="23" s="70" customFormat="1" ht="14.25" spans="1:15">
      <c r="A23" s="102" t="s">
        <v>191</v>
      </c>
      <c r="D23" s="103"/>
      <c r="E23" s="103"/>
      <c r="F23" s="103"/>
      <c r="G23" s="103"/>
      <c r="H23" s="103"/>
      <c r="I23" s="103"/>
      <c r="J23" s="111"/>
      <c r="K23" s="111"/>
      <c r="L23" s="103"/>
      <c r="M23" s="103"/>
      <c r="N23" s="103"/>
      <c r="O23" s="103"/>
    </row>
    <row r="24" s="70" customFormat="1" ht="14.25" spans="1:15">
      <c r="A24" s="70" t="s">
        <v>192</v>
      </c>
      <c r="D24" s="103"/>
      <c r="E24" s="103"/>
      <c r="F24" s="103"/>
      <c r="G24" s="103"/>
      <c r="H24" s="103"/>
      <c r="I24" s="103"/>
      <c r="J24" s="111"/>
      <c r="K24" s="111"/>
      <c r="L24" s="103"/>
      <c r="M24" s="103"/>
      <c r="N24" s="103"/>
      <c r="O24" s="103"/>
    </row>
    <row r="25" s="70" customFormat="1" ht="14.25" spans="1:15">
      <c r="A25" s="103"/>
      <c r="B25" s="103"/>
      <c r="C25" s="103"/>
      <c r="D25" s="103"/>
      <c r="E25" s="103"/>
      <c r="F25" s="103"/>
      <c r="G25" s="103"/>
      <c r="H25" s="103"/>
      <c r="I25" s="103"/>
      <c r="J25" s="112" t="s">
        <v>221</v>
      </c>
      <c r="K25" s="112"/>
      <c r="L25" s="102" t="s">
        <v>194</v>
      </c>
      <c r="M25" s="102"/>
      <c r="N25" s="102" t="s">
        <v>195</v>
      </c>
      <c r="O25" s="70" t="s">
        <v>217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42" sqref="E42"/>
    </sheetView>
  </sheetViews>
  <sheetFormatPr defaultColWidth="10.1666666666667" defaultRowHeight="14.25"/>
  <cols>
    <col min="1" max="1" width="9.66666666666667" style="113" customWidth="1"/>
    <col min="2" max="2" width="11.1666666666667" style="113" customWidth="1"/>
    <col min="3" max="3" width="9.16666666666667" style="113" customWidth="1"/>
    <col min="4" max="4" width="9.5" style="113" customWidth="1"/>
    <col min="5" max="5" width="10.1666666666667" style="113" customWidth="1"/>
    <col min="6" max="6" width="10.3333333333333" style="113" customWidth="1"/>
    <col min="7" max="7" width="9.5" style="113" customWidth="1"/>
    <col min="8" max="8" width="9.16666666666667" style="113" customWidth="1"/>
    <col min="9" max="9" width="8.16666666666667" style="113" customWidth="1"/>
    <col min="10" max="10" width="10.5" style="113" customWidth="1"/>
    <col min="11" max="11" width="12.1666666666667" style="113" customWidth="1"/>
    <col min="12" max="16384" width="10.1666666666667" style="113"/>
  </cols>
  <sheetData>
    <row r="1" ht="26.25" spans="1:11">
      <c r="A1" s="114" t="s">
        <v>222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53</v>
      </c>
      <c r="B2" s="200" t="s">
        <v>54</v>
      </c>
      <c r="C2" s="200"/>
      <c r="D2" s="117" t="s">
        <v>62</v>
      </c>
      <c r="E2" s="201" t="s">
        <v>63</v>
      </c>
      <c r="F2" s="119" t="s">
        <v>223</v>
      </c>
      <c r="G2" s="202" t="s">
        <v>69</v>
      </c>
      <c r="H2" s="203"/>
      <c r="I2" s="152" t="s">
        <v>57</v>
      </c>
      <c r="J2" s="212" t="s">
        <v>58</v>
      </c>
      <c r="K2" s="180"/>
    </row>
    <row r="3" spans="1:11">
      <c r="A3" s="122" t="s">
        <v>76</v>
      </c>
      <c r="B3" s="204">
        <v>3030</v>
      </c>
      <c r="C3" s="204"/>
      <c r="D3" s="124" t="s">
        <v>224</v>
      </c>
      <c r="E3" s="205">
        <v>45915</v>
      </c>
      <c r="F3" s="206"/>
      <c r="G3" s="206"/>
      <c r="H3" s="127" t="s">
        <v>225</v>
      </c>
      <c r="I3" s="127"/>
      <c r="J3" s="127"/>
      <c r="K3" s="181"/>
    </row>
    <row r="4" spans="1:11">
      <c r="A4" s="128" t="s">
        <v>72</v>
      </c>
      <c r="B4" s="202" t="s">
        <v>73</v>
      </c>
      <c r="C4" s="203">
        <v>6</v>
      </c>
      <c r="D4" s="130" t="s">
        <v>226</v>
      </c>
      <c r="E4" s="206" t="s">
        <v>227</v>
      </c>
      <c r="F4" s="206"/>
      <c r="G4" s="206"/>
      <c r="H4" s="130" t="s">
        <v>228</v>
      </c>
      <c r="I4" s="130"/>
      <c r="J4" s="143" t="s">
        <v>66</v>
      </c>
      <c r="K4" s="182" t="s">
        <v>67</v>
      </c>
    </row>
    <row r="5" spans="1:11">
      <c r="A5" s="128" t="s">
        <v>229</v>
      </c>
      <c r="B5" s="204">
        <v>1</v>
      </c>
      <c r="C5" s="204"/>
      <c r="D5" s="124" t="s">
        <v>227</v>
      </c>
      <c r="E5" s="124" t="s">
        <v>230</v>
      </c>
      <c r="F5" s="124" t="s">
        <v>231</v>
      </c>
      <c r="G5" s="124" t="s">
        <v>232</v>
      </c>
      <c r="H5" s="130" t="s">
        <v>233</v>
      </c>
      <c r="I5" s="130"/>
      <c r="J5" s="143" t="s">
        <v>66</v>
      </c>
      <c r="K5" s="182" t="s">
        <v>67</v>
      </c>
    </row>
    <row r="6" ht="15" spans="1:11">
      <c r="A6" s="131" t="s">
        <v>234</v>
      </c>
      <c r="B6" s="207">
        <v>125</v>
      </c>
      <c r="C6" s="207"/>
      <c r="D6" s="133" t="s">
        <v>235</v>
      </c>
      <c r="E6" s="134"/>
      <c r="F6" s="149">
        <v>3030</v>
      </c>
      <c r="G6" s="133"/>
      <c r="H6" s="136" t="s">
        <v>236</v>
      </c>
      <c r="I6" s="136"/>
      <c r="J6" s="149" t="s">
        <v>66</v>
      </c>
      <c r="K6" s="183" t="s">
        <v>67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237</v>
      </c>
      <c r="B8" s="119" t="s">
        <v>238</v>
      </c>
      <c r="C8" s="119" t="s">
        <v>239</v>
      </c>
      <c r="D8" s="119" t="s">
        <v>240</v>
      </c>
      <c r="E8" s="119" t="s">
        <v>241</v>
      </c>
      <c r="F8" s="119" t="s">
        <v>242</v>
      </c>
      <c r="G8" s="141" t="s">
        <v>243</v>
      </c>
      <c r="H8" s="142"/>
      <c r="I8" s="142"/>
      <c r="J8" s="142"/>
      <c r="K8" s="184"/>
    </row>
    <row r="9" spans="1:11">
      <c r="A9" s="128" t="s">
        <v>244</v>
      </c>
      <c r="B9" s="130"/>
      <c r="C9" s="143" t="s">
        <v>66</v>
      </c>
      <c r="D9" s="143" t="s">
        <v>67</v>
      </c>
      <c r="E9" s="124" t="s">
        <v>245</v>
      </c>
      <c r="F9" s="144" t="s">
        <v>246</v>
      </c>
      <c r="G9" s="208" t="s">
        <v>247</v>
      </c>
      <c r="H9" s="155"/>
      <c r="I9" s="155"/>
      <c r="J9" s="155"/>
      <c r="K9" s="189"/>
    </row>
    <row r="10" spans="1:11">
      <c r="A10" s="128" t="s">
        <v>248</v>
      </c>
      <c r="B10" s="130"/>
      <c r="C10" s="143" t="s">
        <v>66</v>
      </c>
      <c r="D10" s="143" t="s">
        <v>67</v>
      </c>
      <c r="E10" s="124" t="s">
        <v>249</v>
      </c>
      <c r="F10" s="144" t="s">
        <v>247</v>
      </c>
      <c r="G10" s="208" t="s">
        <v>250</v>
      </c>
      <c r="H10" s="155"/>
      <c r="I10" s="155"/>
      <c r="J10" s="155"/>
      <c r="K10" s="189"/>
    </row>
    <row r="11" spans="1:11">
      <c r="A11" s="147" t="s">
        <v>201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6"/>
    </row>
    <row r="12" spans="1:11">
      <c r="A12" s="122" t="s">
        <v>90</v>
      </c>
      <c r="B12" s="143" t="s">
        <v>86</v>
      </c>
      <c r="C12" s="143" t="s">
        <v>87</v>
      </c>
      <c r="D12" s="144"/>
      <c r="E12" s="124" t="s">
        <v>88</v>
      </c>
      <c r="F12" s="143" t="s">
        <v>86</v>
      </c>
      <c r="G12" s="143" t="s">
        <v>87</v>
      </c>
      <c r="H12" s="143"/>
      <c r="I12" s="124" t="s">
        <v>251</v>
      </c>
      <c r="J12" s="143" t="s">
        <v>86</v>
      </c>
      <c r="K12" s="182" t="s">
        <v>87</v>
      </c>
    </row>
    <row r="13" spans="1:11">
      <c r="A13" s="122" t="s">
        <v>93</v>
      </c>
      <c r="B13" s="143" t="s">
        <v>86</v>
      </c>
      <c r="C13" s="143" t="s">
        <v>87</v>
      </c>
      <c r="D13" s="144"/>
      <c r="E13" s="124" t="s">
        <v>98</v>
      </c>
      <c r="F13" s="143" t="s">
        <v>86</v>
      </c>
      <c r="G13" s="143" t="s">
        <v>87</v>
      </c>
      <c r="H13" s="143"/>
      <c r="I13" s="124" t="s">
        <v>252</v>
      </c>
      <c r="J13" s="143" t="s">
        <v>86</v>
      </c>
      <c r="K13" s="182" t="s">
        <v>87</v>
      </c>
    </row>
    <row r="14" ht="15" spans="1:11">
      <c r="A14" s="131" t="s">
        <v>253</v>
      </c>
      <c r="B14" s="149" t="s">
        <v>86</v>
      </c>
      <c r="C14" s="149" t="s">
        <v>87</v>
      </c>
      <c r="D14" s="134"/>
      <c r="E14" s="133" t="s">
        <v>254</v>
      </c>
      <c r="F14" s="149" t="s">
        <v>86</v>
      </c>
      <c r="G14" s="149" t="s">
        <v>87</v>
      </c>
      <c r="H14" s="149"/>
      <c r="I14" s="133" t="s">
        <v>255</v>
      </c>
      <c r="J14" s="149" t="s">
        <v>86</v>
      </c>
      <c r="K14" s="183" t="s">
        <v>87</v>
      </c>
    </row>
    <row r="15" ht="15" spans="1:11">
      <c r="A15" s="137" t="s">
        <v>191</v>
      </c>
      <c r="B15" s="151" t="s">
        <v>247</v>
      </c>
      <c r="C15" s="151"/>
      <c r="D15" s="138"/>
      <c r="E15" s="137"/>
      <c r="F15" s="151"/>
      <c r="G15" s="151"/>
      <c r="H15" s="151"/>
      <c r="I15" s="137"/>
      <c r="J15" s="151"/>
      <c r="K15" s="151"/>
    </row>
    <row r="16" s="198" customFormat="1" spans="1:11">
      <c r="A16" s="115" t="s">
        <v>256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7"/>
    </row>
    <row r="17" spans="1:11">
      <c r="A17" s="128" t="s">
        <v>257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8"/>
    </row>
    <row r="18" spans="1:11">
      <c r="A18" s="128" t="s">
        <v>258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8"/>
    </row>
    <row r="19" spans="1:11">
      <c r="A19" s="153" t="s">
        <v>259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82"/>
    </row>
    <row r="20" spans="1:11">
      <c r="A20" s="154" t="s">
        <v>260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9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9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9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90"/>
    </row>
    <row r="24" spans="1:11">
      <c r="A24" s="128" t="s">
        <v>124</v>
      </c>
      <c r="B24" s="130"/>
      <c r="C24" s="143" t="s">
        <v>66</v>
      </c>
      <c r="D24" s="143" t="s">
        <v>67</v>
      </c>
      <c r="E24" s="127"/>
      <c r="F24" s="127"/>
      <c r="G24" s="127"/>
      <c r="H24" s="127"/>
      <c r="I24" s="127"/>
      <c r="J24" s="127"/>
      <c r="K24" s="181"/>
    </row>
    <row r="25" ht="15" spans="1:11">
      <c r="A25" s="159" t="s">
        <v>261</v>
      </c>
      <c r="B25" s="209" t="s">
        <v>247</v>
      </c>
      <c r="C25" s="209"/>
      <c r="D25" s="209"/>
      <c r="E25" s="209"/>
      <c r="F25" s="209"/>
      <c r="G25" s="209"/>
      <c r="H25" s="209"/>
      <c r="I25" s="209"/>
      <c r="J25" s="209"/>
      <c r="K25" s="213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262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84"/>
    </row>
    <row r="28" spans="1:11">
      <c r="A28" s="165" t="s">
        <v>263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3"/>
    </row>
    <row r="29" spans="1:11">
      <c r="A29" s="165" t="s">
        <v>264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3"/>
    </row>
    <row r="30" spans="1:11">
      <c r="A30" s="165" t="s">
        <v>265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3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3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3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3"/>
    </row>
    <row r="34" ht="23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9"/>
    </row>
    <row r="35" ht="23" customHeight="1" spans="1:11">
      <c r="A35" s="167"/>
      <c r="B35" s="155"/>
      <c r="C35" s="155"/>
      <c r="D35" s="155"/>
      <c r="E35" s="155"/>
      <c r="F35" s="155"/>
      <c r="G35" s="155"/>
      <c r="H35" s="155"/>
      <c r="I35" s="155"/>
      <c r="J35" s="155"/>
      <c r="K35" s="189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4"/>
    </row>
    <row r="37" ht="18.75" customHeight="1" spans="1:11">
      <c r="A37" s="170" t="s">
        <v>266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5"/>
    </row>
    <row r="38" s="199" customFormat="1" ht="18.75" customHeight="1" spans="1:11">
      <c r="A38" s="128" t="s">
        <v>267</v>
      </c>
      <c r="B38" s="130"/>
      <c r="C38" s="130"/>
      <c r="D38" s="127" t="s">
        <v>268</v>
      </c>
      <c r="E38" s="127"/>
      <c r="F38" s="172" t="s">
        <v>269</v>
      </c>
      <c r="G38" s="173"/>
      <c r="H38" s="130" t="s">
        <v>270</v>
      </c>
      <c r="I38" s="130"/>
      <c r="J38" s="130" t="s">
        <v>271</v>
      </c>
      <c r="K38" s="188"/>
    </row>
    <row r="39" ht="18.75" customHeight="1" spans="1:13">
      <c r="A39" s="128" t="s">
        <v>191</v>
      </c>
      <c r="B39" s="130" t="s">
        <v>272</v>
      </c>
      <c r="C39" s="130"/>
      <c r="D39" s="130"/>
      <c r="E39" s="130"/>
      <c r="F39" s="130"/>
      <c r="G39" s="130"/>
      <c r="H39" s="130"/>
      <c r="I39" s="130"/>
      <c r="J39" s="130"/>
      <c r="K39" s="188"/>
      <c r="M39" s="199"/>
    </row>
    <row r="40" ht="31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8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8"/>
    </row>
    <row r="42" ht="32" customHeight="1" spans="1:11">
      <c r="A42" s="131" t="s">
        <v>140</v>
      </c>
      <c r="B42" s="210" t="s">
        <v>273</v>
      </c>
      <c r="C42" s="210"/>
      <c r="D42" s="133" t="s">
        <v>274</v>
      </c>
      <c r="E42" s="134" t="s">
        <v>143</v>
      </c>
      <c r="F42" s="133" t="s">
        <v>144</v>
      </c>
      <c r="G42" s="211">
        <v>45894</v>
      </c>
      <c r="H42" s="178" t="s">
        <v>145</v>
      </c>
      <c r="I42" s="178"/>
      <c r="J42" s="210" t="s">
        <v>217</v>
      </c>
      <c r="K42" s="214"/>
    </row>
    <row r="43" ht="16.5" customHeight="1" spans="1:11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</row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1" sqref="A11:K11"/>
    </sheetView>
  </sheetViews>
  <sheetFormatPr defaultColWidth="9" defaultRowHeight="14.25"/>
  <cols>
    <col min="1" max="1" width="9.66666666666667" style="113" customWidth="1"/>
    <col min="2" max="2" width="11.1666666666667" style="113" customWidth="1"/>
    <col min="3" max="3" width="9.16666666666667" style="113" customWidth="1"/>
    <col min="4" max="4" width="9.5" style="113" customWidth="1"/>
    <col min="5" max="5" width="10.1666666666667" style="113" customWidth="1"/>
    <col min="6" max="6" width="10.3333333333333" style="113" customWidth="1"/>
    <col min="7" max="7" width="9.5" style="113" customWidth="1"/>
    <col min="8" max="8" width="9.16666666666667" style="113" customWidth="1"/>
    <col min="9" max="9" width="8.16666666666667" style="113" customWidth="1"/>
    <col min="10" max="10" width="10.5" style="113" customWidth="1"/>
    <col min="11" max="11" width="12.1666666666667" style="113" customWidth="1"/>
  </cols>
  <sheetData>
    <row r="1" ht="26.25" spans="1:11">
      <c r="A1" s="114" t="s">
        <v>222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53</v>
      </c>
      <c r="B2" s="116" t="s">
        <v>54</v>
      </c>
      <c r="C2" s="116"/>
      <c r="D2" s="117" t="s">
        <v>62</v>
      </c>
      <c r="E2" s="118" t="str">
        <f>尾期1!E2</f>
        <v>TADDAN91627</v>
      </c>
      <c r="F2" s="119" t="s">
        <v>223</v>
      </c>
      <c r="G2" s="120" t="str">
        <f>尾期1!G2</f>
        <v>男式外套</v>
      </c>
      <c r="H2" s="121"/>
      <c r="I2" s="152" t="s">
        <v>57</v>
      </c>
      <c r="J2" s="179" t="str">
        <f>尾期1!J2</f>
        <v>鸿天分厂-全景三厂</v>
      </c>
      <c r="K2" s="180"/>
    </row>
    <row r="3" spans="1:11">
      <c r="A3" s="122" t="s">
        <v>76</v>
      </c>
      <c r="B3" s="123">
        <v>3030</v>
      </c>
      <c r="C3" s="123"/>
      <c r="D3" s="124" t="s">
        <v>224</v>
      </c>
      <c r="E3" s="125">
        <v>45915</v>
      </c>
      <c r="F3" s="126"/>
      <c r="G3" s="126"/>
      <c r="H3" s="127" t="s">
        <v>225</v>
      </c>
      <c r="I3" s="127"/>
      <c r="J3" s="127"/>
      <c r="K3" s="181"/>
    </row>
    <row r="4" spans="1:11">
      <c r="A4" s="128" t="s">
        <v>72</v>
      </c>
      <c r="B4" s="129" t="str">
        <f>尾期1!B4</f>
        <v>黑色/海鸥灰</v>
      </c>
      <c r="C4" s="129">
        <v>6</v>
      </c>
      <c r="D4" s="130" t="s">
        <v>226</v>
      </c>
      <c r="E4" s="126" t="s">
        <v>227</v>
      </c>
      <c r="F4" s="126"/>
      <c r="G4" s="126"/>
      <c r="H4" s="130" t="s">
        <v>228</v>
      </c>
      <c r="I4" s="130"/>
      <c r="J4" s="143" t="s">
        <v>66</v>
      </c>
      <c r="K4" s="182" t="s">
        <v>67</v>
      </c>
    </row>
    <row r="5" spans="1:11">
      <c r="A5" s="128" t="s">
        <v>229</v>
      </c>
      <c r="B5" s="123" t="s">
        <v>275</v>
      </c>
      <c r="C5" s="123"/>
      <c r="D5" s="124" t="s">
        <v>227</v>
      </c>
      <c r="E5" s="124" t="s">
        <v>230</v>
      </c>
      <c r="F5" s="124" t="s">
        <v>231</v>
      </c>
      <c r="G5" s="124" t="s">
        <v>232</v>
      </c>
      <c r="H5" s="130" t="s">
        <v>233</v>
      </c>
      <c r="I5" s="130"/>
      <c r="J5" s="143" t="s">
        <v>66</v>
      </c>
      <c r="K5" s="182" t="s">
        <v>67</v>
      </c>
    </row>
    <row r="6" ht="15" spans="1:11">
      <c r="A6" s="131" t="s">
        <v>234</v>
      </c>
      <c r="B6" s="132">
        <v>125</v>
      </c>
      <c r="C6" s="132"/>
      <c r="D6" s="133" t="s">
        <v>235</v>
      </c>
      <c r="E6" s="134"/>
      <c r="F6" s="135">
        <v>3030</v>
      </c>
      <c r="G6" s="133"/>
      <c r="H6" s="136" t="s">
        <v>236</v>
      </c>
      <c r="I6" s="136"/>
      <c r="J6" s="149" t="s">
        <v>66</v>
      </c>
      <c r="K6" s="183" t="s">
        <v>67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237</v>
      </c>
      <c r="B8" s="119" t="s">
        <v>238</v>
      </c>
      <c r="C8" s="119" t="s">
        <v>239</v>
      </c>
      <c r="D8" s="119" t="s">
        <v>240</v>
      </c>
      <c r="E8" s="119" t="s">
        <v>241</v>
      </c>
      <c r="F8" s="119" t="s">
        <v>242</v>
      </c>
      <c r="G8" s="141" t="s">
        <v>243</v>
      </c>
      <c r="H8" s="142"/>
      <c r="I8" s="142"/>
      <c r="J8" s="142"/>
      <c r="K8" s="184"/>
    </row>
    <row r="9" spans="1:11">
      <c r="A9" s="128" t="s">
        <v>244</v>
      </c>
      <c r="B9" s="130"/>
      <c r="C9" s="143" t="s">
        <v>66</v>
      </c>
      <c r="D9" s="143" t="s">
        <v>67</v>
      </c>
      <c r="E9" s="124" t="s">
        <v>245</v>
      </c>
      <c r="F9" s="144" t="s">
        <v>246</v>
      </c>
      <c r="G9" s="145" t="s">
        <v>247</v>
      </c>
      <c r="H9" s="146"/>
      <c r="I9" s="146"/>
      <c r="J9" s="146"/>
      <c r="K9" s="185"/>
    </row>
    <row r="10" spans="1:11">
      <c r="A10" s="128" t="s">
        <v>248</v>
      </c>
      <c r="B10" s="130"/>
      <c r="C10" s="143" t="s">
        <v>66</v>
      </c>
      <c r="D10" s="143" t="s">
        <v>67</v>
      </c>
      <c r="E10" s="124" t="s">
        <v>249</v>
      </c>
      <c r="F10" s="144" t="s">
        <v>247</v>
      </c>
      <c r="G10" s="145" t="s">
        <v>250</v>
      </c>
      <c r="H10" s="146"/>
      <c r="I10" s="146"/>
      <c r="J10" s="146"/>
      <c r="K10" s="185"/>
    </row>
    <row r="11" spans="1:11">
      <c r="A11" s="147" t="s">
        <v>201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6"/>
    </row>
    <row r="12" spans="1:11">
      <c r="A12" s="122" t="s">
        <v>90</v>
      </c>
      <c r="B12" s="143" t="s">
        <v>86</v>
      </c>
      <c r="C12" s="143" t="s">
        <v>87</v>
      </c>
      <c r="D12" s="144"/>
      <c r="E12" s="124" t="s">
        <v>88</v>
      </c>
      <c r="F12" s="143" t="s">
        <v>86</v>
      </c>
      <c r="G12" s="143" t="s">
        <v>87</v>
      </c>
      <c r="H12" s="143"/>
      <c r="I12" s="124" t="s">
        <v>251</v>
      </c>
      <c r="J12" s="143" t="s">
        <v>86</v>
      </c>
      <c r="K12" s="182" t="s">
        <v>87</v>
      </c>
    </row>
    <row r="13" spans="1:11">
      <c r="A13" s="122" t="s">
        <v>93</v>
      </c>
      <c r="B13" s="143" t="s">
        <v>86</v>
      </c>
      <c r="C13" s="143" t="s">
        <v>87</v>
      </c>
      <c r="D13" s="144"/>
      <c r="E13" s="124" t="s">
        <v>98</v>
      </c>
      <c r="F13" s="143" t="s">
        <v>86</v>
      </c>
      <c r="G13" s="143" t="s">
        <v>87</v>
      </c>
      <c r="H13" s="143"/>
      <c r="I13" s="124" t="s">
        <v>252</v>
      </c>
      <c r="J13" s="143" t="s">
        <v>86</v>
      </c>
      <c r="K13" s="182" t="s">
        <v>87</v>
      </c>
    </row>
    <row r="14" ht="15" spans="1:11">
      <c r="A14" s="131" t="s">
        <v>253</v>
      </c>
      <c r="B14" s="149" t="s">
        <v>86</v>
      </c>
      <c r="C14" s="149" t="s">
        <v>87</v>
      </c>
      <c r="D14" s="134"/>
      <c r="E14" s="133" t="s">
        <v>254</v>
      </c>
      <c r="F14" s="149" t="s">
        <v>86</v>
      </c>
      <c r="G14" s="149" t="s">
        <v>87</v>
      </c>
      <c r="H14" s="149"/>
      <c r="I14" s="133" t="s">
        <v>255</v>
      </c>
      <c r="J14" s="149" t="s">
        <v>86</v>
      </c>
      <c r="K14" s="183" t="s">
        <v>87</v>
      </c>
    </row>
    <row r="15" ht="15" spans="1:11">
      <c r="A15" s="137" t="s">
        <v>191</v>
      </c>
      <c r="B15" s="150" t="s">
        <v>247</v>
      </c>
      <c r="C15" s="151"/>
      <c r="D15" s="138"/>
      <c r="E15" s="137"/>
      <c r="F15" s="151"/>
      <c r="G15" s="151"/>
      <c r="H15" s="151"/>
      <c r="I15" s="137"/>
      <c r="J15" s="151"/>
      <c r="K15" s="151"/>
    </row>
    <row r="16" spans="1:11">
      <c r="A16" s="115" t="s">
        <v>256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7"/>
    </row>
    <row r="17" spans="1:11">
      <c r="A17" s="128" t="s">
        <v>257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8"/>
    </row>
    <row r="18" spans="1:11">
      <c r="A18" s="128" t="s">
        <v>258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8"/>
    </row>
    <row r="19" spans="1:11">
      <c r="A19" s="153" t="s">
        <v>259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82"/>
    </row>
    <row r="20" spans="1:11">
      <c r="A20" s="154" t="s">
        <v>260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9"/>
    </row>
    <row r="21" spans="1:11">
      <c r="A21" s="156"/>
      <c r="B21" s="146"/>
      <c r="C21" s="146"/>
      <c r="D21" s="146"/>
      <c r="E21" s="146"/>
      <c r="F21" s="146"/>
      <c r="G21" s="146"/>
      <c r="H21" s="146"/>
      <c r="I21" s="146"/>
      <c r="J21" s="146"/>
      <c r="K21" s="185"/>
    </row>
    <row r="22" spans="1:11">
      <c r="A22" s="156"/>
      <c r="B22" s="146"/>
      <c r="C22" s="146"/>
      <c r="D22" s="146"/>
      <c r="E22" s="146"/>
      <c r="F22" s="146"/>
      <c r="G22" s="146"/>
      <c r="H22" s="146"/>
      <c r="I22" s="146"/>
      <c r="J22" s="146"/>
      <c r="K22" s="185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90"/>
    </row>
    <row r="24" spans="1:11">
      <c r="A24" s="128" t="s">
        <v>124</v>
      </c>
      <c r="B24" s="130"/>
      <c r="C24" s="143" t="s">
        <v>66</v>
      </c>
      <c r="D24" s="143" t="s">
        <v>67</v>
      </c>
      <c r="E24" s="127"/>
      <c r="F24" s="127"/>
      <c r="G24" s="127"/>
      <c r="H24" s="127"/>
      <c r="I24" s="127"/>
      <c r="J24" s="127"/>
      <c r="K24" s="181"/>
    </row>
    <row r="25" ht="15" spans="1:11">
      <c r="A25" s="159" t="s">
        <v>261</v>
      </c>
      <c r="B25" s="160" t="s">
        <v>247</v>
      </c>
      <c r="C25" s="160"/>
      <c r="D25" s="160"/>
      <c r="E25" s="160"/>
      <c r="F25" s="160"/>
      <c r="G25" s="160"/>
      <c r="H25" s="160"/>
      <c r="I25" s="160"/>
      <c r="J25" s="160"/>
      <c r="K25" s="191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262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84"/>
    </row>
    <row r="28" spans="1:11">
      <c r="A28" s="163" t="s">
        <v>276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2"/>
    </row>
    <row r="29" spans="1:11">
      <c r="A29" s="163" t="s">
        <v>277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2"/>
    </row>
    <row r="30" spans="1:11">
      <c r="A30" s="163" t="s">
        <v>278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92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3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3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3"/>
    </row>
    <row r="34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9"/>
    </row>
    <row r="35" spans="1:11">
      <c r="A35" s="167"/>
      <c r="B35" s="155"/>
      <c r="C35" s="155"/>
      <c r="D35" s="155"/>
      <c r="E35" s="155"/>
      <c r="F35" s="155"/>
      <c r="G35" s="155"/>
      <c r="H35" s="155"/>
      <c r="I35" s="155"/>
      <c r="J35" s="155"/>
      <c r="K35" s="189"/>
    </row>
    <row r="36" ht="1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4"/>
    </row>
    <row r="37" spans="1:11">
      <c r="A37" s="170" t="s">
        <v>266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5"/>
    </row>
    <row r="38" spans="1:11">
      <c r="A38" s="128" t="s">
        <v>267</v>
      </c>
      <c r="B38" s="130"/>
      <c r="C38" s="130"/>
      <c r="D38" s="127" t="s">
        <v>268</v>
      </c>
      <c r="E38" s="127"/>
      <c r="F38" s="172" t="s">
        <v>269</v>
      </c>
      <c r="G38" s="173"/>
      <c r="H38" s="130" t="s">
        <v>270</v>
      </c>
      <c r="I38" s="130"/>
      <c r="J38" s="130" t="s">
        <v>271</v>
      </c>
      <c r="K38" s="188"/>
    </row>
    <row r="39" spans="1:11">
      <c r="A39" s="128" t="s">
        <v>191</v>
      </c>
      <c r="B39" s="174" t="s">
        <v>279</v>
      </c>
      <c r="C39" s="174"/>
      <c r="D39" s="174"/>
      <c r="E39" s="174"/>
      <c r="F39" s="174"/>
      <c r="G39" s="174"/>
      <c r="H39" s="174"/>
      <c r="I39" s="174"/>
      <c r="J39" s="174"/>
      <c r="K39" s="196"/>
    </row>
    <row r="40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8"/>
    </row>
    <row r="4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8"/>
    </row>
    <row r="42" ht="15" spans="1:11">
      <c r="A42" s="131" t="s">
        <v>140</v>
      </c>
      <c r="B42" s="175" t="s">
        <v>273</v>
      </c>
      <c r="C42" s="175"/>
      <c r="D42" s="133" t="s">
        <v>274</v>
      </c>
      <c r="E42" s="176" t="s">
        <v>143</v>
      </c>
      <c r="F42" s="133" t="s">
        <v>144</v>
      </c>
      <c r="G42" s="177">
        <v>45897</v>
      </c>
      <c r="H42" s="178" t="s">
        <v>145</v>
      </c>
      <c r="I42" s="178"/>
      <c r="J42" s="175" t="s">
        <v>217</v>
      </c>
      <c r="K42" s="19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21" workbookViewId="0">
      <selection activeCell="B39" sqref="B39:K39"/>
    </sheetView>
  </sheetViews>
  <sheetFormatPr defaultColWidth="9" defaultRowHeight="14.25"/>
  <cols>
    <col min="1" max="1" width="9.66666666666667" style="113" customWidth="1"/>
    <col min="2" max="2" width="11.1666666666667" style="113" customWidth="1"/>
    <col min="3" max="3" width="9.16666666666667" style="113" customWidth="1"/>
    <col min="4" max="4" width="9.5" style="113" customWidth="1"/>
    <col min="5" max="5" width="10.1666666666667" style="113" customWidth="1"/>
    <col min="6" max="6" width="10.3333333333333" style="113" customWidth="1"/>
    <col min="7" max="7" width="9.5" style="113" customWidth="1"/>
    <col min="8" max="8" width="9.16666666666667" style="113" customWidth="1"/>
    <col min="9" max="9" width="8.16666666666667" style="113" customWidth="1"/>
    <col min="10" max="10" width="10.5" style="113" customWidth="1"/>
    <col min="11" max="11" width="12.1666666666667" style="113" customWidth="1"/>
  </cols>
  <sheetData>
    <row r="1" ht="26.25" spans="1:11">
      <c r="A1" s="114" t="s">
        <v>222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53</v>
      </c>
      <c r="B2" s="116" t="s">
        <v>54</v>
      </c>
      <c r="C2" s="116"/>
      <c r="D2" s="117" t="s">
        <v>62</v>
      </c>
      <c r="E2" s="118" t="str">
        <f>尾期1!E2</f>
        <v>TADDAN91627</v>
      </c>
      <c r="F2" s="119" t="s">
        <v>223</v>
      </c>
      <c r="G2" s="120" t="str">
        <f>尾期1!G2</f>
        <v>男式外套</v>
      </c>
      <c r="H2" s="121"/>
      <c r="I2" s="152" t="s">
        <v>57</v>
      </c>
      <c r="J2" s="179" t="str">
        <f>尾期1!J2</f>
        <v>鸿天分厂-全景三厂</v>
      </c>
      <c r="K2" s="180"/>
    </row>
    <row r="3" spans="1:11">
      <c r="A3" s="122" t="s">
        <v>76</v>
      </c>
      <c r="B3" s="123">
        <v>3030</v>
      </c>
      <c r="C3" s="123"/>
      <c r="D3" s="124" t="s">
        <v>224</v>
      </c>
      <c r="E3" s="125">
        <v>45915</v>
      </c>
      <c r="F3" s="126"/>
      <c r="G3" s="126"/>
      <c r="H3" s="127" t="s">
        <v>225</v>
      </c>
      <c r="I3" s="127"/>
      <c r="J3" s="127"/>
      <c r="K3" s="181"/>
    </row>
    <row r="4" spans="1:11">
      <c r="A4" s="128" t="s">
        <v>72</v>
      </c>
      <c r="B4" s="129" t="str">
        <f>尾期1!B4</f>
        <v>黑色/海鸥灰</v>
      </c>
      <c r="C4" s="129">
        <v>6</v>
      </c>
      <c r="D4" s="130" t="s">
        <v>226</v>
      </c>
      <c r="E4" s="126" t="s">
        <v>227</v>
      </c>
      <c r="F4" s="126"/>
      <c r="G4" s="126"/>
      <c r="H4" s="130" t="s">
        <v>228</v>
      </c>
      <c r="I4" s="130"/>
      <c r="J4" s="143" t="s">
        <v>66</v>
      </c>
      <c r="K4" s="182" t="s">
        <v>67</v>
      </c>
    </row>
    <row r="5" spans="1:11">
      <c r="A5" s="128" t="s">
        <v>229</v>
      </c>
      <c r="B5" s="123" t="s">
        <v>280</v>
      </c>
      <c r="C5" s="123"/>
      <c r="D5" s="124" t="s">
        <v>227</v>
      </c>
      <c r="E5" s="124" t="s">
        <v>230</v>
      </c>
      <c r="F5" s="124" t="s">
        <v>231</v>
      </c>
      <c r="G5" s="124" t="s">
        <v>232</v>
      </c>
      <c r="H5" s="130" t="s">
        <v>233</v>
      </c>
      <c r="I5" s="130"/>
      <c r="J5" s="143" t="s">
        <v>66</v>
      </c>
      <c r="K5" s="182" t="s">
        <v>67</v>
      </c>
    </row>
    <row r="6" ht="15" spans="1:11">
      <c r="A6" s="131" t="s">
        <v>234</v>
      </c>
      <c r="B6" s="132">
        <v>125</v>
      </c>
      <c r="C6" s="132"/>
      <c r="D6" s="133" t="s">
        <v>235</v>
      </c>
      <c r="E6" s="134"/>
      <c r="F6" s="135">
        <v>3030</v>
      </c>
      <c r="G6" s="133"/>
      <c r="H6" s="136" t="s">
        <v>236</v>
      </c>
      <c r="I6" s="136"/>
      <c r="J6" s="149" t="s">
        <v>66</v>
      </c>
      <c r="K6" s="183" t="s">
        <v>67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237</v>
      </c>
      <c r="B8" s="119" t="s">
        <v>238</v>
      </c>
      <c r="C8" s="119" t="s">
        <v>239</v>
      </c>
      <c r="D8" s="119" t="s">
        <v>240</v>
      </c>
      <c r="E8" s="119" t="s">
        <v>241</v>
      </c>
      <c r="F8" s="119" t="s">
        <v>242</v>
      </c>
      <c r="G8" s="141" t="s">
        <v>243</v>
      </c>
      <c r="H8" s="142"/>
      <c r="I8" s="142"/>
      <c r="J8" s="142"/>
      <c r="K8" s="184"/>
    </row>
    <row r="9" spans="1:11">
      <c r="A9" s="128" t="s">
        <v>244</v>
      </c>
      <c r="B9" s="130"/>
      <c r="C9" s="143" t="s">
        <v>66</v>
      </c>
      <c r="D9" s="143" t="s">
        <v>67</v>
      </c>
      <c r="E9" s="124" t="s">
        <v>245</v>
      </c>
      <c r="F9" s="144" t="s">
        <v>246</v>
      </c>
      <c r="G9" s="145" t="s">
        <v>247</v>
      </c>
      <c r="H9" s="146"/>
      <c r="I9" s="146"/>
      <c r="J9" s="146"/>
      <c r="K9" s="185"/>
    </row>
    <row r="10" spans="1:11">
      <c r="A10" s="128" t="s">
        <v>248</v>
      </c>
      <c r="B10" s="130"/>
      <c r="C10" s="143" t="s">
        <v>66</v>
      </c>
      <c r="D10" s="143" t="s">
        <v>67</v>
      </c>
      <c r="E10" s="124" t="s">
        <v>249</v>
      </c>
      <c r="F10" s="144" t="s">
        <v>247</v>
      </c>
      <c r="G10" s="145" t="s">
        <v>250</v>
      </c>
      <c r="H10" s="146"/>
      <c r="I10" s="146"/>
      <c r="J10" s="146"/>
      <c r="K10" s="185"/>
    </row>
    <row r="11" spans="1:11">
      <c r="A11" s="147" t="s">
        <v>201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6"/>
    </row>
    <row r="12" spans="1:11">
      <c r="A12" s="122" t="s">
        <v>90</v>
      </c>
      <c r="B12" s="143" t="s">
        <v>86</v>
      </c>
      <c r="C12" s="143" t="s">
        <v>87</v>
      </c>
      <c r="D12" s="144"/>
      <c r="E12" s="124" t="s">
        <v>88</v>
      </c>
      <c r="F12" s="143" t="s">
        <v>86</v>
      </c>
      <c r="G12" s="143" t="s">
        <v>87</v>
      </c>
      <c r="H12" s="143"/>
      <c r="I12" s="124" t="s">
        <v>251</v>
      </c>
      <c r="J12" s="143" t="s">
        <v>86</v>
      </c>
      <c r="K12" s="182" t="s">
        <v>87</v>
      </c>
    </row>
    <row r="13" spans="1:11">
      <c r="A13" s="122" t="s">
        <v>93</v>
      </c>
      <c r="B13" s="143" t="s">
        <v>86</v>
      </c>
      <c r="C13" s="143" t="s">
        <v>87</v>
      </c>
      <c r="D13" s="144"/>
      <c r="E13" s="124" t="s">
        <v>98</v>
      </c>
      <c r="F13" s="143" t="s">
        <v>86</v>
      </c>
      <c r="G13" s="143" t="s">
        <v>87</v>
      </c>
      <c r="H13" s="143"/>
      <c r="I13" s="124" t="s">
        <v>252</v>
      </c>
      <c r="J13" s="143" t="s">
        <v>86</v>
      </c>
      <c r="K13" s="182" t="s">
        <v>87</v>
      </c>
    </row>
    <row r="14" ht="15" spans="1:11">
      <c r="A14" s="131" t="s">
        <v>253</v>
      </c>
      <c r="B14" s="149" t="s">
        <v>86</v>
      </c>
      <c r="C14" s="149" t="s">
        <v>87</v>
      </c>
      <c r="D14" s="134"/>
      <c r="E14" s="133" t="s">
        <v>254</v>
      </c>
      <c r="F14" s="149" t="s">
        <v>86</v>
      </c>
      <c r="G14" s="149" t="s">
        <v>87</v>
      </c>
      <c r="H14" s="149"/>
      <c r="I14" s="133" t="s">
        <v>255</v>
      </c>
      <c r="J14" s="149" t="s">
        <v>86</v>
      </c>
      <c r="K14" s="183" t="s">
        <v>87</v>
      </c>
    </row>
    <row r="15" ht="15" spans="1:11">
      <c r="A15" s="137" t="s">
        <v>191</v>
      </c>
      <c r="B15" s="150" t="s">
        <v>247</v>
      </c>
      <c r="C15" s="151"/>
      <c r="D15" s="138"/>
      <c r="E15" s="137"/>
      <c r="F15" s="151"/>
      <c r="G15" s="151"/>
      <c r="H15" s="151"/>
      <c r="I15" s="137"/>
      <c r="J15" s="151"/>
      <c r="K15" s="151"/>
    </row>
    <row r="16" spans="1:11">
      <c r="A16" s="115" t="s">
        <v>256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7"/>
    </row>
    <row r="17" spans="1:11">
      <c r="A17" s="128" t="s">
        <v>257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8"/>
    </row>
    <row r="18" spans="1:11">
      <c r="A18" s="128" t="s">
        <v>258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8"/>
    </row>
    <row r="19" spans="1:11">
      <c r="A19" s="153" t="s">
        <v>259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82"/>
    </row>
    <row r="20" spans="1:11">
      <c r="A20" s="154" t="s">
        <v>260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9"/>
    </row>
    <row r="21" spans="1:11">
      <c r="A21" s="156"/>
      <c r="B21" s="146"/>
      <c r="C21" s="146"/>
      <c r="D21" s="146"/>
      <c r="E21" s="146"/>
      <c r="F21" s="146"/>
      <c r="G21" s="146"/>
      <c r="H21" s="146"/>
      <c r="I21" s="146"/>
      <c r="J21" s="146"/>
      <c r="K21" s="185"/>
    </row>
    <row r="22" spans="1:11">
      <c r="A22" s="156"/>
      <c r="B22" s="146"/>
      <c r="C22" s="146"/>
      <c r="D22" s="146"/>
      <c r="E22" s="146"/>
      <c r="F22" s="146"/>
      <c r="G22" s="146"/>
      <c r="H22" s="146"/>
      <c r="I22" s="146"/>
      <c r="J22" s="146"/>
      <c r="K22" s="185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90"/>
    </row>
    <row r="24" spans="1:11">
      <c r="A24" s="128" t="s">
        <v>124</v>
      </c>
      <c r="B24" s="130"/>
      <c r="C24" s="143" t="s">
        <v>66</v>
      </c>
      <c r="D24" s="143" t="s">
        <v>67</v>
      </c>
      <c r="E24" s="127"/>
      <c r="F24" s="127"/>
      <c r="G24" s="127"/>
      <c r="H24" s="127"/>
      <c r="I24" s="127"/>
      <c r="J24" s="127"/>
      <c r="K24" s="181"/>
    </row>
    <row r="25" ht="15" spans="1:11">
      <c r="A25" s="159" t="s">
        <v>261</v>
      </c>
      <c r="B25" s="160" t="s">
        <v>247</v>
      </c>
      <c r="C25" s="160"/>
      <c r="D25" s="160"/>
      <c r="E25" s="160"/>
      <c r="F25" s="160"/>
      <c r="G25" s="160"/>
      <c r="H25" s="160"/>
      <c r="I25" s="160"/>
      <c r="J25" s="160"/>
      <c r="K25" s="191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262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84"/>
    </row>
    <row r="28" spans="1:11">
      <c r="A28" s="163" t="s">
        <v>276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2"/>
    </row>
    <row r="29" spans="1:11">
      <c r="A29" s="163" t="s">
        <v>281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2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92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3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3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3"/>
    </row>
    <row r="34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9"/>
    </row>
    <row r="35" spans="1:11">
      <c r="A35" s="167"/>
      <c r="B35" s="155"/>
      <c r="C35" s="155"/>
      <c r="D35" s="155"/>
      <c r="E35" s="155"/>
      <c r="F35" s="155"/>
      <c r="G35" s="155"/>
      <c r="H35" s="155"/>
      <c r="I35" s="155"/>
      <c r="J35" s="155"/>
      <c r="K35" s="189"/>
    </row>
    <row r="36" ht="1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4"/>
    </row>
    <row r="37" spans="1:11">
      <c r="A37" s="170" t="s">
        <v>266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5"/>
    </row>
    <row r="38" spans="1:11">
      <c r="A38" s="128" t="s">
        <v>267</v>
      </c>
      <c r="B38" s="130"/>
      <c r="C38" s="130"/>
      <c r="D38" s="127" t="s">
        <v>268</v>
      </c>
      <c r="E38" s="127"/>
      <c r="F38" s="172" t="s">
        <v>269</v>
      </c>
      <c r="G38" s="173"/>
      <c r="H38" s="130" t="s">
        <v>270</v>
      </c>
      <c r="I38" s="130"/>
      <c r="J38" s="130" t="s">
        <v>271</v>
      </c>
      <c r="K38" s="188"/>
    </row>
    <row r="39" spans="1:11">
      <c r="A39" s="128" t="s">
        <v>191</v>
      </c>
      <c r="B39" s="174" t="s">
        <v>279</v>
      </c>
      <c r="C39" s="174"/>
      <c r="D39" s="174"/>
      <c r="E39" s="174"/>
      <c r="F39" s="174"/>
      <c r="G39" s="174"/>
      <c r="H39" s="174"/>
      <c r="I39" s="174"/>
      <c r="J39" s="174"/>
      <c r="K39" s="196"/>
    </row>
    <row r="40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8"/>
    </row>
    <row r="4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8"/>
    </row>
    <row r="42" ht="15" spans="1:11">
      <c r="A42" s="131" t="s">
        <v>140</v>
      </c>
      <c r="B42" s="175" t="s">
        <v>273</v>
      </c>
      <c r="C42" s="175"/>
      <c r="D42" s="133" t="s">
        <v>274</v>
      </c>
      <c r="E42" s="176" t="s">
        <v>143</v>
      </c>
      <c r="F42" s="133" t="s">
        <v>144</v>
      </c>
      <c r="G42" s="177">
        <v>45909</v>
      </c>
      <c r="H42" s="178" t="s">
        <v>145</v>
      </c>
      <c r="I42" s="178"/>
      <c r="J42" s="175" t="s">
        <v>217</v>
      </c>
      <c r="K42" s="19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2025-09-10T01:56:04Z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1C2C09A5D8D943A697C55445DDEB4B0A_13</vt:lpwstr>
  </property>
</Properties>
</file>