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<sst xmlns="http://schemas.openxmlformats.org/spreadsheetml/2006/main" count="1121" uniqueCount="372">
  <si>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</si>
  <si>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</si>
  <si>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</si>
  <si>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</si>
  <si>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</si>
  <si>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</si>
  <si>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</si>
  <si>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</si>
  <si>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</si>
  <si>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</si>
  <si>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</si>
  <si>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</si>
  <si>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</si>
  <si>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</si>
  <si>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</si>
  <si>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</si>
  <si>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</si>
  <si>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</si>
  <si>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</si>
  <si>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</si>
  <si>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</si>
  <si>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</si>
  <si>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</si>
  <si>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</si>
  <si>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</si>
  <si>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</si>
  <si>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</si>
  <si>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</si>
  <si>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</si>
  <si>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</si>
  <si>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</si>
  <si>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</si>
  <si>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</si>
  <si>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</si>
  <si>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</si>
  <si>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</si>
  <si>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</si>
  <si>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</si>
  <si>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</si>
  <si>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</si>
  <si>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</si>
  <si>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</si>
  <si>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</si>
  <si>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</si>
  <si>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</si>
  <si>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</si>
  <si>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</si>
  <si>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</si>
  <si>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</si>
  <si>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</si>
  <si>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</si>
  <si>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</si>
  <si>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</si>
  <si>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</si>
  <si>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</si>
  <si>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</si>
  <si>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</si>
  <si>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</si>
  <si>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鸿天分厂-全景三厂</t>
  </si>
  <si>
    <t>订单基础信息</t>
  </si>
  <si>
    <t>生产•出货进度</t>
  </si>
  <si>
    <t>指示•确认资料</t>
  </si>
  <si>
    <t>款号</t>
  </si>
  <si>
    <t>TADDAN92628</t>
  </si>
  <si>
    <t>合同交期</t>
  </si>
  <si>
    <t>产前确认样</t>
  </si>
  <si>
    <t>有</t>
  </si>
  <si>
    <t>无</t>
  </si>
  <si>
    <t>品名</t>
  </si>
  <si>
    <t>女式外套</t>
  </si>
  <si>
    <t>上线日</t>
  </si>
  <si>
    <t>原辅材料卡</t>
  </si>
  <si>
    <t>色/号型数</t>
  </si>
  <si>
    <t>黑色/极地白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</si>
  <si>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</si>
  <si>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</si>
  <si>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</si>
  <si>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</si>
  <si>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</si>
  <si>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</si>
  <si>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CGDD25070900002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</si>
  <si>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</si>
  <si>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</si>
  <si>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</si>
  <si>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</si>
  <si>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</si>
  <si>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</si>
  <si>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</si>
  <si>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</si>
  <si>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</si>
  <si>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</si>
  <si>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</si>
  <si>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</si>
  <si>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</si>
  <si>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</si>
  <si>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</si>
  <si>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</si>
  <si>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</si>
  <si>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</si>
  <si>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</si>
  <si>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</si>
  <si>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</si>
  <si>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</si>
  <si>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</si>
  <si>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</si>
  <si>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</si>
  <si>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</si>
  <si>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</si>
  <si>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</si>
  <si>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</si>
  <si>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</si>
  <si>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S-155/84B</t>
  </si>
  <si>
    <t>M-160/88B</t>
  </si>
  <si>
    <t>L-165/92B</t>
  </si>
  <si>
    <t>XL-170/96B</t>
  </si>
  <si>
    <t>XXL-175/100B</t>
  </si>
  <si>
    <t>XXXL-180/104B</t>
  </si>
  <si>
    <t>黑色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</si>
  <si>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</si>
  <si>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</si>
  <si>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XL-170/96B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</si>
  <si>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</si>
  <si>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</si>
  <si>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</si>
  <si>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</si>
  <si>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</si>
  <si>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</si>
  <si>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1.前门拉链外漏宽窄，前上明线左右出尖不顺直。</t>
  </si>
  <si>
    <t>2.前侧合缝吃皱。</t>
  </si>
  <si>
    <t>3.前领窝压线要压在缝里。</t>
  </si>
  <si>
    <t>4.帽前口压明线宽窄，起绺不平。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</si>
  <si>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</si>
  <si>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</si>
  <si>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</si>
  <si>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</si>
  <si>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</si>
  <si>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</si>
  <si>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</si>
  <si>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</si>
  <si>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</si>
  <si>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生产部</t>
  </si>
  <si>
    <t>检验担当</t>
  </si>
  <si>
    <t>孙乐军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</si>
  <si>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</si>
  <si>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</si>
  <si>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</si>
  <si>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</si>
  <si>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</si>
  <si>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</si>
  <si>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</si>
  <si>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</si>
  <si>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</si>
  <si>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</si>
  <si>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</si>
  <si>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</si>
  <si>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</si>
  <si>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</si>
  <si>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</si>
  <si>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洗前</t>
  </si>
  <si>
    <t>洗后</t>
  </si>
  <si>
    <t>150/80B</t>
  </si>
  <si>
    <t>155/84B</t>
  </si>
  <si>
    <t>160/88B</t>
  </si>
  <si>
    <t>165/92B</t>
  </si>
  <si>
    <t>170/96B</t>
  </si>
  <si>
    <t>175/100B</t>
  </si>
  <si>
    <t>180/104B</t>
  </si>
  <si>
    <t>黑色 XL-170/96B</t>
  </si>
  <si>
    <t>后中长</t>
  </si>
  <si>
    <t>0</t>
  </si>
  <si>
    <t>前中长*</t>
  </si>
  <si>
    <t>胸围</t>
  </si>
  <si>
    <t>98</t>
  </si>
  <si>
    <t>-1</t>
  </si>
  <si>
    <t>腰围</t>
  </si>
  <si>
    <t>摆围</t>
  </si>
  <si>
    <t>后中袖长</t>
  </si>
  <si>
    <t>-0.5</t>
  </si>
  <si>
    <t>袖肥/2</t>
  </si>
  <si>
    <t>-0.3</t>
  </si>
  <si>
    <t>袖肘围/2</t>
  </si>
  <si>
    <t>袖口围平量/2</t>
  </si>
  <si>
    <t>前领高</t>
  </si>
  <si>
    <t>下领围</t>
  </si>
  <si>
    <t>+1</t>
  </si>
  <si>
    <t>帽高</t>
  </si>
  <si>
    <t>帽宽</t>
  </si>
  <si>
    <t>+0.5</t>
  </si>
  <si>
    <t>侧插袋</t>
  </si>
  <si>
    <t>备注：</t>
  </si>
  <si>
    <t xml:space="preserve">     初期请洗测2-3件，有问题的另加测量数量。</t>
  </si>
  <si>
    <t>验货时间：8/16</t>
  </si>
  <si>
    <t>跟单QC:孙乐军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</si>
  <si>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</si>
  <si>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</si>
  <si>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</si>
  <si>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</si>
  <si>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</si>
  <si>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初期问题点已改善</t>
  </si>
  <si>
    <t>【附属资料确认】</t>
  </si>
  <si>
    <t>备注：无异常</t>
  </si>
  <si>
    <t>【检验明细】：检验明细（要求齐色、齐号至少10件检查）</t>
  </si>
  <si>
    <t>黑色：，L#20件，XL#20件，</t>
  </si>
  <si>
    <t>极地白：L#10件，XL#10件。</t>
  </si>
  <si>
    <t>【耐水洗测试】：耐洗水测试明细（要求齐色、齐号）</t>
  </si>
  <si>
    <t>黑色：L#1件，XL#1件。</t>
  </si>
  <si>
    <t>极地白：L#1件，XL#1件。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</si>
  <si>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</si>
  <si>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</si>
  <si>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</si>
  <si>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1、前领窝压明线宽窄。</t>
  </si>
  <si>
    <t>2、前胸拼接吃皱</t>
  </si>
  <si>
    <t>3、线头。</t>
  </si>
  <si>
    <t>【整改的严重缺陷及整改复核时间】</t>
  </si>
  <si>
    <t>服装品控部</t>
  </si>
  <si>
    <t>王家珍</t>
  </si>
  <si>
    <t>尾期复核品质情况</t>
  </si>
  <si>
    <t>验货时间：</t>
  </si>
  <si>
    <t>8-25</t>
  </si>
  <si>
    <t>QC出货报告书</t>
  </si>
  <si>
    <t>产品名称</t>
  </si>
  <si>
    <t>女士外套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</si>
  <si>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</si>
  <si>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</si>
  <si>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</si>
  <si>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</si>
  <si>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</si>
  <si>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</si>
  <si>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</si>
  <si>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</si>
  <si>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</si>
  <si>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</si>
  <si>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</si>
  <si>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</si>
  <si>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</si>
  <si>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</si>
  <si>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</si>
  <si>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</si>
  <si>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</si>
  <si>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</si>
  <si>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</si>
  <si>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r>
      <t>采购凭证编号：</t>
    </r>
    <r>
      <rPr>
        <b/>
        <sz val="10"/>
        <color rgb="FFFF0000"/>
        <rFont val="宋体"/>
        <charset val="134"/>
      </rPr>
      <t>CGDD25070900002</t>
    </r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</si>
  <si>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</si>
  <si>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</si>
  <si>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</si>
  <si>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</si>
  <si>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</si>
  <si>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</si>
  <si>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</si>
  <si>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</si>
  <si>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</si>
  <si>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</si>
  <si>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</si>
  <si>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</si>
  <si>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</si>
  <si>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</si>
  <si>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</si>
  <si>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   S#10,M#10件,L#15件,XL#15件,XXL#10件,XXXL:3件</t>
  </si>
  <si>
    <t>极地白：  S#10,M#10件,L#15件,XL#15件,XXL#10件,XXXL:3件</t>
  </si>
  <si>
    <t>情况说明：</t>
  </si>
  <si>
    <t xml:space="preserve">【问题点描述】  </t>
  </si>
  <si>
    <t>1.沾污2件</t>
  </si>
  <si>
    <t>2.袖笼吃皱1件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</si>
  <si>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</si>
  <si>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</si>
  <si>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</si>
  <si>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</si>
  <si>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</si>
  <si>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</si>
  <si>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</si>
  <si>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</si>
  <si>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</si>
  <si>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男式短袖T恤</t>
  </si>
  <si>
    <t>制作工厂</t>
  </si>
  <si>
    <t>二次</t>
  </si>
  <si>
    <t>采购凭证编号：CGDD24112100028</t>
  </si>
  <si>
    <t>①成品完成比例（%）：95%</t>
  </si>
  <si>
    <t>返修已修复，抽验未超标。</t>
  </si>
  <si>
    <t>姓名</t>
  </si>
  <si>
    <t>00</t>
  </si>
  <si>
    <t>0/0</t>
  </si>
  <si>
    <t xml:space="preserve">     齐色齐码各2-3件，有问题的另加测量数量。</t>
  </si>
  <si>
    <t>验货时间：9/9</t>
  </si>
  <si>
    <t>工厂负责人：王家珍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</si>
  <si>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</si>
  <si>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</si>
  <si>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</si>
  <si>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</si>
  <si>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</si>
  <si>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</si>
  <si>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</si>
  <si>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</si>
  <si>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</si>
  <si>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</si>
  <si>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</si>
  <si>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</si>
  <si>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</si>
  <si>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</si>
  <si>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</si>
  <si>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</si>
  <si>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</si>
  <si>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M025050510</t>
  </si>
  <si>
    <t>19SS黑色</t>
  </si>
  <si>
    <t>昆山东利</t>
  </si>
  <si>
    <t>合格</t>
  </si>
  <si>
    <t>YES</t>
  </si>
  <si>
    <t>22FW极地白</t>
  </si>
  <si>
    <t>W25030803-2#</t>
  </si>
  <si>
    <t>FK60060</t>
  </si>
  <si>
    <t>上海汇良</t>
  </si>
  <si>
    <t>W25060610#</t>
  </si>
  <si>
    <t>制表时间：7/7</t>
  </si>
  <si>
    <t>测试人签名：赵世芸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</si>
  <si>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</si>
  <si>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</si>
  <si>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</si>
  <si>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</si>
  <si>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</si>
  <si>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</si>
  <si>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</si>
  <si>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</si>
  <si>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</si>
  <si>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</si>
  <si>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</si>
  <si>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</si>
  <si>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</si>
  <si>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</si>
  <si>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</si>
  <si>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</si>
  <si>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</si>
  <si>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</si>
  <si>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</si>
  <si>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</si>
  <si>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</si>
  <si>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</si>
  <si>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</si>
  <si>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</si>
  <si>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</si>
  <si>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</si>
  <si>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制表时间：6/15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</si>
  <si>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</si>
  <si>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</si>
  <si>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</si>
  <si>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</si>
  <si>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</si>
  <si>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</si>
  <si>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</si>
  <si>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</si>
  <si>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</si>
  <si>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</si>
  <si>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</si>
  <si>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</si>
  <si>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</si>
  <si>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</si>
  <si>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</si>
  <si>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</si>
  <si>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</si>
  <si>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转移印花</t>
  </si>
  <si>
    <t>肩部</t>
  </si>
  <si>
    <t>温度156，时间12秒，压力3KG，正反压两次。</t>
  </si>
  <si>
    <t>后下节</t>
  </si>
  <si>
    <t>温度152，第一遍时间15秒，第二遍时间8秒，压力3KG，压两次。</t>
  </si>
  <si>
    <t>制表时间：7-15</t>
  </si>
  <si>
    <t>测试人签名：孙乐军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</si>
  <si>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</si>
  <si>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</si>
  <si>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</si>
  <si>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</si>
  <si>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</si>
  <si>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弹力绳</t>
  </si>
  <si>
    <t>制表时间：8-06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</si>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</sst>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0.00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45" fillId="0" borderId="0" applyFont="0" applyFill="0" applyBorder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2" fontId="4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8" borderId="74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75" applyNumberFormat="0" applyFill="0" applyAlignment="0" applyProtection="0">
      <alignment vertical="center"/>
    </xf>
    <xf numFmtId="0" fontId="52" fillId="0" borderId="75" applyNumberFormat="0" applyFill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9" borderId="77" applyNumberFormat="0" applyAlignment="0" applyProtection="0">
      <alignment vertical="center"/>
    </xf>
    <xf numFmtId="0" fontId="55" fillId="10" borderId="78" applyNumberFormat="0" applyAlignment="0" applyProtection="0">
      <alignment vertical="center"/>
    </xf>
    <xf numFmtId="0" fontId="56" fillId="10" borderId="77" applyNumberFormat="0" applyAlignment="0" applyProtection="0">
      <alignment vertical="center"/>
    </xf>
    <xf numFmtId="0" fontId="57" fillId="11" borderId="79" applyNumberFormat="0" applyAlignment="0" applyProtection="0">
      <alignment vertical="center"/>
    </xf>
    <xf numFmtId="0" fontId="58" fillId="0" borderId="80" applyNumberFormat="0" applyFill="0" applyAlignment="0" applyProtection="0">
      <alignment vertical="center"/>
    </xf>
    <xf numFmtId="0" fontId="59" fillId="0" borderId="81" applyNumberFormat="0" applyFill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44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16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0" fontId="15" fillId="0" borderId="2" xfId="54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4" xfId="54" applyFont="1" applyFill="1" applyBorder="1" applyAlignment="1">
      <alignment horizontal="center"/>
    </xf>
    <xf numFmtId="177" fontId="18" fillId="0" borderId="2" xfId="54" applyNumberFormat="1" applyFont="1" applyFill="1" applyBorder="1" applyAlignment="1">
      <alignment horizontal="center"/>
    </xf>
    <xf numFmtId="0" fontId="17" fillId="0" borderId="2" xfId="54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177" fontId="18" fillId="0" borderId="2" xfId="0" applyNumberFormat="1" applyFont="1" applyFill="1" applyBorder="1" applyAlignment="1">
      <alignment horizontal="center"/>
    </xf>
    <xf numFmtId="178" fontId="18" fillId="0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7" fontId="1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20" fillId="3" borderId="2" xfId="0" applyFont="1" applyFill="1" applyBorder="1" applyAlignment="1">
      <alignment horizontal="left"/>
    </xf>
    <xf numFmtId="177" fontId="19" fillId="3" borderId="2" xfId="52" applyNumberFormat="1" applyFont="1" applyFill="1" applyBorder="1" applyAlignment="1">
      <alignment horizontal="center"/>
    </xf>
    <xf numFmtId="177" fontId="20" fillId="3" borderId="2" xfId="0" applyNumberFormat="1" applyFont="1" applyFill="1" applyBorder="1" applyAlignment="1">
      <alignment horizontal="center"/>
    </xf>
    <xf numFmtId="0" fontId="19" fillId="3" borderId="2" xfId="52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16" xfId="49" applyNumberFormat="1" applyFont="1" applyFill="1" applyBorder="1" applyAlignment="1">
      <alignment horizontal="left" vertical="center"/>
    </xf>
    <xf numFmtId="49" fontId="14" fillId="3" borderId="16" xfId="49" applyNumberFormat="1" applyFont="1" applyFill="1" applyBorder="1" applyAlignment="1">
      <alignment horizontal="center" vertical="center"/>
    </xf>
    <xf numFmtId="49" fontId="14" fillId="3" borderId="17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8" xfId="50" applyNumberFormat="1" applyFont="1" applyFill="1" applyBorder="1" applyAlignment="1" applyProtection="1">
      <alignment horizontal="center" vertical="center"/>
    </xf>
    <xf numFmtId="49" fontId="21" fillId="0" borderId="2" xfId="51" applyNumberFormat="1" applyFont="1" applyFill="1" applyBorder="1" applyAlignment="1">
      <alignment horizontal="center" vertical="center"/>
    </xf>
    <xf numFmtId="0" fontId="21" fillId="0" borderId="2" xfId="5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9" xfId="49" applyFont="1" applyFill="1" applyBorder="1" applyAlignment="1">
      <alignment horizontal="center" vertical="top"/>
    </xf>
    <xf numFmtId="0" fontId="24" fillId="0" borderId="20" xfId="49" applyFont="1" applyFill="1" applyBorder="1" applyAlignment="1">
      <alignment horizontal="left" vertical="center"/>
    </xf>
    <xf numFmtId="0" fontId="25" fillId="0" borderId="21" xfId="49" applyFont="1" applyBorder="1" applyAlignment="1">
      <alignment horizontal="center" vertical="center"/>
    </xf>
    <xf numFmtId="0" fontId="24" fillId="0" borderId="22" xfId="49" applyFont="1" applyFill="1" applyBorder="1" applyAlignment="1">
      <alignment horizontal="center" vertical="center"/>
    </xf>
    <xf numFmtId="0" fontId="26" fillId="0" borderId="22" xfId="49" applyFont="1" applyFill="1" applyBorder="1" applyAlignment="1">
      <alignment vertical="center"/>
    </xf>
    <xf numFmtId="0" fontId="24" fillId="0" borderId="22" xfId="49" applyFont="1" applyFill="1" applyBorder="1" applyAlignment="1">
      <alignment vertical="center"/>
    </xf>
    <xf numFmtId="0" fontId="25" fillId="0" borderId="23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vertical="center"/>
    </xf>
    <xf numFmtId="0" fontId="25" fillId="0" borderId="28" xfId="49" applyFont="1" applyFill="1" applyBorder="1" applyAlignment="1">
      <alignment horizontal="right" vertical="center"/>
    </xf>
    <xf numFmtId="0" fontId="24" fillId="0" borderId="28" xfId="49" applyFont="1" applyFill="1" applyBorder="1" applyAlignment="1">
      <alignment vertical="center"/>
    </xf>
    <xf numFmtId="0" fontId="27" fillId="0" borderId="28" xfId="49" applyFont="1" applyFill="1" applyBorder="1" applyAlignment="1">
      <alignment vertical="center"/>
    </xf>
    <xf numFmtId="0" fontId="26" fillId="0" borderId="28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20" xfId="49" applyFont="1" applyFill="1" applyBorder="1" applyAlignment="1">
      <alignment vertical="center"/>
    </xf>
    <xf numFmtId="0" fontId="24" fillId="0" borderId="29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1" xfId="49" applyFont="1" applyFill="1" applyBorder="1" applyAlignment="1">
      <alignment horizontal="left" vertical="center"/>
    </xf>
    <xf numFmtId="0" fontId="26" fillId="0" borderId="32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/>
    </xf>
    <xf numFmtId="0" fontId="28" fillId="0" borderId="32" xfId="49" applyFont="1" applyFill="1" applyBorder="1" applyAlignment="1">
      <alignment horizontal="left" vertical="center"/>
    </xf>
    <xf numFmtId="0" fontId="27" fillId="0" borderId="28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22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4" fillId="0" borderId="27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center" vertical="center"/>
    </xf>
    <xf numFmtId="0" fontId="2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7" fillId="0" borderId="36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28" fillId="0" borderId="20" xfId="49" applyFont="1" applyFill="1" applyBorder="1" applyAlignment="1">
      <alignment horizontal="left" vertical="center"/>
    </xf>
    <xf numFmtId="0" fontId="28" fillId="0" borderId="22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center" vertical="center"/>
    </xf>
    <xf numFmtId="0" fontId="26" fillId="0" borderId="28" xfId="49" applyFont="1" applyFill="1" applyBorder="1" applyAlignment="1">
      <alignment vertical="center"/>
    </xf>
    <xf numFmtId="58" fontId="26" fillId="0" borderId="28" xfId="49" applyNumberFormat="1" applyFont="1" applyFill="1" applyBorder="1" applyAlignment="1">
      <alignment vertical="center"/>
    </xf>
    <xf numFmtId="0" fontId="24" fillId="0" borderId="28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horizontal="center" vertical="center"/>
    </xf>
    <xf numFmtId="0" fontId="27" fillId="0" borderId="39" xfId="49" applyFont="1" applyFill="1" applyBorder="1" applyAlignment="1">
      <alignment horizontal="center" vertical="center"/>
    </xf>
    <xf numFmtId="0" fontId="24" fillId="0" borderId="40" xfId="49" applyFont="1" applyFill="1" applyBorder="1" applyAlignment="1">
      <alignment horizontal="center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6" fillId="0" borderId="42" xfId="49" applyFont="1" applyFill="1" applyBorder="1" applyAlignment="1">
      <alignment horizontal="left" vertical="center"/>
    </xf>
    <xf numFmtId="0" fontId="28" fillId="0" borderId="42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 wrapText="1"/>
    </xf>
    <xf numFmtId="0" fontId="14" fillId="0" borderId="41" xfId="49" applyFont="1" applyFill="1" applyBorder="1" applyAlignment="1">
      <alignment horizontal="left" vertical="center"/>
    </xf>
    <xf numFmtId="0" fontId="14" fillId="0" borderId="42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7" fillId="0" borderId="42" xfId="49" applyFont="1" applyFill="1" applyBorder="1" applyAlignment="1">
      <alignment horizontal="left" vertical="center"/>
    </xf>
    <xf numFmtId="0" fontId="27" fillId="0" borderId="44" xfId="49" applyFont="1" applyFill="1" applyBorder="1" applyAlignment="1">
      <alignment horizontal="left" vertical="center"/>
    </xf>
    <xf numFmtId="0" fontId="28" fillId="0" borderId="43" xfId="49" applyFont="1" applyFill="1" applyBorder="1" applyAlignment="1">
      <alignment horizontal="left" vertical="center"/>
    </xf>
    <xf numFmtId="0" fontId="29" fillId="0" borderId="40" xfId="49" applyFont="1" applyFill="1" applyBorder="1" applyAlignment="1">
      <alignment horizontal="left" vertical="center"/>
    </xf>
    <xf numFmtId="0" fontId="26" fillId="0" borderId="41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2" fillId="0" borderId="28" xfId="49" applyFill="1" applyBorder="1" applyAlignment="1">
      <alignment horizontal="left" vertical="center"/>
    </xf>
    <xf numFmtId="0" fontId="26" fillId="0" borderId="39" xfId="49" applyFont="1" applyFill="1" applyBorder="1" applyAlignment="1">
      <alignment horizontal="center" vertical="center"/>
    </xf>
    <xf numFmtId="0" fontId="22" fillId="0" borderId="41" xfId="49" applyFill="1" applyBorder="1" applyAlignment="1">
      <alignment horizontal="left" vertical="center"/>
    </xf>
    <xf numFmtId="0" fontId="21" fillId="3" borderId="2" xfId="49" applyFont="1" applyFill="1" applyBorder="1" applyAlignment="1">
      <alignment horizontal="left" vertical="center"/>
    </xf>
    <xf numFmtId="0" fontId="22" fillId="0" borderId="2" xfId="49" applyFont="1" applyFill="1" applyBorder="1" applyAlignment="1">
      <alignment horizontal="center" vertical="center"/>
    </xf>
    <xf numFmtId="0" fontId="21" fillId="0" borderId="2" xfId="49" applyFont="1" applyFill="1" applyBorder="1" applyAlignment="1">
      <alignment vertical="center"/>
    </xf>
    <xf numFmtId="0" fontId="21" fillId="3" borderId="2" xfId="50" applyFont="1" applyFill="1" applyBorder="1" applyAlignment="1" applyProtection="1">
      <alignment horizontal="center" vertical="center"/>
    </xf>
    <xf numFmtId="0" fontId="21" fillId="0" borderId="2" xfId="50" applyFont="1" applyFill="1" applyBorder="1" applyAlignment="1">
      <alignment horizontal="center" vertical="center"/>
    </xf>
    <xf numFmtId="0" fontId="5" fillId="0" borderId="7" xfId="54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horizontal="center" vertical="center"/>
    </xf>
    <xf numFmtId="0" fontId="18" fillId="0" borderId="2" xfId="56" applyFont="1" applyBorder="1" applyAlignment="1">
      <alignment horizontal="left" vertical="center"/>
    </xf>
    <xf numFmtId="0" fontId="18" fillId="0" borderId="2" xfId="56" applyFont="1" applyFill="1" applyBorder="1" applyAlignment="1">
      <alignment horizontal="center" vertical="center"/>
    </xf>
    <xf numFmtId="0" fontId="12" fillId="0" borderId="7" xfId="50" applyFont="1" applyFill="1" applyBorder="1" applyAlignment="1">
      <alignment horizontal="center"/>
    </xf>
    <xf numFmtId="49" fontId="13" fillId="0" borderId="2" xfId="49" applyNumberFormat="1" applyFont="1" applyFill="1" applyBorder="1" applyAlignment="1">
      <alignment horizontal="left" vertical="center"/>
    </xf>
    <xf numFmtId="0" fontId="13" fillId="0" borderId="2" xfId="50" applyFont="1" applyFill="1" applyBorder="1" applyAlignment="1" applyProtection="1">
      <alignment horizontal="center" vertical="center"/>
    </xf>
    <xf numFmtId="49" fontId="22" fillId="0" borderId="2" xfId="51" applyNumberFormat="1" applyFont="1" applyFill="1" applyBorder="1" applyAlignment="1">
      <alignment horizontal="center" vertical="center"/>
    </xf>
    <xf numFmtId="49" fontId="30" fillId="0" borderId="2" xfId="51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3" fillId="0" borderId="2" xfId="51" applyFont="1" applyFill="1" applyBorder="1" applyAlignment="1">
      <alignment horizontal="center" vertical="center"/>
    </xf>
    <xf numFmtId="0" fontId="22" fillId="0" borderId="0" xfId="49" applyFont="1" applyAlignment="1">
      <alignment horizontal="left" vertical="center"/>
    </xf>
    <xf numFmtId="0" fontId="31" fillId="0" borderId="19" xfId="49" applyFont="1" applyBorder="1" applyAlignment="1">
      <alignment horizontal="center" vertical="top"/>
    </xf>
    <xf numFmtId="0" fontId="21" fillId="0" borderId="45" xfId="49" applyFont="1" applyBorder="1" applyAlignment="1">
      <alignment horizontal="left" vertical="center"/>
    </xf>
    <xf numFmtId="0" fontId="19" fillId="0" borderId="21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8" fillId="0" borderId="21" xfId="49" applyFont="1" applyBorder="1" applyAlignment="1">
      <alignment horizontal="left" vertical="center"/>
    </xf>
    <xf numFmtId="0" fontId="28" fillId="0" borderId="20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8" fillId="0" borderId="43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1" fillId="0" borderId="43" xfId="49" applyFont="1" applyBorder="1" applyAlignment="1">
      <alignment horizontal="center" vertical="center"/>
    </xf>
    <xf numFmtId="0" fontId="28" fillId="0" borderId="25" xfId="49" applyFont="1" applyBorder="1" applyAlignment="1">
      <alignment horizontal="left" vertical="center"/>
    </xf>
    <xf numFmtId="0" fontId="19" fillId="0" borderId="26" xfId="49" applyFont="1" applyBorder="1" applyAlignment="1">
      <alignment horizontal="center" vertical="center" wrapText="1"/>
    </xf>
    <xf numFmtId="0" fontId="19" fillId="0" borderId="40" xfId="49" applyFont="1" applyBorder="1" applyAlignment="1">
      <alignment horizontal="center" vertical="center"/>
    </xf>
    <xf numFmtId="0" fontId="28" fillId="0" borderId="26" xfId="49" applyFont="1" applyBorder="1" applyAlignment="1">
      <alignment horizontal="left" vertical="center"/>
    </xf>
    <xf numFmtId="14" fontId="19" fillId="0" borderId="26" xfId="49" applyNumberFormat="1" applyFont="1" applyBorder="1" applyAlignment="1">
      <alignment horizontal="center" vertical="center" wrapText="1"/>
    </xf>
    <xf numFmtId="14" fontId="19" fillId="0" borderId="40" xfId="49" applyNumberFormat="1" applyFont="1" applyBorder="1" applyAlignment="1">
      <alignment horizontal="center" vertical="center" wrapText="1"/>
    </xf>
    <xf numFmtId="0" fontId="28" fillId="0" borderId="25" xfId="49" applyFont="1" applyBorder="1" applyAlignment="1">
      <alignment vertical="center"/>
    </xf>
    <xf numFmtId="0" fontId="19" fillId="0" borderId="26" xfId="49" applyFont="1" applyBorder="1" applyAlignment="1">
      <alignment horizontal="center" vertical="center"/>
    </xf>
    <xf numFmtId="14" fontId="19" fillId="0" borderId="26" xfId="49" applyNumberFormat="1" applyFont="1" applyBorder="1" applyAlignment="1">
      <alignment horizontal="center" vertical="center"/>
    </xf>
    <xf numFmtId="14" fontId="19" fillId="0" borderId="40" xfId="49" applyNumberFormat="1" applyFont="1" applyBorder="1" applyAlignment="1">
      <alignment horizontal="center" vertical="center"/>
    </xf>
    <xf numFmtId="0" fontId="28" fillId="0" borderId="26" xfId="49" applyFont="1" applyBorder="1" applyAlignment="1">
      <alignment vertical="center"/>
    </xf>
    <xf numFmtId="0" fontId="28" fillId="0" borderId="25" xfId="49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9" fillId="0" borderId="42" xfId="49" applyFont="1" applyBorder="1" applyAlignment="1">
      <alignment horizontal="center" vertical="center"/>
    </xf>
    <xf numFmtId="0" fontId="22" fillId="0" borderId="26" xfId="49" applyFont="1" applyBorder="1" applyAlignment="1">
      <alignment vertical="center"/>
    </xf>
    <xf numFmtId="0" fontId="19" fillId="0" borderId="25" xfId="49" applyFont="1" applyBorder="1" applyAlignment="1">
      <alignment horizontal="left" vertical="center"/>
    </xf>
    <xf numFmtId="0" fontId="32" fillId="0" borderId="27" xfId="49" applyFont="1" applyBorder="1" applyAlignment="1">
      <alignment vertical="center"/>
    </xf>
    <xf numFmtId="0" fontId="25" fillId="0" borderId="28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8" fillId="0" borderId="27" xfId="49" applyFont="1" applyBorder="1" applyAlignment="1">
      <alignment horizontal="left" vertical="center"/>
    </xf>
    <xf numFmtId="0" fontId="28" fillId="0" borderId="28" xfId="49" applyFont="1" applyBorder="1" applyAlignment="1">
      <alignment horizontal="left" vertical="center"/>
    </xf>
    <xf numFmtId="14" fontId="19" fillId="0" borderId="28" xfId="49" applyNumberFormat="1" applyFont="1" applyBorder="1" applyAlignment="1">
      <alignment horizontal="center" vertical="center"/>
    </xf>
    <xf numFmtId="14" fontId="19" fillId="0" borderId="41" xfId="49" applyNumberFormat="1" applyFont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28" fillId="0" borderId="20" xfId="49" applyFont="1" applyBorder="1" applyAlignment="1">
      <alignment vertical="center"/>
    </xf>
    <xf numFmtId="0" fontId="22" fillId="0" borderId="22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2" fillId="0" borderId="22" xfId="49" applyFont="1" applyBorder="1" applyAlignment="1">
      <alignment vertical="center"/>
    </xf>
    <xf numFmtId="0" fontId="28" fillId="0" borderId="22" xfId="49" applyFont="1" applyBorder="1" applyAlignment="1">
      <alignment vertical="center"/>
    </xf>
    <xf numFmtId="0" fontId="22" fillId="0" borderId="26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27" fillId="0" borderId="35" xfId="49" applyFont="1" applyBorder="1" applyAlignment="1">
      <alignment horizontal="left" vertical="center"/>
    </xf>
    <xf numFmtId="0" fontId="27" fillId="0" borderId="30" xfId="49" applyFont="1" applyBorder="1" applyAlignment="1">
      <alignment horizontal="left" vertical="center"/>
    </xf>
    <xf numFmtId="0" fontId="27" fillId="0" borderId="46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7" fillId="0" borderId="2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8" xfId="49" applyFont="1" applyBorder="1" applyAlignment="1">
      <alignment horizontal="left" vertical="center"/>
    </xf>
    <xf numFmtId="0" fontId="27" fillId="0" borderId="31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8" fillId="0" borderId="25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28" fillId="0" borderId="27" xfId="49" applyFont="1" applyBorder="1" applyAlignment="1">
      <alignment horizontal="center" vertical="center"/>
    </xf>
    <xf numFmtId="0" fontId="28" fillId="0" borderId="28" xfId="49" applyFont="1" applyBorder="1" applyAlignment="1">
      <alignment horizontal="center" vertical="center"/>
    </xf>
    <xf numFmtId="0" fontId="28" fillId="0" borderId="26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8" fillId="0" borderId="36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28" fillId="0" borderId="33" xfId="49" applyFont="1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1" fillId="0" borderId="47" xfId="49" applyFont="1" applyBorder="1" applyAlignment="1">
      <alignment vertical="center"/>
    </xf>
    <xf numFmtId="0" fontId="19" fillId="0" borderId="48" xfId="49" applyFont="1" applyBorder="1" applyAlignment="1">
      <alignment horizontal="center" vertical="center"/>
    </xf>
    <xf numFmtId="0" fontId="21" fillId="0" borderId="48" xfId="49" applyFont="1" applyBorder="1" applyAlignment="1">
      <alignment vertical="center"/>
    </xf>
    <xf numFmtId="0" fontId="19" fillId="0" borderId="48" xfId="49" applyFont="1" applyBorder="1" applyAlignment="1">
      <alignment vertical="center"/>
    </xf>
    <xf numFmtId="58" fontId="22" fillId="0" borderId="48" xfId="49" applyNumberFormat="1" applyFont="1" applyBorder="1" applyAlignment="1">
      <alignment vertical="center"/>
    </xf>
    <xf numFmtId="0" fontId="21" fillId="0" borderId="48" xfId="49" applyFont="1" applyBorder="1" applyAlignment="1">
      <alignment horizontal="center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48" xfId="49" applyFont="1" applyFill="1" applyBorder="1" applyAlignment="1">
      <alignment horizontal="left" vertical="center"/>
    </xf>
    <xf numFmtId="0" fontId="21" fillId="0" borderId="50" xfId="49" applyFont="1" applyFill="1" applyBorder="1" applyAlignment="1">
      <alignment horizontal="left" vertical="center"/>
    </xf>
    <xf numFmtId="0" fontId="21" fillId="0" borderId="51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19" fillId="0" borderId="40" xfId="49" applyFont="1" applyBorder="1" applyAlignment="1">
      <alignment horizontal="left" vertical="center"/>
    </xf>
    <xf numFmtId="0" fontId="28" fillId="0" borderId="40" xfId="49" applyFont="1" applyBorder="1" applyAlignment="1">
      <alignment horizontal="center" vertical="center"/>
    </xf>
    <xf numFmtId="0" fontId="28" fillId="0" borderId="41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0" fontId="24" fillId="0" borderId="43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42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28" fillId="0" borderId="41" xfId="49" applyFont="1" applyBorder="1" applyAlignment="1">
      <alignment horizontal="center" vertical="center"/>
    </xf>
    <xf numFmtId="0" fontId="24" fillId="0" borderId="40" xfId="49" applyFont="1" applyBorder="1" applyAlignment="1">
      <alignment horizontal="left" vertical="center"/>
    </xf>
    <xf numFmtId="0" fontId="28" fillId="0" borderId="44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28" fillId="0" borderId="42" xfId="49" applyFont="1" applyBorder="1" applyAlignment="1">
      <alignment horizontal="left" vertical="center"/>
    </xf>
    <xf numFmtId="0" fontId="19" fillId="0" borderId="53" xfId="49" applyFont="1" applyBorder="1" applyAlignment="1">
      <alignment horizontal="center" vertical="center"/>
    </xf>
    <xf numFmtId="0" fontId="21" fillId="0" borderId="54" xfId="49" applyFont="1" applyFill="1" applyBorder="1" applyAlignment="1">
      <alignment horizontal="left" vertical="center"/>
    </xf>
    <xf numFmtId="0" fontId="21" fillId="0" borderId="55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22" fillId="3" borderId="2" xfId="49" applyFont="1" applyFill="1" applyBorder="1" applyAlignment="1">
      <alignment horizontal="center" vertical="center"/>
    </xf>
    <xf numFmtId="0" fontId="21" fillId="3" borderId="2" xfId="49" applyFont="1" applyFill="1" applyBorder="1" applyAlignment="1">
      <alignment vertical="center"/>
    </xf>
    <xf numFmtId="0" fontId="21" fillId="3" borderId="2" xfId="5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177" fontId="18" fillId="4" borderId="2" xfId="54" applyNumberFormat="1" applyFont="1" applyFill="1" applyBorder="1" applyAlignment="1">
      <alignment horizontal="center"/>
    </xf>
    <xf numFmtId="177" fontId="18" fillId="4" borderId="2" xfId="0" applyNumberFormat="1" applyFont="1" applyFill="1" applyBorder="1" applyAlignment="1">
      <alignment horizontal="center"/>
    </xf>
    <xf numFmtId="0" fontId="18" fillId="0" borderId="2" xfId="56" applyFont="1" applyBorder="1" applyAlignment="1">
      <alignment horizontal="center" vertical="center"/>
    </xf>
    <xf numFmtId="0" fontId="12" fillId="3" borderId="7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49" fontId="22" fillId="3" borderId="2" xfId="50" applyNumberFormat="1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22" fillId="3" borderId="2" xfId="51" applyNumberFormat="1" applyFont="1" applyFill="1" applyBorder="1" applyAlignment="1">
      <alignment horizontal="center" vertical="center"/>
    </xf>
    <xf numFmtId="49" fontId="30" fillId="3" borderId="2" xfId="51" applyNumberFormat="1" applyFont="1" applyFill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3" fillId="0" borderId="19" xfId="49" applyFont="1" applyBorder="1" applyAlignment="1">
      <alignment horizontal="center" vertical="top"/>
    </xf>
    <xf numFmtId="0" fontId="28" fillId="0" borderId="56" xfId="49" applyFont="1" applyBorder="1" applyAlignment="1">
      <alignment horizontal="left" vertical="center"/>
    </xf>
    <xf numFmtId="0" fontId="28" fillId="0" borderId="34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8" fillId="0" borderId="50" xfId="49" applyFont="1" applyBorder="1" applyAlignment="1">
      <alignment vertical="center"/>
    </xf>
    <xf numFmtId="0" fontId="22" fillId="0" borderId="51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22" fillId="0" borderId="51" xfId="49" applyFont="1" applyBorder="1" applyAlignment="1">
      <alignment vertical="center"/>
    </xf>
    <xf numFmtId="0" fontId="28" fillId="0" borderId="51" xfId="49" applyFont="1" applyBorder="1" applyAlignment="1">
      <alignment vertical="center"/>
    </xf>
    <xf numFmtId="0" fontId="28" fillId="0" borderId="50" xfId="49" applyFont="1" applyBorder="1" applyAlignment="1">
      <alignment horizontal="center" vertical="center"/>
    </xf>
    <xf numFmtId="0" fontId="19" fillId="0" borderId="51" xfId="49" applyFont="1" applyBorder="1" applyAlignment="1">
      <alignment horizontal="center" vertical="center"/>
    </xf>
    <xf numFmtId="0" fontId="28" fillId="0" borderId="51" xfId="49" applyFont="1" applyBorder="1" applyAlignment="1">
      <alignment horizontal="center" vertical="center"/>
    </xf>
    <xf numFmtId="0" fontId="22" fillId="0" borderId="51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28" fillId="0" borderId="36" xfId="49" applyFont="1" applyBorder="1" applyAlignment="1">
      <alignment horizontal="left" vertical="center" wrapText="1"/>
    </xf>
    <xf numFmtId="0" fontId="28" fillId="0" borderId="37" xfId="49" applyFont="1" applyBorder="1" applyAlignment="1">
      <alignment horizontal="left" vertical="center" wrapText="1"/>
    </xf>
    <xf numFmtId="0" fontId="28" fillId="0" borderId="50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/>
    </xf>
    <xf numFmtId="0" fontId="34" fillId="0" borderId="57" xfId="49" applyFont="1" applyBorder="1" applyAlignment="1">
      <alignment horizontal="left" vertical="center" wrapText="1"/>
    </xf>
    <xf numFmtId="0" fontId="35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36" fillId="0" borderId="12" xfId="53" applyNumberFormat="1" applyFont="1" applyBorder="1">
      <alignment vertical="center"/>
    </xf>
    <xf numFmtId="9" fontId="19" fillId="0" borderId="38" xfId="49" applyNumberFormat="1" applyFont="1" applyBorder="1" applyAlignment="1">
      <alignment horizontal="center" vertical="center"/>
    </xf>
    <xf numFmtId="0" fontId="36" fillId="0" borderId="58" xfId="53" applyNumberFormat="1" applyFont="1" applyBorder="1">
      <alignment vertical="center"/>
    </xf>
    <xf numFmtId="9" fontId="19" fillId="0" borderId="38" xfId="49" applyNumberFormat="1" applyFont="1" applyFill="1" applyBorder="1" applyAlignment="1" applyProtection="1">
      <alignment horizontal="center" vertical="center"/>
    </xf>
    <xf numFmtId="9" fontId="19" fillId="0" borderId="26" xfId="49" applyNumberFormat="1" applyFont="1" applyBorder="1" applyAlignment="1">
      <alignment horizontal="center" vertical="center"/>
    </xf>
    <xf numFmtId="0" fontId="36" fillId="0" borderId="59" xfId="53" applyNumberFormat="1" applyFont="1" applyBorder="1">
      <alignment vertical="center"/>
    </xf>
    <xf numFmtId="0" fontId="37" fillId="0" borderId="0" xfId="53" applyNumberFormat="1" applyFont="1" applyAlignment="1">
      <alignment horizontal="center" vertical="center"/>
    </xf>
    <xf numFmtId="0" fontId="19" fillId="0" borderId="50" xfId="49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9" fontId="19" fillId="0" borderId="35" xfId="49" applyNumberFormat="1" applyFont="1" applyBorder="1" applyAlignment="1">
      <alignment horizontal="left" vertical="center"/>
    </xf>
    <xf numFmtId="9" fontId="19" fillId="0" borderId="30" xfId="49" applyNumberFormat="1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9" fontId="19" fillId="0" borderId="37" xfId="49" applyNumberFormat="1" applyFont="1" applyBorder="1" applyAlignment="1">
      <alignment horizontal="left" vertical="center"/>
    </xf>
    <xf numFmtId="0" fontId="24" fillId="0" borderId="50" xfId="49" applyFont="1" applyFill="1" applyBorder="1" applyAlignment="1">
      <alignment horizontal="left" vertical="center"/>
    </xf>
    <xf numFmtId="0" fontId="24" fillId="0" borderId="51" xfId="49" applyFont="1" applyFill="1" applyBorder="1" applyAlignment="1">
      <alignment horizontal="left" vertical="center"/>
    </xf>
    <xf numFmtId="0" fontId="24" fillId="0" borderId="6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19" fillId="0" borderId="61" xfId="49" applyFont="1" applyFill="1" applyBorder="1" applyAlignment="1">
      <alignment horizontal="left" vertical="center"/>
    </xf>
    <xf numFmtId="0" fontId="19" fillId="0" borderId="62" xfId="49" applyFont="1" applyFill="1" applyBorder="1" applyAlignment="1">
      <alignment horizontal="left" vertical="center"/>
    </xf>
    <xf numFmtId="0" fontId="21" fillId="0" borderId="45" xfId="49" applyFont="1" applyBorder="1" applyAlignment="1">
      <alignment vertical="center"/>
    </xf>
    <xf numFmtId="0" fontId="21" fillId="0" borderId="21" xfId="49" applyFont="1" applyBorder="1" applyAlignment="1">
      <alignment vertical="center"/>
    </xf>
    <xf numFmtId="0" fontId="19" fillId="0" borderId="23" xfId="49" applyFont="1" applyBorder="1" applyAlignment="1">
      <alignment vertical="center"/>
    </xf>
    <xf numFmtId="0" fontId="21" fillId="0" borderId="23" xfId="49" applyFont="1" applyBorder="1" applyAlignment="1">
      <alignment vertical="center"/>
    </xf>
    <xf numFmtId="58" fontId="22" fillId="0" borderId="21" xfId="49" applyNumberFormat="1" applyFont="1" applyBorder="1" applyAlignment="1">
      <alignment vertical="center"/>
    </xf>
    <xf numFmtId="0" fontId="21" fillId="0" borderId="34" xfId="49" applyFont="1" applyBorder="1" applyAlignment="1">
      <alignment horizontal="center" vertical="center"/>
    </xf>
    <xf numFmtId="0" fontId="19" fillId="0" borderId="56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38" fillId="0" borderId="48" xfId="49" applyFont="1" applyBorder="1" applyAlignment="1">
      <alignment horizontal="center" vertical="center"/>
    </xf>
    <xf numFmtId="0" fontId="22" fillId="0" borderId="23" xfId="49" applyFont="1" applyBorder="1" applyAlignment="1">
      <alignment vertical="center"/>
    </xf>
    <xf numFmtId="0" fontId="28" fillId="0" borderId="63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28" fillId="0" borderId="0" xfId="49" applyFont="1" applyBorder="1" applyAlignment="1">
      <alignment vertical="center"/>
    </xf>
    <xf numFmtId="0" fontId="28" fillId="0" borderId="44" xfId="49" applyFont="1" applyBorder="1" applyAlignment="1">
      <alignment horizontal="left" vertical="center" wrapText="1"/>
    </xf>
    <xf numFmtId="0" fontId="28" fillId="0" borderId="55" xfId="49" applyFont="1" applyBorder="1" applyAlignment="1">
      <alignment horizontal="left" vertical="center"/>
    </xf>
    <xf numFmtId="0" fontId="36" fillId="0" borderId="40" xfId="49" applyFont="1" applyBorder="1" applyAlignment="1">
      <alignment horizontal="center" vertical="center" wrapText="1"/>
    </xf>
    <xf numFmtId="0" fontId="39" fillId="0" borderId="40" xfId="49" applyFont="1" applyBorder="1" applyAlignment="1">
      <alignment horizontal="left" vertical="center" wrapText="1"/>
    </xf>
    <xf numFmtId="0" fontId="27" fillId="0" borderId="40" xfId="49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9" fontId="19" fillId="0" borderId="39" xfId="49" applyNumberFormat="1" applyFont="1" applyBorder="1" applyAlignment="1">
      <alignment horizontal="left" vertical="center"/>
    </xf>
    <xf numFmtId="9" fontId="19" fillId="0" borderId="44" xfId="49" applyNumberFormat="1" applyFont="1" applyBorder="1" applyAlignment="1">
      <alignment horizontal="left" vertical="center"/>
    </xf>
    <xf numFmtId="0" fontId="24" fillId="0" borderId="55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19" fillId="0" borderId="64" xfId="49" applyFont="1" applyFill="1" applyBorder="1" applyAlignment="1">
      <alignment horizontal="left" vertical="center"/>
    </xf>
    <xf numFmtId="0" fontId="21" fillId="0" borderId="24" xfId="49" applyFont="1" applyBorder="1" applyAlignment="1">
      <alignment horizontal="center" vertical="center"/>
    </xf>
    <xf numFmtId="0" fontId="25" fillId="0" borderId="63" xfId="49" applyFont="1" applyBorder="1" applyAlignment="1">
      <alignment horizontal="center" vertical="center"/>
    </xf>
    <xf numFmtId="0" fontId="19" fillId="0" borderId="63" xfId="49" applyFont="1" applyFill="1" applyBorder="1" applyAlignment="1">
      <alignment horizontal="left" vertical="center"/>
    </xf>
    <xf numFmtId="0" fontId="19" fillId="0" borderId="23" xfId="49" applyFont="1" applyBorder="1" applyAlignment="1">
      <alignment horizontal="center" vertical="center"/>
    </xf>
    <xf numFmtId="0" fontId="19" fillId="0" borderId="63" xfId="49" applyFont="1" applyBorder="1" applyAlignment="1">
      <alignment horizontal="center" vertical="center"/>
    </xf>
    <xf numFmtId="0" fontId="40" fillId="0" borderId="65" xfId="0" applyFont="1" applyBorder="1" applyAlignment="1">
      <alignment horizontal="center" vertical="center" wrapText="1"/>
    </xf>
    <xf numFmtId="0" fontId="40" fillId="0" borderId="66" xfId="0" applyFont="1" applyBorder="1" applyAlignment="1">
      <alignment horizontal="center" vertical="center" wrapText="1"/>
    </xf>
    <xf numFmtId="0" fontId="41" fillId="0" borderId="67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41" fillId="5" borderId="2" xfId="0" applyFont="1" applyFill="1" applyBorder="1"/>
    <xf numFmtId="0" fontId="0" fillId="0" borderId="67" xfId="0" applyBorder="1"/>
    <xf numFmtId="0" fontId="0" fillId="5" borderId="2" xfId="0" applyFill="1" applyBorder="1"/>
    <xf numFmtId="0" fontId="0" fillId="0" borderId="68" xfId="0" applyBorder="1"/>
    <xf numFmtId="0" fontId="0" fillId="0" borderId="69" xfId="0" applyBorder="1"/>
    <xf numFmtId="0" fontId="0" fillId="5" borderId="69" xfId="0" applyFill="1" applyBorder="1"/>
    <xf numFmtId="0" fontId="0" fillId="6" borderId="0" xfId="0" applyFill="1"/>
    <xf numFmtId="0" fontId="40" fillId="0" borderId="70" xfId="0" applyFont="1" applyBorder="1" applyAlignment="1">
      <alignment horizontal="center" vertical="center" wrapText="1"/>
    </xf>
    <xf numFmtId="0" fontId="41" fillId="0" borderId="71" xfId="0" applyFont="1" applyBorder="1" applyAlignment="1">
      <alignment horizontal="center" vertical="center"/>
    </xf>
    <xf numFmtId="0" fontId="41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7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  <cellStyle name="常规 23 2 3" xfId="57"/>
    <cellStyle name="常规_110509_2006-09-28 2" xfId="58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847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550020" y="102870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74920" y="27940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847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9075420" y="27940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667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14605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550020" y="10287000"/>
              <a:ext cx="393700" cy="2051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667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74920" y="2654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847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667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376920" y="2667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9062720" y="25908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389620" y="2847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603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784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590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74920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74920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402320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9088120" y="3771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402320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9088120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440420" y="191452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14605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440420" y="2095500"/>
              <a:ext cx="393700" cy="2051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24765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440420" y="1733550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427720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90805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415020" y="635000"/>
              <a:ext cx="393700" cy="93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78105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9062720" y="596900"/>
              <a:ext cx="393700" cy="119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9075420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9088120" y="17335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5080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9088120" y="19145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5715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9088120" y="2095500"/>
              <a:ext cx="39370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7492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81915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985635" y="3028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66250"/>
              <a:ext cx="393700" cy="170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34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53550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535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49520" y="9534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49520" y="93535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402320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9088120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389620" y="93535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9088120" y="93535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81915</xdr:colOff>
          <xdr:row>45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985635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81915</xdr:colOff>
          <xdr:row>44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985635" y="9353550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53550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9075420" y="29876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376920" y="3028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81915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985635" y="2847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81915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985635" y="2667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81915</xdr:colOff>
          <xdr:row>45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985635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505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5057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52006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52006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7</xdr:col>
      <xdr:colOff>228600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7</xdr:col>
      <xdr:colOff>228600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7</xdr:col>
      <xdr:colOff>228600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104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5265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3517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1615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14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2252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22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1615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14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5902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699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52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336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699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140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1460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1775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7907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0083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224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9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435" customWidth="1"/>
    <col min="3" max="3" width="10.1666666666667" customWidth="1"/>
  </cols>
  <sheetData>
    <row r="1" ht="21" customHeight="1" spans="1:2">
      <c r="A1" s="436"/>
      <c r="B1" s="437" t="s">
        <v>0</v>
      </c>
    </row>
    <row r="2" spans="1:2">
      <c r="A2" s="13">
        <v>1</v>
      </c>
      <c r="B2" s="438" t="s">
        <v>1</v>
      </c>
    </row>
    <row r="3" spans="1:2">
      <c r="A3" s="13">
        <v>2</v>
      </c>
      <c r="B3" s="438" t="s">
        <v>2</v>
      </c>
    </row>
    <row r="4" spans="1:2">
      <c r="A4" s="13">
        <v>3</v>
      </c>
      <c r="B4" s="438" t="s">
        <v>3</v>
      </c>
    </row>
    <row r="5" spans="1:2">
      <c r="A5" s="13">
        <v>4</v>
      </c>
      <c r="B5" s="438" t="s">
        <v>4</v>
      </c>
    </row>
    <row r="6" spans="1:2">
      <c r="A6" s="13">
        <v>5</v>
      </c>
      <c r="B6" s="438" t="s">
        <v>5</v>
      </c>
    </row>
    <row r="7" spans="1:2">
      <c r="A7" s="13">
        <v>6</v>
      </c>
      <c r="B7" s="438" t="s">
        <v>6</v>
      </c>
    </row>
    <row r="8" s="434" customFormat="1" ht="15" customHeight="1" spans="1:2">
      <c r="A8" s="439">
        <v>7</v>
      </c>
      <c r="B8" s="440" t="s">
        <v>7</v>
      </c>
    </row>
    <row r="9" ht="19" customHeight="1" spans="1:2">
      <c r="A9" s="436"/>
      <c r="B9" s="441" t="s">
        <v>8</v>
      </c>
    </row>
    <row r="10" ht="16" customHeight="1" spans="1:2">
      <c r="A10" s="13">
        <v>1</v>
      </c>
      <c r="B10" s="442" t="s">
        <v>9</v>
      </c>
    </row>
    <row r="11" spans="1:2">
      <c r="A11" s="13">
        <v>2</v>
      </c>
      <c r="B11" s="438" t="s">
        <v>10</v>
      </c>
    </row>
    <row r="12" spans="1:2">
      <c r="A12" s="13">
        <v>3</v>
      </c>
      <c r="B12" s="440" t="s">
        <v>11</v>
      </c>
    </row>
    <row r="13" spans="1:2">
      <c r="A13" s="13">
        <v>4</v>
      </c>
      <c r="B13" s="438" t="s">
        <v>12</v>
      </c>
    </row>
    <row r="14" spans="1:2">
      <c r="A14" s="13">
        <v>5</v>
      </c>
      <c r="B14" s="438" t="s">
        <v>13</v>
      </c>
    </row>
    <row r="15" spans="1:2">
      <c r="A15" s="13">
        <v>6</v>
      </c>
      <c r="B15" s="438" t="s">
        <v>14</v>
      </c>
    </row>
    <row r="16" spans="1:2">
      <c r="A16" s="13">
        <v>7</v>
      </c>
      <c r="B16" s="438" t="s">
        <v>15</v>
      </c>
    </row>
    <row r="17" spans="1:2">
      <c r="A17" s="13">
        <v>8</v>
      </c>
      <c r="B17" s="438" t="s">
        <v>16</v>
      </c>
    </row>
    <row r="18" spans="1:2">
      <c r="A18" s="13">
        <v>9</v>
      </c>
      <c r="B18" s="438" t="s">
        <v>17</v>
      </c>
    </row>
    <row r="19" spans="1:2">
      <c r="A19" s="13"/>
      <c r="B19" s="438"/>
    </row>
    <row r="20" ht="20.25" spans="1:2">
      <c r="A20" s="436"/>
      <c r="B20" s="437" t="s">
        <v>18</v>
      </c>
    </row>
    <row r="21" spans="1:2">
      <c r="A21" s="13">
        <v>1</v>
      </c>
      <c r="B21" s="443" t="s">
        <v>19</v>
      </c>
    </row>
    <row r="22" spans="1:2">
      <c r="A22" s="13">
        <v>2</v>
      </c>
      <c r="B22" s="438" t="s">
        <v>20</v>
      </c>
    </row>
    <row r="23" spans="1:2">
      <c r="A23" s="13">
        <v>3</v>
      </c>
      <c r="B23" s="438" t="s">
        <v>21</v>
      </c>
    </row>
    <row r="24" spans="1:2">
      <c r="A24" s="13">
        <v>4</v>
      </c>
      <c r="B24" s="438" t="s">
        <v>22</v>
      </c>
    </row>
    <row r="25" spans="1:2">
      <c r="A25" s="13">
        <v>5</v>
      </c>
      <c r="B25" s="438" t="s">
        <v>23</v>
      </c>
    </row>
    <row r="26" spans="1:2">
      <c r="A26" s="13">
        <v>6</v>
      </c>
      <c r="B26" s="438" t="s">
        <v>24</v>
      </c>
    </row>
    <row r="27" spans="1:2">
      <c r="A27" s="13">
        <v>7</v>
      </c>
      <c r="B27" s="438" t="s">
        <v>25</v>
      </c>
    </row>
    <row r="28" spans="1:2">
      <c r="A28" s="13"/>
      <c r="B28" s="438"/>
    </row>
    <row r="29" ht="20.25" spans="1:2">
      <c r="A29" s="436"/>
      <c r="B29" s="437" t="s">
        <v>26</v>
      </c>
    </row>
    <row r="30" spans="1:2">
      <c r="A30" s="13">
        <v>1</v>
      </c>
      <c r="B30" s="443" t="s">
        <v>27</v>
      </c>
    </row>
    <row r="31" spans="1:2">
      <c r="A31" s="13">
        <v>2</v>
      </c>
      <c r="B31" s="438" t="s">
        <v>28</v>
      </c>
    </row>
    <row r="32" spans="1:2">
      <c r="A32" s="13">
        <v>3</v>
      </c>
      <c r="B32" s="438" t="s">
        <v>29</v>
      </c>
    </row>
    <row r="33" ht="28.5" spans="1:2">
      <c r="A33" s="13">
        <v>4</v>
      </c>
      <c r="B33" s="438" t="s">
        <v>30</v>
      </c>
    </row>
    <row r="34" spans="1:2">
      <c r="A34" s="13">
        <v>5</v>
      </c>
      <c r="B34" s="438" t="s">
        <v>31</v>
      </c>
    </row>
    <row r="35" spans="1:2">
      <c r="A35" s="13">
        <v>6</v>
      </c>
      <c r="B35" s="438" t="s">
        <v>32</v>
      </c>
    </row>
    <row r="36" spans="1:2">
      <c r="A36" s="13">
        <v>7</v>
      </c>
      <c r="B36" s="438" t="s">
        <v>33</v>
      </c>
    </row>
    <row r="37" spans="1:2">
      <c r="A37" s="13"/>
      <c r="B37" s="438"/>
    </row>
    <row r="39" spans="1:2">
      <c r="A39" s="444" t="s">
        <v>34</v>
      </c>
      <c r="B39" s="44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22"/>
  <sheetViews>
    <sheetView workbookViewId="0">
      <selection activeCell="B6" sqref="B6"/>
    </sheetView>
  </sheetViews>
  <sheetFormatPr defaultColWidth="9" defaultRowHeight="14.25"/>
  <cols>
    <col min="1" max="1" width="7" customWidth="1"/>
    <col min="2" max="2" width="13.5" customWidth="1"/>
    <col min="3" max="3" width="12.8333333333333" customWidth="1"/>
    <col min="4" max="4" width="19.4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61" customWidth="1"/>
    <col min="15" max="15" width="10.6666666666667" customWidth="1"/>
  </cols>
  <sheetData>
    <row r="1" ht="29.25" spans="1:15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285</v>
      </c>
      <c r="B2" s="5" t="s">
        <v>286</v>
      </c>
      <c r="C2" s="5" t="s">
        <v>287</v>
      </c>
      <c r="D2" s="5" t="s">
        <v>288</v>
      </c>
      <c r="E2" s="5" t="s">
        <v>289</v>
      </c>
      <c r="F2" s="5" t="s">
        <v>290</v>
      </c>
      <c r="G2" s="5" t="s">
        <v>291</v>
      </c>
      <c r="H2" s="5" t="s">
        <v>292</v>
      </c>
      <c r="I2" s="4" t="s">
        <v>293</v>
      </c>
      <c r="J2" s="4" t="s">
        <v>294</v>
      </c>
      <c r="K2" s="4" t="s">
        <v>295</v>
      </c>
      <c r="L2" s="4" t="s">
        <v>296</v>
      </c>
      <c r="M2" s="4" t="s">
        <v>297</v>
      </c>
      <c r="N2" s="64" t="s">
        <v>298</v>
      </c>
      <c r="O2" s="5" t="s">
        <v>299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300</v>
      </c>
      <c r="J3" s="4" t="s">
        <v>300</v>
      </c>
      <c r="K3" s="4" t="s">
        <v>300</v>
      </c>
      <c r="L3" s="4" t="s">
        <v>300</v>
      </c>
      <c r="M3" s="4" t="s">
        <v>300</v>
      </c>
      <c r="N3" s="65"/>
      <c r="O3" s="7"/>
    </row>
    <row r="4" s="60" customFormat="1" spans="1:16">
      <c r="A4" s="11">
        <v>1</v>
      </c>
      <c r="B4" s="11">
        <v>2479</v>
      </c>
      <c r="C4" s="11" t="s">
        <v>301</v>
      </c>
      <c r="D4" s="11" t="s">
        <v>302</v>
      </c>
      <c r="E4" s="11" t="s">
        <v>63</v>
      </c>
      <c r="F4" s="9" t="s">
        <v>303</v>
      </c>
      <c r="G4" s="11" t="s">
        <v>304</v>
      </c>
      <c r="H4" s="62"/>
      <c r="I4" s="11">
        <v>1</v>
      </c>
      <c r="J4" s="11">
        <v>0</v>
      </c>
      <c r="K4" s="11">
        <v>0</v>
      </c>
      <c r="L4" s="11">
        <v>0</v>
      </c>
      <c r="M4" s="11">
        <v>1</v>
      </c>
      <c r="N4" s="66"/>
      <c r="O4" s="11" t="s">
        <v>305</v>
      </c>
      <c r="P4" s="67"/>
    </row>
    <row r="5" s="60" customFormat="1" spans="1:16">
      <c r="A5" s="11">
        <v>2</v>
      </c>
      <c r="B5" s="11">
        <v>2480</v>
      </c>
      <c r="C5" s="11" t="s">
        <v>301</v>
      </c>
      <c r="D5" s="11" t="s">
        <v>302</v>
      </c>
      <c r="E5" s="11" t="s">
        <v>63</v>
      </c>
      <c r="F5" s="9" t="s">
        <v>303</v>
      </c>
      <c r="G5" s="11" t="s">
        <v>304</v>
      </c>
      <c r="H5" s="62"/>
      <c r="I5" s="11">
        <v>1</v>
      </c>
      <c r="J5" s="11">
        <v>0</v>
      </c>
      <c r="K5" s="11">
        <v>0</v>
      </c>
      <c r="L5" s="11">
        <v>0</v>
      </c>
      <c r="M5" s="11">
        <v>1</v>
      </c>
      <c r="N5" s="66"/>
      <c r="O5" s="11" t="s">
        <v>305</v>
      </c>
      <c r="P5" s="67"/>
    </row>
    <row r="6" s="60" customFormat="1" spans="1:16">
      <c r="A6" s="11">
        <v>3</v>
      </c>
      <c r="B6" s="11">
        <v>2480</v>
      </c>
      <c r="C6" s="11" t="s">
        <v>301</v>
      </c>
      <c r="D6" s="11" t="s">
        <v>302</v>
      </c>
      <c r="E6" s="11" t="s">
        <v>63</v>
      </c>
      <c r="F6" s="9" t="s">
        <v>303</v>
      </c>
      <c r="G6" s="11" t="s">
        <v>304</v>
      </c>
      <c r="H6" s="62"/>
      <c r="I6" s="11">
        <v>1</v>
      </c>
      <c r="J6" s="11">
        <v>0</v>
      </c>
      <c r="K6" s="11">
        <v>0</v>
      </c>
      <c r="L6" s="11">
        <v>0</v>
      </c>
      <c r="M6" s="11">
        <v>2</v>
      </c>
      <c r="N6" s="66"/>
      <c r="O6" s="11" t="s">
        <v>305</v>
      </c>
      <c r="P6" s="67"/>
    </row>
    <row r="7" s="60" customFormat="1" spans="1:16">
      <c r="A7" s="11">
        <v>4</v>
      </c>
      <c r="B7" s="11">
        <v>2480</v>
      </c>
      <c r="C7" s="11" t="s">
        <v>301</v>
      </c>
      <c r="D7" s="11" t="s">
        <v>302</v>
      </c>
      <c r="E7" s="11" t="s">
        <v>63</v>
      </c>
      <c r="F7" s="9" t="s">
        <v>303</v>
      </c>
      <c r="G7" s="11" t="s">
        <v>304</v>
      </c>
      <c r="H7" s="62"/>
      <c r="I7" s="11">
        <v>2</v>
      </c>
      <c r="J7" s="11">
        <v>0</v>
      </c>
      <c r="K7" s="11">
        <v>0</v>
      </c>
      <c r="L7" s="11">
        <v>0</v>
      </c>
      <c r="M7" s="11">
        <v>1</v>
      </c>
      <c r="N7" s="66"/>
      <c r="O7" s="11" t="s">
        <v>305</v>
      </c>
      <c r="P7" s="67"/>
    </row>
    <row r="8" s="60" customFormat="1" spans="1:16">
      <c r="A8" s="11">
        <v>5</v>
      </c>
      <c r="B8" s="11">
        <v>2478</v>
      </c>
      <c r="C8" s="11" t="s">
        <v>301</v>
      </c>
      <c r="D8" s="11" t="s">
        <v>306</v>
      </c>
      <c r="E8" s="11" t="s">
        <v>63</v>
      </c>
      <c r="F8" s="9" t="s">
        <v>303</v>
      </c>
      <c r="G8" s="11" t="s">
        <v>304</v>
      </c>
      <c r="H8" s="62"/>
      <c r="I8" s="11">
        <v>1</v>
      </c>
      <c r="J8" s="11">
        <v>0</v>
      </c>
      <c r="K8" s="11">
        <v>1</v>
      </c>
      <c r="L8" s="11">
        <v>1</v>
      </c>
      <c r="M8" s="11">
        <v>0</v>
      </c>
      <c r="N8" s="66"/>
      <c r="O8" s="11" t="s">
        <v>305</v>
      </c>
      <c r="P8" s="67"/>
    </row>
    <row r="9" s="60" customFormat="1" spans="1:16">
      <c r="A9" s="11">
        <v>6</v>
      </c>
      <c r="B9" s="11">
        <v>3209</v>
      </c>
      <c r="C9" s="11" t="s">
        <v>301</v>
      </c>
      <c r="D9" s="11" t="s">
        <v>306</v>
      </c>
      <c r="E9" s="11" t="s">
        <v>63</v>
      </c>
      <c r="F9" s="9" t="s">
        <v>303</v>
      </c>
      <c r="G9" s="11" t="s">
        <v>304</v>
      </c>
      <c r="H9" s="62"/>
      <c r="I9" s="11">
        <v>2</v>
      </c>
      <c r="J9" s="11">
        <v>0</v>
      </c>
      <c r="K9" s="11">
        <v>1</v>
      </c>
      <c r="L9" s="11">
        <v>0</v>
      </c>
      <c r="M9" s="11">
        <v>0</v>
      </c>
      <c r="N9" s="66"/>
      <c r="O9" s="11" t="s">
        <v>305</v>
      </c>
      <c r="P9" s="67"/>
    </row>
    <row r="10" spans="1:15">
      <c r="A10" s="11">
        <v>7</v>
      </c>
      <c r="B10" s="11" t="s">
        <v>307</v>
      </c>
      <c r="C10" s="11" t="s">
        <v>308</v>
      </c>
      <c r="D10" s="26" t="s">
        <v>302</v>
      </c>
      <c r="E10" s="11" t="s">
        <v>63</v>
      </c>
      <c r="F10" s="9" t="s">
        <v>309</v>
      </c>
      <c r="G10" s="11" t="s">
        <v>304</v>
      </c>
      <c r="H10" s="63"/>
      <c r="I10" s="11">
        <v>1</v>
      </c>
      <c r="J10" s="11">
        <v>0</v>
      </c>
      <c r="K10" s="11">
        <v>0</v>
      </c>
      <c r="L10" s="11">
        <v>0</v>
      </c>
      <c r="M10" s="11">
        <v>1</v>
      </c>
      <c r="N10" s="66"/>
      <c r="O10" s="11" t="s">
        <v>305</v>
      </c>
    </row>
    <row r="11" spans="1:15">
      <c r="A11" s="11">
        <v>8</v>
      </c>
      <c r="B11" s="11" t="s">
        <v>307</v>
      </c>
      <c r="C11" s="11" t="s">
        <v>308</v>
      </c>
      <c r="D11" s="26" t="s">
        <v>302</v>
      </c>
      <c r="E11" s="11" t="s">
        <v>63</v>
      </c>
      <c r="F11" s="9" t="s">
        <v>309</v>
      </c>
      <c r="G11" s="11" t="s">
        <v>304</v>
      </c>
      <c r="H11" s="62"/>
      <c r="I11" s="11">
        <v>2</v>
      </c>
      <c r="J11" s="11">
        <v>0</v>
      </c>
      <c r="K11" s="11">
        <v>0</v>
      </c>
      <c r="L11" s="11">
        <v>1</v>
      </c>
      <c r="M11" s="11">
        <v>1</v>
      </c>
      <c r="N11" s="66"/>
      <c r="O11" s="11" t="s">
        <v>305</v>
      </c>
    </row>
    <row r="12" spans="1:15">
      <c r="A12" s="11">
        <v>9</v>
      </c>
      <c r="B12" s="11" t="s">
        <v>307</v>
      </c>
      <c r="C12" s="11" t="s">
        <v>308</v>
      </c>
      <c r="D12" s="26" t="s">
        <v>302</v>
      </c>
      <c r="E12" s="11" t="s">
        <v>63</v>
      </c>
      <c r="F12" s="9" t="s">
        <v>309</v>
      </c>
      <c r="G12" s="11" t="s">
        <v>304</v>
      </c>
      <c r="H12" s="62"/>
      <c r="I12" s="11">
        <v>1</v>
      </c>
      <c r="J12" s="11">
        <v>1</v>
      </c>
      <c r="K12" s="11">
        <v>0</v>
      </c>
      <c r="L12" s="11">
        <v>0</v>
      </c>
      <c r="M12" s="11">
        <v>1</v>
      </c>
      <c r="N12" s="66"/>
      <c r="O12" s="11" t="s">
        <v>305</v>
      </c>
    </row>
    <row r="13" spans="1:15">
      <c r="A13" s="11">
        <v>10</v>
      </c>
      <c r="B13" s="26" t="s">
        <v>310</v>
      </c>
      <c r="C13" s="11" t="s">
        <v>308</v>
      </c>
      <c r="D13" s="11" t="s">
        <v>306</v>
      </c>
      <c r="E13" s="11" t="s">
        <v>63</v>
      </c>
      <c r="F13" s="9" t="s">
        <v>309</v>
      </c>
      <c r="G13" s="11" t="s">
        <v>304</v>
      </c>
      <c r="H13" s="62"/>
      <c r="I13" s="11">
        <v>2</v>
      </c>
      <c r="J13" s="11">
        <v>0</v>
      </c>
      <c r="K13" s="11">
        <v>1</v>
      </c>
      <c r="L13" s="11">
        <v>1</v>
      </c>
      <c r="M13" s="11">
        <v>0</v>
      </c>
      <c r="N13" s="66"/>
      <c r="O13" s="11" t="s">
        <v>305</v>
      </c>
    </row>
    <row r="14" spans="1:15">
      <c r="A14" s="11">
        <v>11</v>
      </c>
      <c r="B14" s="26" t="s">
        <v>310</v>
      </c>
      <c r="C14" s="11" t="s">
        <v>308</v>
      </c>
      <c r="D14" s="11" t="s">
        <v>306</v>
      </c>
      <c r="E14" s="11" t="s">
        <v>63</v>
      </c>
      <c r="F14" s="9" t="s">
        <v>309</v>
      </c>
      <c r="G14" s="11" t="s">
        <v>304</v>
      </c>
      <c r="H14" s="62"/>
      <c r="I14" s="11">
        <v>2</v>
      </c>
      <c r="J14" s="11">
        <v>0</v>
      </c>
      <c r="K14" s="11">
        <v>1</v>
      </c>
      <c r="L14" s="11">
        <v>1</v>
      </c>
      <c r="M14" s="11">
        <v>0</v>
      </c>
      <c r="N14" s="66"/>
      <c r="O14" s="11" t="s">
        <v>305</v>
      </c>
    </row>
    <row r="15" spans="1:15">
      <c r="A15" s="11">
        <v>12</v>
      </c>
      <c r="B15" s="11"/>
      <c r="C15" s="11"/>
      <c r="D15" s="11"/>
      <c r="E15" s="11"/>
      <c r="F15" s="11"/>
      <c r="G15" s="11"/>
      <c r="H15" s="63"/>
      <c r="I15" s="11"/>
      <c r="J15" s="11"/>
      <c r="K15" s="11"/>
      <c r="L15" s="11"/>
      <c r="M15" s="11"/>
      <c r="N15" s="68"/>
      <c r="O15" s="11"/>
    </row>
    <row r="16" spans="1:15">
      <c r="A16" s="11">
        <v>13</v>
      </c>
      <c r="B16" s="11"/>
      <c r="C16" s="11"/>
      <c r="D16" s="11"/>
      <c r="E16" s="11"/>
      <c r="F16" s="11"/>
      <c r="G16" s="11"/>
      <c r="H16" s="63"/>
      <c r="I16" s="11"/>
      <c r="J16" s="11"/>
      <c r="K16" s="11"/>
      <c r="L16" s="11"/>
      <c r="M16" s="11"/>
      <c r="N16" s="68"/>
      <c r="O16" s="11"/>
    </row>
    <row r="17" spans="1:15">
      <c r="A17" s="11">
        <v>14</v>
      </c>
      <c r="B17" s="11"/>
      <c r="C17" s="11"/>
      <c r="D17" s="11"/>
      <c r="E17" s="11"/>
      <c r="F17" s="11"/>
      <c r="G17" s="11"/>
      <c r="H17" s="63"/>
      <c r="I17" s="11"/>
      <c r="J17" s="11"/>
      <c r="K17" s="11"/>
      <c r="L17" s="11"/>
      <c r="M17" s="11"/>
      <c r="N17" s="68"/>
      <c r="O17" s="11"/>
    </row>
    <row r="18" spans="1:15">
      <c r="A18" s="11">
        <v>15</v>
      </c>
      <c r="B18" s="11"/>
      <c r="C18" s="11"/>
      <c r="D18" s="11"/>
      <c r="E18" s="11"/>
      <c r="F18" s="11"/>
      <c r="G18" s="11"/>
      <c r="H18" s="62"/>
      <c r="I18" s="11"/>
      <c r="J18" s="11"/>
      <c r="K18" s="11"/>
      <c r="L18" s="11"/>
      <c r="M18" s="11"/>
      <c r="N18" s="66"/>
      <c r="O18" s="11"/>
    </row>
    <row r="19" spans="1:15">
      <c r="A19" s="11">
        <v>16</v>
      </c>
      <c r="B19" s="11"/>
      <c r="C19" s="11"/>
      <c r="D19" s="11"/>
      <c r="E19" s="11"/>
      <c r="F19" s="11"/>
      <c r="G19" s="11"/>
      <c r="H19" s="62"/>
      <c r="I19" s="11"/>
      <c r="J19" s="11"/>
      <c r="K19" s="11"/>
      <c r="L19" s="11"/>
      <c r="M19" s="11"/>
      <c r="N19" s="66"/>
      <c r="O19" s="11"/>
    </row>
    <row r="20" spans="1: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69"/>
      <c r="O20" s="13"/>
    </row>
    <row r="21" s="2" customFormat="1" ht="18.75" spans="1:15">
      <c r="A21" s="14" t="s">
        <v>311</v>
      </c>
      <c r="B21" s="15"/>
      <c r="C21" s="15"/>
      <c r="D21" s="16"/>
      <c r="E21" s="17"/>
      <c r="F21" s="35"/>
      <c r="G21" s="35"/>
      <c r="H21" s="35"/>
      <c r="I21" s="29"/>
      <c r="J21" s="14" t="s">
        <v>312</v>
      </c>
      <c r="K21" s="15"/>
      <c r="L21" s="15"/>
      <c r="M21" s="16"/>
      <c r="N21" s="70"/>
      <c r="O21" s="25"/>
    </row>
    <row r="22" ht="34" customHeight="1" spans="1:15">
      <c r="A22" s="21" t="s">
        <v>313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4 N18:N19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22"/>
  <sheetViews>
    <sheetView workbookViewId="0">
      <selection activeCell="I12" sqref="I12"/>
    </sheetView>
  </sheetViews>
  <sheetFormatPr defaultColWidth="9" defaultRowHeight="14.25"/>
  <cols>
    <col min="1" max="1" width="7" customWidth="1"/>
    <col min="2" max="2" width="11.9" customWidth="1"/>
    <col min="3" max="3" width="14" customWidth="1"/>
    <col min="4" max="4" width="13.125" customWidth="1"/>
    <col min="5" max="5" width="18.6" customWidth="1"/>
    <col min="6" max="6" width="14.3333333333333" customWidth="1"/>
    <col min="7" max="10" width="10" customWidth="1"/>
    <col min="11" max="11" width="24" customWidth="1"/>
    <col min="12" max="13" width="10.6666666666667" customWidth="1"/>
  </cols>
  <sheetData>
    <row r="1" ht="29.25" spans="1:1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285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315</v>
      </c>
      <c r="H2" s="4"/>
      <c r="I2" s="4" t="s">
        <v>316</v>
      </c>
      <c r="J2" s="4"/>
      <c r="K2" s="6" t="s">
        <v>317</v>
      </c>
      <c r="L2" s="57" t="s">
        <v>318</v>
      </c>
      <c r="M2" s="23" t="s">
        <v>319</v>
      </c>
    </row>
    <row r="3" s="1" customFormat="1" ht="16.5" spans="1:13">
      <c r="A3" s="4"/>
      <c r="B3" s="7"/>
      <c r="C3" s="7"/>
      <c r="D3" s="7"/>
      <c r="E3" s="7"/>
      <c r="F3" s="7"/>
      <c r="G3" s="4" t="s">
        <v>320</v>
      </c>
      <c r="H3" s="4" t="s">
        <v>321</v>
      </c>
      <c r="I3" s="4" t="s">
        <v>320</v>
      </c>
      <c r="J3" s="4" t="s">
        <v>321</v>
      </c>
      <c r="K3" s="8"/>
      <c r="L3" s="58"/>
      <c r="M3" s="24"/>
    </row>
    <row r="4" spans="1:13">
      <c r="A4" s="9">
        <v>1</v>
      </c>
      <c r="B4" s="9" t="s">
        <v>303</v>
      </c>
      <c r="C4" s="11">
        <v>2479</v>
      </c>
      <c r="D4" s="11" t="s">
        <v>301</v>
      </c>
      <c r="E4" s="11" t="s">
        <v>302</v>
      </c>
      <c r="F4" s="11" t="s">
        <v>63</v>
      </c>
      <c r="G4" s="55">
        <v>-0.5</v>
      </c>
      <c r="H4" s="55">
        <v>0</v>
      </c>
      <c r="I4" s="55">
        <v>-1.2</v>
      </c>
      <c r="J4" s="55">
        <v>-0.2</v>
      </c>
      <c r="K4" s="9"/>
      <c r="L4" s="9" t="s">
        <v>305</v>
      </c>
      <c r="M4" s="9" t="s">
        <v>305</v>
      </c>
    </row>
    <row r="5" spans="1:13">
      <c r="A5" s="9">
        <v>2</v>
      </c>
      <c r="B5" s="9" t="s">
        <v>303</v>
      </c>
      <c r="C5" s="11">
        <v>2480</v>
      </c>
      <c r="D5" s="11" t="s">
        <v>301</v>
      </c>
      <c r="E5" s="11" t="s">
        <v>302</v>
      </c>
      <c r="F5" s="11" t="s">
        <v>63</v>
      </c>
      <c r="G5" s="55">
        <v>0</v>
      </c>
      <c r="H5" s="55">
        <v>0</v>
      </c>
      <c r="I5" s="55">
        <v>-0.5</v>
      </c>
      <c r="J5" s="55">
        <v>-0.5</v>
      </c>
      <c r="K5" s="9"/>
      <c r="L5" s="9" t="s">
        <v>305</v>
      </c>
      <c r="M5" s="9" t="s">
        <v>305</v>
      </c>
    </row>
    <row r="6" spans="1:13">
      <c r="A6" s="9">
        <v>3</v>
      </c>
      <c r="B6" s="9" t="s">
        <v>303</v>
      </c>
      <c r="C6" s="11">
        <v>2480</v>
      </c>
      <c r="D6" s="11" t="s">
        <v>301</v>
      </c>
      <c r="E6" s="11" t="s">
        <v>302</v>
      </c>
      <c r="F6" s="11" t="s">
        <v>63</v>
      </c>
      <c r="G6" s="55">
        <v>0</v>
      </c>
      <c r="H6" s="55">
        <v>0</v>
      </c>
      <c r="I6" s="55">
        <v>-0.6</v>
      </c>
      <c r="J6" s="55">
        <v>-0.3</v>
      </c>
      <c r="K6" s="9"/>
      <c r="L6" s="9" t="s">
        <v>305</v>
      </c>
      <c r="M6" s="9" t="s">
        <v>305</v>
      </c>
    </row>
    <row r="7" spans="1:13">
      <c r="A7" s="9">
        <v>4</v>
      </c>
      <c r="B7" s="9" t="s">
        <v>303</v>
      </c>
      <c r="C7" s="11">
        <v>2480</v>
      </c>
      <c r="D7" s="11" t="s">
        <v>301</v>
      </c>
      <c r="E7" s="11" t="s">
        <v>302</v>
      </c>
      <c r="F7" s="11" t="s">
        <v>63</v>
      </c>
      <c r="G7" s="55">
        <v>-0.5</v>
      </c>
      <c r="H7" s="55">
        <v>0</v>
      </c>
      <c r="I7" s="55">
        <v>-0.5</v>
      </c>
      <c r="J7" s="55">
        <v>-0.3</v>
      </c>
      <c r="K7" s="9"/>
      <c r="L7" s="9" t="s">
        <v>305</v>
      </c>
      <c r="M7" s="9" t="s">
        <v>305</v>
      </c>
    </row>
    <row r="8" spans="1:13">
      <c r="A8" s="9">
        <v>5</v>
      </c>
      <c r="B8" s="9" t="s">
        <v>303</v>
      </c>
      <c r="C8" s="11">
        <v>2478</v>
      </c>
      <c r="D8" s="11" t="s">
        <v>301</v>
      </c>
      <c r="E8" s="11" t="s">
        <v>306</v>
      </c>
      <c r="F8" s="11" t="s">
        <v>63</v>
      </c>
      <c r="G8" s="56">
        <v>-0.8</v>
      </c>
      <c r="H8" s="56">
        <v>0</v>
      </c>
      <c r="I8" s="56">
        <v>-1.2</v>
      </c>
      <c r="J8" s="56">
        <v>-0.3</v>
      </c>
      <c r="K8" s="9"/>
      <c r="L8" s="9" t="s">
        <v>305</v>
      </c>
      <c r="M8" s="9" t="s">
        <v>305</v>
      </c>
    </row>
    <row r="9" spans="1:13">
      <c r="A9" s="9">
        <v>6</v>
      </c>
      <c r="B9" s="9" t="s">
        <v>303</v>
      </c>
      <c r="C9" s="11">
        <v>3209</v>
      </c>
      <c r="D9" s="11" t="s">
        <v>301</v>
      </c>
      <c r="E9" s="11" t="s">
        <v>306</v>
      </c>
      <c r="F9" s="11" t="s">
        <v>63</v>
      </c>
      <c r="G9" s="55">
        <v>0</v>
      </c>
      <c r="H9" s="55">
        <v>0</v>
      </c>
      <c r="I9" s="55">
        <v>-0.5</v>
      </c>
      <c r="J9" s="55">
        <v>-0.3</v>
      </c>
      <c r="K9" s="9"/>
      <c r="L9" s="9" t="s">
        <v>305</v>
      </c>
      <c r="M9" s="9" t="s">
        <v>305</v>
      </c>
    </row>
    <row r="10" spans="1:13">
      <c r="A10" s="9">
        <v>7</v>
      </c>
      <c r="B10" s="9" t="s">
        <v>309</v>
      </c>
      <c r="C10" s="11" t="s">
        <v>307</v>
      </c>
      <c r="D10" s="11" t="s">
        <v>308</v>
      </c>
      <c r="E10" s="26" t="s">
        <v>302</v>
      </c>
      <c r="F10" s="11" t="s">
        <v>63</v>
      </c>
      <c r="G10" s="55">
        <v>-1</v>
      </c>
      <c r="H10" s="55">
        <v>0</v>
      </c>
      <c r="I10" s="55">
        <v>-1.5</v>
      </c>
      <c r="J10" s="55">
        <v>-0.5</v>
      </c>
      <c r="K10" s="9"/>
      <c r="L10" s="9" t="s">
        <v>305</v>
      </c>
      <c r="M10" s="9" t="s">
        <v>305</v>
      </c>
    </row>
    <row r="11" spans="1:13">
      <c r="A11" s="9">
        <v>8</v>
      </c>
      <c r="B11" s="9" t="s">
        <v>309</v>
      </c>
      <c r="C11" s="11" t="s">
        <v>307</v>
      </c>
      <c r="D11" s="11" t="s">
        <v>308</v>
      </c>
      <c r="E11" s="26" t="s">
        <v>302</v>
      </c>
      <c r="F11" s="11" t="s">
        <v>63</v>
      </c>
      <c r="G11" s="55">
        <v>-0.8</v>
      </c>
      <c r="H11" s="55">
        <v>0</v>
      </c>
      <c r="I11" s="55">
        <v>-1</v>
      </c>
      <c r="J11" s="55">
        <v>-0.5</v>
      </c>
      <c r="K11" s="9"/>
      <c r="L11" s="9" t="s">
        <v>305</v>
      </c>
      <c r="M11" s="9" t="s">
        <v>305</v>
      </c>
    </row>
    <row r="12" spans="1:13">
      <c r="A12" s="9">
        <v>9</v>
      </c>
      <c r="B12" s="9" t="s">
        <v>309</v>
      </c>
      <c r="C12" s="11" t="s">
        <v>307</v>
      </c>
      <c r="D12" s="11" t="s">
        <v>308</v>
      </c>
      <c r="E12" s="26" t="s">
        <v>302</v>
      </c>
      <c r="F12" s="11" t="s">
        <v>63</v>
      </c>
      <c r="G12" s="55">
        <v>-1</v>
      </c>
      <c r="H12" s="55">
        <v>0</v>
      </c>
      <c r="I12" s="55">
        <v>-1.6</v>
      </c>
      <c r="J12" s="55">
        <v>-0.6</v>
      </c>
      <c r="K12" s="9"/>
      <c r="L12" s="9" t="s">
        <v>305</v>
      </c>
      <c r="M12" s="9" t="s">
        <v>305</v>
      </c>
    </row>
    <row r="13" spans="1:13">
      <c r="A13" s="9">
        <v>10</v>
      </c>
      <c r="B13" s="9" t="s">
        <v>309</v>
      </c>
      <c r="C13" s="26" t="s">
        <v>310</v>
      </c>
      <c r="D13" s="11" t="s">
        <v>308</v>
      </c>
      <c r="E13" s="11" t="s">
        <v>306</v>
      </c>
      <c r="F13" s="11" t="s">
        <v>63</v>
      </c>
      <c r="G13" s="55">
        <v>-0.8</v>
      </c>
      <c r="H13" s="55">
        <v>0</v>
      </c>
      <c r="I13" s="55">
        <v>-1</v>
      </c>
      <c r="J13" s="55">
        <v>-0.5</v>
      </c>
      <c r="K13" s="9"/>
      <c r="L13" s="9" t="s">
        <v>305</v>
      </c>
      <c r="M13" s="9" t="s">
        <v>305</v>
      </c>
    </row>
    <row r="14" spans="1:13">
      <c r="A14" s="9">
        <v>11</v>
      </c>
      <c r="B14" s="9" t="s">
        <v>309</v>
      </c>
      <c r="C14" s="26" t="s">
        <v>310</v>
      </c>
      <c r="D14" s="11" t="s">
        <v>308</v>
      </c>
      <c r="E14" s="11" t="s">
        <v>306</v>
      </c>
      <c r="F14" s="11" t="s">
        <v>63</v>
      </c>
      <c r="G14" s="55">
        <v>-0.8</v>
      </c>
      <c r="H14" s="55">
        <v>0</v>
      </c>
      <c r="I14" s="55">
        <v>-1</v>
      </c>
      <c r="J14" s="55">
        <v>-0.5</v>
      </c>
      <c r="K14" s="9"/>
      <c r="L14" s="9" t="s">
        <v>305</v>
      </c>
      <c r="M14" s="9" t="s">
        <v>305</v>
      </c>
    </row>
    <row r="15" spans="1:13">
      <c r="A15" s="9">
        <v>12</v>
      </c>
      <c r="B15" s="9"/>
      <c r="C15" s="11"/>
      <c r="D15" s="11"/>
      <c r="E15" s="11"/>
      <c r="F15" s="11"/>
      <c r="G15" s="55"/>
      <c r="H15" s="55"/>
      <c r="I15" s="55"/>
      <c r="J15" s="55"/>
      <c r="K15" s="9"/>
      <c r="L15" s="9"/>
      <c r="M15" s="9"/>
    </row>
    <row r="16" spans="1:13">
      <c r="A16" s="9">
        <v>13</v>
      </c>
      <c r="B16" s="9"/>
      <c r="C16" s="11"/>
      <c r="D16" s="11"/>
      <c r="E16" s="11"/>
      <c r="F16" s="11"/>
      <c r="G16" s="55"/>
      <c r="H16" s="55"/>
      <c r="I16" s="55"/>
      <c r="J16" s="55"/>
      <c r="K16" s="9"/>
      <c r="L16" s="9"/>
      <c r="M16" s="9"/>
    </row>
    <row r="17" spans="1:13">
      <c r="A17" s="9">
        <v>14</v>
      </c>
      <c r="B17" s="9"/>
      <c r="C17" s="11"/>
      <c r="D17" s="11"/>
      <c r="E17" s="11"/>
      <c r="F17" s="11"/>
      <c r="G17" s="56"/>
      <c r="H17" s="56"/>
      <c r="I17" s="56"/>
      <c r="J17" s="56"/>
      <c r="K17" s="9"/>
      <c r="L17" s="9"/>
      <c r="M17" s="9"/>
    </row>
    <row r="18" spans="1:13">
      <c r="A18" s="9">
        <v>15</v>
      </c>
      <c r="B18" s="9"/>
      <c r="C18" s="11"/>
      <c r="D18" s="11"/>
      <c r="E18" s="11"/>
      <c r="F18" s="11"/>
      <c r="G18" s="55"/>
      <c r="H18" s="55"/>
      <c r="I18" s="55"/>
      <c r="J18" s="55"/>
      <c r="K18" s="9"/>
      <c r="L18" s="9"/>
      <c r="M18" s="9"/>
    </row>
    <row r="19" spans="1:13">
      <c r="A19" s="9">
        <v>16</v>
      </c>
      <c r="B19" s="9"/>
      <c r="C19" s="11"/>
      <c r="D19" s="11"/>
      <c r="E19" s="11"/>
      <c r="F19" s="11"/>
      <c r="G19" s="55"/>
      <c r="H19" s="55"/>
      <c r="I19" s="55"/>
      <c r="J19" s="55"/>
      <c r="K19" s="9"/>
      <c r="L19" s="9"/>
      <c r="M19" s="9"/>
    </row>
    <row r="20" spans="1:1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="2" customFormat="1" ht="18.75" spans="1:13">
      <c r="A21" s="14" t="s">
        <v>311</v>
      </c>
      <c r="B21" s="15"/>
      <c r="C21" s="15"/>
      <c r="D21" s="15"/>
      <c r="E21" s="16"/>
      <c r="F21" s="17"/>
      <c r="G21" s="29"/>
      <c r="H21" s="14" t="s">
        <v>312</v>
      </c>
      <c r="I21" s="15"/>
      <c r="J21" s="15"/>
      <c r="K21" s="16"/>
      <c r="L21" s="59"/>
      <c r="M21" s="25"/>
    </row>
    <row r="22" ht="32" customHeight="1" spans="1:13">
      <c r="A22" s="21" t="s">
        <v>322</v>
      </c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20:M1048576 L4:M19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A12" sqref="A12:W12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324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36" t="s">
        <v>325</v>
      </c>
      <c r="H2" s="37"/>
      <c r="I2" s="53"/>
      <c r="J2" s="36" t="s">
        <v>326</v>
      </c>
      <c r="K2" s="37"/>
      <c r="L2" s="53"/>
      <c r="M2" s="36" t="s">
        <v>327</v>
      </c>
      <c r="N2" s="37"/>
      <c r="O2" s="53"/>
      <c r="P2" s="36" t="s">
        <v>328</v>
      </c>
      <c r="Q2" s="37"/>
      <c r="R2" s="53"/>
      <c r="S2" s="37" t="s">
        <v>329</v>
      </c>
      <c r="T2" s="37"/>
      <c r="U2" s="53"/>
      <c r="V2" s="31" t="s">
        <v>330</v>
      </c>
      <c r="W2" s="31" t="s">
        <v>299</v>
      </c>
    </row>
    <row r="3" s="1" customFormat="1" ht="16.5" spans="1:23">
      <c r="A3" s="7"/>
      <c r="B3" s="38"/>
      <c r="C3" s="38"/>
      <c r="D3" s="38"/>
      <c r="E3" s="38"/>
      <c r="F3" s="38"/>
      <c r="G3" s="4" t="s">
        <v>331</v>
      </c>
      <c r="H3" s="4" t="s">
        <v>68</v>
      </c>
      <c r="I3" s="4" t="s">
        <v>290</v>
      </c>
      <c r="J3" s="4" t="s">
        <v>331</v>
      </c>
      <c r="K3" s="4" t="s">
        <v>68</v>
      </c>
      <c r="L3" s="4" t="s">
        <v>290</v>
      </c>
      <c r="M3" s="4" t="s">
        <v>331</v>
      </c>
      <c r="N3" s="4" t="s">
        <v>68</v>
      </c>
      <c r="O3" s="4" t="s">
        <v>290</v>
      </c>
      <c r="P3" s="4" t="s">
        <v>331</v>
      </c>
      <c r="Q3" s="4" t="s">
        <v>68</v>
      </c>
      <c r="R3" s="4" t="s">
        <v>290</v>
      </c>
      <c r="S3" s="4" t="s">
        <v>331</v>
      </c>
      <c r="T3" s="4" t="s">
        <v>68</v>
      </c>
      <c r="U3" s="4" t="s">
        <v>290</v>
      </c>
      <c r="V3" s="54"/>
      <c r="W3" s="54"/>
    </row>
    <row r="4" spans="1:23">
      <c r="A4" s="39" t="s">
        <v>332</v>
      </c>
      <c r="B4" s="40" t="s">
        <v>333</v>
      </c>
      <c r="C4" s="41"/>
      <c r="D4" s="41"/>
      <c r="E4" s="41"/>
      <c r="F4" s="4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3"/>
      <c r="B5" s="44"/>
      <c r="C5" s="45"/>
      <c r="D5" s="45"/>
      <c r="E5" s="45"/>
      <c r="F5" s="46"/>
      <c r="G5" s="36" t="s">
        <v>334</v>
      </c>
      <c r="H5" s="37"/>
      <c r="I5" s="53"/>
      <c r="J5" s="36" t="s">
        <v>335</v>
      </c>
      <c r="K5" s="37"/>
      <c r="L5" s="53"/>
      <c r="M5" s="36" t="s">
        <v>336</v>
      </c>
      <c r="N5" s="37"/>
      <c r="O5" s="53"/>
      <c r="P5" s="36" t="s">
        <v>337</v>
      </c>
      <c r="Q5" s="37"/>
      <c r="R5" s="53"/>
      <c r="S5" s="37" t="s">
        <v>338</v>
      </c>
      <c r="T5" s="37"/>
      <c r="U5" s="53"/>
      <c r="V5" s="10"/>
      <c r="W5" s="10"/>
    </row>
    <row r="6" ht="16.5" spans="1:23">
      <c r="A6" s="43"/>
      <c r="B6" s="44"/>
      <c r="C6" s="45"/>
      <c r="D6" s="45"/>
      <c r="E6" s="45"/>
      <c r="F6" s="46"/>
      <c r="G6" s="4" t="s">
        <v>331</v>
      </c>
      <c r="H6" s="4" t="s">
        <v>68</v>
      </c>
      <c r="I6" s="4" t="s">
        <v>290</v>
      </c>
      <c r="J6" s="4" t="s">
        <v>331</v>
      </c>
      <c r="K6" s="4" t="s">
        <v>68</v>
      </c>
      <c r="L6" s="4" t="s">
        <v>290</v>
      </c>
      <c r="M6" s="4" t="s">
        <v>331</v>
      </c>
      <c r="N6" s="4" t="s">
        <v>68</v>
      </c>
      <c r="O6" s="4" t="s">
        <v>290</v>
      </c>
      <c r="P6" s="4" t="s">
        <v>331</v>
      </c>
      <c r="Q6" s="4" t="s">
        <v>68</v>
      </c>
      <c r="R6" s="4" t="s">
        <v>290</v>
      </c>
      <c r="S6" s="4" t="s">
        <v>331</v>
      </c>
      <c r="T6" s="4" t="s">
        <v>68</v>
      </c>
      <c r="U6" s="4" t="s">
        <v>290</v>
      </c>
      <c r="V6" s="10"/>
      <c r="W6" s="10"/>
    </row>
    <row r="7" spans="1:23">
      <c r="A7" s="47"/>
      <c r="B7" s="48"/>
      <c r="C7" s="49"/>
      <c r="D7" s="49"/>
      <c r="E7" s="49"/>
      <c r="F7" s="5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51"/>
      <c r="B8" s="51"/>
      <c r="C8" s="51"/>
      <c r="D8" s="51"/>
      <c r="E8" s="51"/>
      <c r="F8" s="51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2"/>
      <c r="B9" s="52"/>
      <c r="C9" s="52"/>
      <c r="D9" s="52"/>
      <c r="E9" s="52"/>
      <c r="F9" s="5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2" customFormat="1" ht="18.75" spans="1:23">
      <c r="A11" s="14" t="s">
        <v>339</v>
      </c>
      <c r="B11" s="15"/>
      <c r="C11" s="15"/>
      <c r="D11" s="15"/>
      <c r="E11" s="16"/>
      <c r="F11" s="17"/>
      <c r="G11" s="29"/>
      <c r="H11" s="35"/>
      <c r="I11" s="35"/>
      <c r="J11" s="14" t="s">
        <v>312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25"/>
    </row>
    <row r="12" ht="52" customHeight="1" spans="1:23">
      <c r="A12" s="21" t="s">
        <v>340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E7" sqref="E7"/>
    </sheetView>
  </sheetViews>
  <sheetFormatPr defaultColWidth="9" defaultRowHeight="14.25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342</v>
      </c>
      <c r="B2" s="31" t="s">
        <v>286</v>
      </c>
      <c r="C2" s="31" t="s">
        <v>287</v>
      </c>
      <c r="D2" s="31" t="s">
        <v>288</v>
      </c>
      <c r="E2" s="31" t="s">
        <v>289</v>
      </c>
      <c r="F2" s="31" t="s">
        <v>290</v>
      </c>
      <c r="G2" s="30" t="s">
        <v>343</v>
      </c>
      <c r="H2" s="30" t="s">
        <v>344</v>
      </c>
      <c r="I2" s="30" t="s">
        <v>345</v>
      </c>
      <c r="J2" s="30" t="s">
        <v>344</v>
      </c>
      <c r="K2" s="30" t="s">
        <v>346</v>
      </c>
      <c r="L2" s="30" t="s">
        <v>344</v>
      </c>
      <c r="M2" s="31" t="s">
        <v>330</v>
      </c>
      <c r="N2" s="31" t="s">
        <v>299</v>
      </c>
    </row>
    <row r="3" spans="1:14">
      <c r="A3" s="13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2" t="s">
        <v>342</v>
      </c>
      <c r="B4" s="33" t="s">
        <v>347</v>
      </c>
      <c r="C4" s="33" t="s">
        <v>331</v>
      </c>
      <c r="D4" s="33" t="s">
        <v>288</v>
      </c>
      <c r="E4" s="31" t="s">
        <v>289</v>
      </c>
      <c r="F4" s="31" t="s">
        <v>290</v>
      </c>
      <c r="G4" s="30" t="s">
        <v>343</v>
      </c>
      <c r="H4" s="30" t="s">
        <v>344</v>
      </c>
      <c r="I4" s="30" t="s">
        <v>345</v>
      </c>
      <c r="J4" s="30" t="s">
        <v>344</v>
      </c>
      <c r="K4" s="30" t="s">
        <v>346</v>
      </c>
      <c r="L4" s="30" t="s">
        <v>344</v>
      </c>
      <c r="M4" s="31" t="s">
        <v>330</v>
      </c>
      <c r="N4" s="31" t="s">
        <v>299</v>
      </c>
    </row>
    <row r="5" spans="1:14">
      <c r="A5" s="13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3"/>
      <c r="B6" s="10"/>
      <c r="C6" s="34" t="s">
        <v>348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2" customFormat="1" ht="18.75" spans="1:14">
      <c r="A11" s="14" t="s">
        <v>349</v>
      </c>
      <c r="B11" s="15"/>
      <c r="C11" s="15"/>
      <c r="D11" s="16"/>
      <c r="E11" s="17"/>
      <c r="F11" s="35"/>
      <c r="G11" s="29"/>
      <c r="H11" s="35"/>
      <c r="I11" s="14" t="s">
        <v>350</v>
      </c>
      <c r="J11" s="15"/>
      <c r="K11" s="15"/>
      <c r="L11" s="15"/>
      <c r="M11" s="15"/>
      <c r="N11" s="25"/>
    </row>
    <row r="12" ht="48" customHeight="1" spans="1:14">
      <c r="A12" s="21" t="s">
        <v>351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20"/>
  <sheetViews>
    <sheetView workbookViewId="0">
      <selection activeCell="F4" sqref="F4"/>
    </sheetView>
  </sheetViews>
  <sheetFormatPr defaultColWidth="9" defaultRowHeight="14.25"/>
  <cols>
    <col min="1" max="1" width="14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6.1" customWidth="1"/>
    <col min="8" max="9" width="14" customWidth="1"/>
    <col min="10" max="10" width="29.2" customWidth="1"/>
  </cols>
  <sheetData>
    <row r="1" ht="29.25" spans="1:10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324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353</v>
      </c>
      <c r="H2" s="4" t="s">
        <v>354</v>
      </c>
      <c r="I2" s="4" t="s">
        <v>355</v>
      </c>
      <c r="J2" s="4" t="s">
        <v>356</v>
      </c>
      <c r="K2" s="5" t="s">
        <v>330</v>
      </c>
      <c r="L2" s="5" t="s">
        <v>299</v>
      </c>
    </row>
    <row r="3" spans="1:12">
      <c r="A3" s="9" t="s">
        <v>357</v>
      </c>
      <c r="B3" s="9"/>
      <c r="C3" s="11">
        <v>2479</v>
      </c>
      <c r="D3" s="11" t="s">
        <v>301</v>
      </c>
      <c r="E3" s="26" t="s">
        <v>302</v>
      </c>
      <c r="F3" s="11" t="s">
        <v>63</v>
      </c>
      <c r="G3" s="27" t="s">
        <v>358</v>
      </c>
      <c r="H3" s="28" t="s">
        <v>359</v>
      </c>
      <c r="I3" s="10"/>
      <c r="J3" s="10"/>
      <c r="K3" s="9" t="s">
        <v>96</v>
      </c>
      <c r="L3" s="9"/>
    </row>
    <row r="4" spans="1:12">
      <c r="A4" s="9" t="s">
        <v>357</v>
      </c>
      <c r="B4" s="9"/>
      <c r="C4" s="11">
        <v>2480</v>
      </c>
      <c r="D4" s="11" t="s">
        <v>301</v>
      </c>
      <c r="E4" s="26" t="s">
        <v>302</v>
      </c>
      <c r="F4" s="11" t="s">
        <v>63</v>
      </c>
      <c r="G4" s="27" t="s">
        <v>360</v>
      </c>
      <c r="H4" s="28" t="s">
        <v>361</v>
      </c>
      <c r="I4" s="10"/>
      <c r="J4" s="10"/>
      <c r="K4" s="9" t="s">
        <v>96</v>
      </c>
      <c r="L4" s="9"/>
    </row>
    <row r="5" spans="1:12">
      <c r="A5" s="9" t="s">
        <v>357</v>
      </c>
      <c r="B5" s="9"/>
      <c r="C5" s="11">
        <v>2478</v>
      </c>
      <c r="D5" s="11" t="s">
        <v>301</v>
      </c>
      <c r="E5" s="11" t="s">
        <v>306</v>
      </c>
      <c r="F5" s="11" t="s">
        <v>63</v>
      </c>
      <c r="G5" s="27" t="s">
        <v>358</v>
      </c>
      <c r="H5" s="28" t="s">
        <v>359</v>
      </c>
      <c r="I5" s="10"/>
      <c r="J5" s="10"/>
      <c r="K5" s="9" t="s">
        <v>96</v>
      </c>
      <c r="L5" s="9"/>
    </row>
    <row r="6" spans="1:12">
      <c r="A6" s="9" t="s">
        <v>357</v>
      </c>
      <c r="B6" s="9"/>
      <c r="C6" s="11">
        <v>3209</v>
      </c>
      <c r="D6" s="11" t="s">
        <v>301</v>
      </c>
      <c r="E6" s="11" t="s">
        <v>306</v>
      </c>
      <c r="F6" s="11" t="s">
        <v>63</v>
      </c>
      <c r="G6" s="27" t="s">
        <v>360</v>
      </c>
      <c r="H6" s="28" t="s">
        <v>361</v>
      </c>
      <c r="I6" s="10"/>
      <c r="J6" s="10"/>
      <c r="K6" s="9" t="s">
        <v>96</v>
      </c>
      <c r="L6" s="9"/>
    </row>
    <row r="7" spans="1:12">
      <c r="A7" s="9"/>
      <c r="B7" s="9"/>
      <c r="C7" s="11"/>
      <c r="D7" s="11"/>
      <c r="E7" s="11"/>
      <c r="F7" s="11"/>
      <c r="G7" s="27"/>
      <c r="H7" s="28"/>
      <c r="I7" s="10"/>
      <c r="J7" s="10"/>
      <c r="K7" s="9"/>
      <c r="L7" s="9"/>
    </row>
    <row r="8" spans="1:12">
      <c r="A8" s="9"/>
      <c r="B8" s="9"/>
      <c r="C8" s="11"/>
      <c r="D8" s="11"/>
      <c r="E8" s="26"/>
      <c r="F8" s="11"/>
      <c r="G8" s="9"/>
      <c r="H8" s="9"/>
      <c r="I8" s="10"/>
      <c r="J8" s="10"/>
      <c r="K8" s="9"/>
      <c r="L8" s="9"/>
    </row>
    <row r="9" spans="1:12">
      <c r="A9" s="9"/>
      <c r="B9" s="9"/>
      <c r="C9" s="11"/>
      <c r="D9" s="11"/>
      <c r="E9" s="11"/>
      <c r="F9" s="11"/>
      <c r="G9" s="9"/>
      <c r="H9" s="9"/>
      <c r="I9" s="10"/>
      <c r="J9" s="10"/>
      <c r="K9" s="9"/>
      <c r="L9" s="9"/>
    </row>
    <row r="10" spans="1:12">
      <c r="A10" s="9"/>
      <c r="B10" s="9"/>
      <c r="C10" s="11"/>
      <c r="D10" s="11"/>
      <c r="E10" s="11"/>
      <c r="F10" s="11"/>
      <c r="G10" s="9"/>
      <c r="H10" s="9"/>
      <c r="I10" s="10"/>
      <c r="J10" s="10"/>
      <c r="K10" s="9"/>
      <c r="L10" s="9"/>
    </row>
    <row r="11" spans="1:12">
      <c r="A11" s="9"/>
      <c r="B11" s="9"/>
      <c r="C11" s="11"/>
      <c r="D11" s="11"/>
      <c r="E11" s="11"/>
      <c r="F11" s="11"/>
      <c r="G11" s="9"/>
      <c r="H11" s="9"/>
      <c r="I11" s="10"/>
      <c r="J11" s="10"/>
      <c r="K11" s="9"/>
      <c r="L11" s="9"/>
    </row>
    <row r="12" spans="1:12">
      <c r="A12" s="9"/>
      <c r="B12" s="9"/>
      <c r="C12" s="11"/>
      <c r="D12" s="11"/>
      <c r="E12" s="11"/>
      <c r="F12" s="11"/>
      <c r="G12" s="9"/>
      <c r="H12" s="9"/>
      <c r="I12" s="10"/>
      <c r="J12" s="10"/>
      <c r="K12" s="9"/>
      <c r="L12" s="9"/>
    </row>
    <row r="13" spans="1:12">
      <c r="A13" s="9"/>
      <c r="B13" s="9"/>
      <c r="C13" s="11"/>
      <c r="D13" s="11"/>
      <c r="E13" s="11"/>
      <c r="F13" s="11"/>
      <c r="G13" s="9"/>
      <c r="H13" s="9"/>
      <c r="I13" s="10"/>
      <c r="J13" s="10"/>
      <c r="K13" s="9"/>
      <c r="L13" s="9"/>
    </row>
    <row r="14" spans="1:12">
      <c r="A14" s="9"/>
      <c r="B14" s="9"/>
      <c r="C14" s="11"/>
      <c r="D14" s="11"/>
      <c r="E14" s="11"/>
      <c r="F14" s="11"/>
      <c r="G14" s="9"/>
      <c r="H14" s="9"/>
      <c r="I14" s="10"/>
      <c r="J14" s="10"/>
      <c r="K14" s="9"/>
      <c r="L14" s="9"/>
    </row>
    <row r="15" spans="1:12">
      <c r="A15" s="9"/>
      <c r="B15" s="9"/>
      <c r="C15" s="11"/>
      <c r="D15" s="11"/>
      <c r="E15" s="11"/>
      <c r="F15" s="11"/>
      <c r="G15" s="9"/>
      <c r="H15" s="9"/>
      <c r="I15" s="10"/>
      <c r="J15" s="10"/>
      <c r="K15" s="9"/>
      <c r="L15" s="9"/>
    </row>
    <row r="16" spans="1:12">
      <c r="A16" s="9"/>
      <c r="B16" s="9"/>
      <c r="C16" s="11"/>
      <c r="D16" s="11"/>
      <c r="E16" s="11"/>
      <c r="F16" s="11"/>
      <c r="G16" s="9"/>
      <c r="H16" s="9"/>
      <c r="I16" s="10"/>
      <c r="J16" s="10"/>
      <c r="K16" s="9"/>
      <c r="L16" s="9"/>
    </row>
    <row r="17" spans="1:12">
      <c r="A17" s="9"/>
      <c r="B17" s="9"/>
      <c r="C17" s="11"/>
      <c r="D17" s="11"/>
      <c r="E17" s="11"/>
      <c r="F17" s="11"/>
      <c r="G17" s="9"/>
      <c r="H17" s="9"/>
      <c r="I17" s="10"/>
      <c r="J17" s="10"/>
      <c r="K17" s="9"/>
      <c r="L17" s="9"/>
    </row>
    <row r="18" spans="1:1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="2" customFormat="1" ht="18.75" spans="1:12">
      <c r="A19" s="14" t="s">
        <v>362</v>
      </c>
      <c r="B19" s="15"/>
      <c r="C19" s="15"/>
      <c r="D19" s="15"/>
      <c r="E19" s="16"/>
      <c r="F19" s="17"/>
      <c r="G19" s="29"/>
      <c r="H19" s="14" t="s">
        <v>363</v>
      </c>
      <c r="I19" s="15"/>
      <c r="J19" s="15"/>
      <c r="K19" s="15"/>
      <c r="L19" s="25"/>
    </row>
    <row r="20" ht="67" customHeight="1" spans="1:12">
      <c r="A20" s="21" t="s">
        <v>364</v>
      </c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2"/>
  <sheetViews>
    <sheetView workbookViewId="0">
      <selection activeCell="C17" sqref="C17"/>
    </sheetView>
  </sheetViews>
  <sheetFormatPr defaultColWidth="9" defaultRowHeight="14.25"/>
  <cols>
    <col min="1" max="1" width="7" customWidth="1"/>
    <col min="2" max="2" width="10" customWidth="1"/>
    <col min="3" max="3" width="13.8" customWidth="1"/>
    <col min="4" max="4" width="14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365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285</v>
      </c>
      <c r="B2" s="5" t="s">
        <v>290</v>
      </c>
      <c r="C2" s="5" t="s">
        <v>331</v>
      </c>
      <c r="D2" s="5" t="s">
        <v>288</v>
      </c>
      <c r="E2" s="5" t="s">
        <v>289</v>
      </c>
      <c r="F2" s="4" t="s">
        <v>366</v>
      </c>
      <c r="G2" s="4" t="s">
        <v>316</v>
      </c>
      <c r="H2" s="6" t="s">
        <v>317</v>
      </c>
      <c r="I2" s="23" t="s">
        <v>319</v>
      </c>
    </row>
    <row r="3" s="1" customFormat="1" ht="16.5" spans="1:9">
      <c r="A3" s="4"/>
      <c r="B3" s="7"/>
      <c r="C3" s="7"/>
      <c r="D3" s="7"/>
      <c r="E3" s="7"/>
      <c r="F3" s="4" t="s">
        <v>367</v>
      </c>
      <c r="G3" s="4" t="s">
        <v>320</v>
      </c>
      <c r="H3" s="8"/>
      <c r="I3" s="24"/>
    </row>
    <row r="4" spans="1:9">
      <c r="A4" s="9"/>
      <c r="B4" s="10" t="s">
        <v>368</v>
      </c>
      <c r="C4" s="10" t="s">
        <v>369</v>
      </c>
      <c r="D4" s="10" t="s">
        <v>117</v>
      </c>
      <c r="E4" s="11" t="s">
        <v>63</v>
      </c>
      <c r="F4" s="12">
        <v>-0.01</v>
      </c>
      <c r="G4" s="12">
        <v>-0.01</v>
      </c>
      <c r="H4" s="12">
        <v>-0.01</v>
      </c>
      <c r="I4" s="9" t="s">
        <v>305</v>
      </c>
    </row>
    <row r="5" spans="1:9">
      <c r="A5" s="9"/>
      <c r="B5" s="10" t="s">
        <v>368</v>
      </c>
      <c r="C5" s="10" t="s">
        <v>369</v>
      </c>
      <c r="D5" s="10" t="s">
        <v>118</v>
      </c>
      <c r="E5" s="11" t="s">
        <v>63</v>
      </c>
      <c r="F5" s="12">
        <v>-0.01</v>
      </c>
      <c r="G5" s="12">
        <v>-0.01</v>
      </c>
      <c r="H5" s="12">
        <v>-0.01</v>
      </c>
      <c r="I5" s="9" t="s">
        <v>305</v>
      </c>
    </row>
    <row r="6" spans="1:9">
      <c r="A6" s="9"/>
      <c r="B6" s="10"/>
      <c r="C6" s="10"/>
      <c r="D6" s="10"/>
      <c r="E6" s="11"/>
      <c r="F6" s="10"/>
      <c r="G6" s="10"/>
      <c r="H6" s="10"/>
      <c r="I6" s="9"/>
    </row>
    <row r="7" spans="1:9">
      <c r="A7" s="9"/>
      <c r="B7" s="10"/>
      <c r="C7" s="10"/>
      <c r="D7" s="10"/>
      <c r="E7" s="11"/>
      <c r="F7" s="10"/>
      <c r="G7" s="10"/>
      <c r="H7" s="10"/>
      <c r="I7" s="9"/>
    </row>
    <row r="8" spans="1:9">
      <c r="A8" s="9"/>
      <c r="B8" s="10"/>
      <c r="C8" s="10"/>
      <c r="D8" s="10"/>
      <c r="E8" s="11"/>
      <c r="F8" s="10"/>
      <c r="G8" s="10"/>
      <c r="H8" s="10"/>
      <c r="I8" s="9"/>
    </row>
    <row r="9" spans="1:9">
      <c r="A9" s="9"/>
      <c r="B9" s="10"/>
      <c r="C9" s="10"/>
      <c r="D9" s="10"/>
      <c r="E9" s="11"/>
      <c r="F9" s="10"/>
      <c r="G9" s="10"/>
      <c r="H9" s="10"/>
      <c r="I9" s="9"/>
    </row>
    <row r="10" spans="1:9">
      <c r="A10" s="13"/>
      <c r="B10" s="13"/>
      <c r="C10" s="13"/>
      <c r="D10" s="13"/>
      <c r="E10" s="13"/>
      <c r="F10" s="13"/>
      <c r="G10" s="13"/>
      <c r="H10" s="13"/>
      <c r="I10" s="13"/>
    </row>
    <row r="11" s="2" customFormat="1" ht="18.75" spans="1:9">
      <c r="A11" s="14" t="s">
        <v>370</v>
      </c>
      <c r="B11" s="15"/>
      <c r="C11" s="15"/>
      <c r="D11" s="16"/>
      <c r="E11" s="17"/>
      <c r="F11" s="18" t="s">
        <v>363</v>
      </c>
      <c r="G11" s="19"/>
      <c r="H11" s="20"/>
      <c r="I11" s="25"/>
    </row>
    <row r="12" ht="37" customHeight="1" spans="1:9">
      <c r="A12" s="21" t="s">
        <v>371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4" t="s">
        <v>35</v>
      </c>
      <c r="C2" s="415"/>
      <c r="D2" s="415"/>
      <c r="E2" s="415"/>
      <c r="F2" s="415"/>
      <c r="G2" s="415"/>
      <c r="H2" s="415"/>
      <c r="I2" s="429"/>
    </row>
    <row r="3" ht="28" customHeight="1" spans="2:9">
      <c r="B3" s="416"/>
      <c r="C3" s="417"/>
      <c r="D3" s="418" t="s">
        <v>36</v>
      </c>
      <c r="E3" s="419"/>
      <c r="F3" s="420" t="s">
        <v>37</v>
      </c>
      <c r="G3" s="421"/>
      <c r="H3" s="418" t="s">
        <v>38</v>
      </c>
      <c r="I3" s="430"/>
    </row>
    <row r="4" ht="28" customHeight="1" spans="2:9">
      <c r="B4" s="416" t="s">
        <v>39</v>
      </c>
      <c r="C4" s="417" t="s">
        <v>40</v>
      </c>
      <c r="D4" s="417" t="s">
        <v>41</v>
      </c>
      <c r="E4" s="417" t="s">
        <v>42</v>
      </c>
      <c r="F4" s="422" t="s">
        <v>41</v>
      </c>
      <c r="G4" s="422" t="s">
        <v>42</v>
      </c>
      <c r="H4" s="417" t="s">
        <v>41</v>
      </c>
      <c r="I4" s="431" t="s">
        <v>42</v>
      </c>
    </row>
    <row r="5" ht="28" customHeight="1" spans="2:9">
      <c r="B5" s="423" t="s">
        <v>43</v>
      </c>
      <c r="C5" s="13">
        <v>13</v>
      </c>
      <c r="D5" s="13">
        <v>0</v>
      </c>
      <c r="E5" s="13">
        <v>1</v>
      </c>
      <c r="F5" s="424">
        <v>0</v>
      </c>
      <c r="G5" s="424">
        <v>1</v>
      </c>
      <c r="H5" s="13">
        <v>1</v>
      </c>
      <c r="I5" s="432">
        <v>2</v>
      </c>
    </row>
    <row r="6" ht="28" customHeight="1" spans="2:9">
      <c r="B6" s="423" t="s">
        <v>44</v>
      </c>
      <c r="C6" s="13">
        <v>20</v>
      </c>
      <c r="D6" s="13">
        <v>0</v>
      </c>
      <c r="E6" s="13">
        <v>1</v>
      </c>
      <c r="F6" s="424">
        <v>1</v>
      </c>
      <c r="G6" s="424">
        <v>2</v>
      </c>
      <c r="H6" s="13">
        <v>2</v>
      </c>
      <c r="I6" s="432">
        <v>3</v>
      </c>
    </row>
    <row r="7" ht="28" customHeight="1" spans="2:9">
      <c r="B7" s="423" t="s">
        <v>45</v>
      </c>
      <c r="C7" s="13">
        <v>32</v>
      </c>
      <c r="D7" s="13">
        <v>0</v>
      </c>
      <c r="E7" s="13">
        <v>1</v>
      </c>
      <c r="F7" s="424">
        <v>2</v>
      </c>
      <c r="G7" s="424">
        <v>3</v>
      </c>
      <c r="H7" s="13">
        <v>3</v>
      </c>
      <c r="I7" s="432">
        <v>4</v>
      </c>
    </row>
    <row r="8" ht="28" customHeight="1" spans="2:9">
      <c r="B8" s="423" t="s">
        <v>46</v>
      </c>
      <c r="C8" s="13">
        <v>50</v>
      </c>
      <c r="D8" s="13">
        <v>1</v>
      </c>
      <c r="E8" s="13">
        <v>2</v>
      </c>
      <c r="F8" s="424">
        <v>3</v>
      </c>
      <c r="G8" s="424">
        <v>4</v>
      </c>
      <c r="H8" s="13">
        <v>5</v>
      </c>
      <c r="I8" s="432">
        <v>6</v>
      </c>
    </row>
    <row r="9" ht="28" customHeight="1" spans="2:9">
      <c r="B9" s="423" t="s">
        <v>47</v>
      </c>
      <c r="C9" s="13">
        <v>80</v>
      </c>
      <c r="D9" s="13">
        <v>2</v>
      </c>
      <c r="E9" s="13">
        <v>3</v>
      </c>
      <c r="F9" s="424">
        <v>5</v>
      </c>
      <c r="G9" s="424">
        <v>6</v>
      </c>
      <c r="H9" s="13">
        <v>7</v>
      </c>
      <c r="I9" s="432">
        <v>8</v>
      </c>
    </row>
    <row r="10" ht="28" customHeight="1" spans="2:9">
      <c r="B10" s="423" t="s">
        <v>48</v>
      </c>
      <c r="C10" s="13">
        <v>125</v>
      </c>
      <c r="D10" s="13">
        <v>3</v>
      </c>
      <c r="E10" s="13">
        <v>4</v>
      </c>
      <c r="F10" s="424">
        <v>7</v>
      </c>
      <c r="G10" s="424">
        <v>8</v>
      </c>
      <c r="H10" s="13">
        <v>10</v>
      </c>
      <c r="I10" s="432">
        <v>11</v>
      </c>
    </row>
    <row r="11" ht="28" customHeight="1" spans="2:9">
      <c r="B11" s="423" t="s">
        <v>49</v>
      </c>
      <c r="C11" s="13">
        <v>200</v>
      </c>
      <c r="D11" s="13">
        <v>5</v>
      </c>
      <c r="E11" s="13">
        <v>6</v>
      </c>
      <c r="F11" s="424">
        <v>10</v>
      </c>
      <c r="G11" s="424">
        <v>11</v>
      </c>
      <c r="H11" s="13">
        <v>14</v>
      </c>
      <c r="I11" s="432">
        <v>15</v>
      </c>
    </row>
    <row r="12" ht="28" customHeight="1" spans="2:9">
      <c r="B12" s="425" t="s">
        <v>50</v>
      </c>
      <c r="C12" s="426">
        <v>315</v>
      </c>
      <c r="D12" s="426">
        <v>7</v>
      </c>
      <c r="E12" s="426">
        <v>8</v>
      </c>
      <c r="F12" s="427">
        <v>14</v>
      </c>
      <c r="G12" s="427">
        <v>15</v>
      </c>
      <c r="H12" s="426">
        <v>21</v>
      </c>
      <c r="I12" s="433">
        <v>22</v>
      </c>
    </row>
    <row r="14" spans="2:4">
      <c r="B14" s="428" t="s">
        <v>51</v>
      </c>
      <c r="C14" s="428"/>
      <c r="D14" s="42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2"/>
  <sheetViews>
    <sheetView zoomScale="125" zoomScaleNormal="125" workbookViewId="0">
      <selection activeCell="F4" sqref="F4:G8"/>
    </sheetView>
  </sheetViews>
  <sheetFormatPr defaultColWidth="10.3333333333333" defaultRowHeight="16.5" customHeight="1"/>
  <cols>
    <col min="1" max="1" width="11.0833333333333" style="216" customWidth="1"/>
    <col min="2" max="5" width="10.3333333333333" style="216"/>
    <col min="6" max="6" width="11.5166666666667" style="216" customWidth="1"/>
    <col min="7" max="7" width="20.075" style="216" customWidth="1"/>
    <col min="8" max="8" width="11.7583333333333" style="216" customWidth="1"/>
    <col min="9" max="9" width="11.8333333333333" style="216" customWidth="1"/>
    <col min="10" max="10" width="8.83333333333333" style="216" customWidth="1"/>
    <col min="11" max="11" width="12" style="216" customWidth="1"/>
    <col min="12" max="16384" width="10.3333333333333" style="216"/>
  </cols>
  <sheetData>
    <row r="1" ht="21" spans="1:11">
      <c r="A1" s="341" t="s">
        <v>52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ht="15" spans="1:11">
      <c r="A2" s="218" t="s">
        <v>53</v>
      </c>
      <c r="B2" s="219" t="s">
        <v>54</v>
      </c>
      <c r="C2" s="219"/>
      <c r="D2" s="220" t="s">
        <v>55</v>
      </c>
      <c r="E2" s="220"/>
      <c r="F2" s="219" t="s">
        <v>56</v>
      </c>
      <c r="G2" s="219"/>
      <c r="H2" s="221" t="s">
        <v>57</v>
      </c>
      <c r="I2" s="299" t="s">
        <v>58</v>
      </c>
      <c r="J2" s="299"/>
      <c r="K2" s="300"/>
    </row>
    <row r="3" ht="14.25" spans="1:11">
      <c r="A3" s="222" t="s">
        <v>59</v>
      </c>
      <c r="B3" s="223"/>
      <c r="C3" s="224"/>
      <c r="D3" s="225" t="s">
        <v>60</v>
      </c>
      <c r="E3" s="226"/>
      <c r="F3" s="226"/>
      <c r="G3" s="227"/>
      <c r="H3" s="225" t="s">
        <v>61</v>
      </c>
      <c r="I3" s="226"/>
      <c r="J3" s="226"/>
      <c r="K3" s="227"/>
    </row>
    <row r="4" ht="72" customHeight="1" spans="1:11">
      <c r="A4" s="228" t="s">
        <v>62</v>
      </c>
      <c r="B4" s="229" t="s">
        <v>63</v>
      </c>
      <c r="C4" s="230"/>
      <c r="D4" s="228" t="s">
        <v>64</v>
      </c>
      <c r="E4" s="231"/>
      <c r="F4" s="232">
        <v>45915</v>
      </c>
      <c r="G4" s="233"/>
      <c r="H4" s="228" t="s">
        <v>65</v>
      </c>
      <c r="I4" s="231"/>
      <c r="J4" s="258" t="s">
        <v>66</v>
      </c>
      <c r="K4" s="301" t="s">
        <v>67</v>
      </c>
    </row>
    <row r="5" ht="14.25" spans="1:11">
      <c r="A5" s="234" t="s">
        <v>68</v>
      </c>
      <c r="B5" s="235" t="s">
        <v>69</v>
      </c>
      <c r="C5" s="230"/>
      <c r="D5" s="228" t="s">
        <v>70</v>
      </c>
      <c r="E5" s="231"/>
      <c r="F5" s="236">
        <v>45884</v>
      </c>
      <c r="G5" s="237"/>
      <c r="H5" s="228" t="s">
        <v>71</v>
      </c>
      <c r="I5" s="231"/>
      <c r="J5" s="258" t="s">
        <v>66</v>
      </c>
      <c r="K5" s="301" t="s">
        <v>67</v>
      </c>
    </row>
    <row r="6" ht="14.25" spans="1:11">
      <c r="A6" s="228" t="s">
        <v>72</v>
      </c>
      <c r="B6" s="235" t="s">
        <v>73</v>
      </c>
      <c r="C6" s="230">
        <v>6</v>
      </c>
      <c r="D6" s="234" t="s">
        <v>74</v>
      </c>
      <c r="E6" s="238"/>
      <c r="F6" s="236">
        <v>45905</v>
      </c>
      <c r="G6" s="237"/>
      <c r="H6" s="228" t="s">
        <v>75</v>
      </c>
      <c r="I6" s="231"/>
      <c r="J6" s="258" t="s">
        <v>66</v>
      </c>
      <c r="K6" s="301" t="s">
        <v>67</v>
      </c>
    </row>
    <row r="7" ht="14.25" spans="1:11">
      <c r="A7" s="228" t="s">
        <v>76</v>
      </c>
      <c r="B7" s="240">
        <v>3267</v>
      </c>
      <c r="C7" s="241"/>
      <c r="D7" s="234" t="s">
        <v>77</v>
      </c>
      <c r="E7" s="242"/>
      <c r="F7" s="236">
        <v>45907</v>
      </c>
      <c r="G7" s="237"/>
      <c r="H7" s="228" t="s">
        <v>78</v>
      </c>
      <c r="I7" s="231"/>
      <c r="J7" s="258" t="s">
        <v>66</v>
      </c>
      <c r="K7" s="301" t="s">
        <v>67</v>
      </c>
    </row>
    <row r="8" ht="15" spans="1:11">
      <c r="A8" s="244" t="s">
        <v>79</v>
      </c>
      <c r="B8" s="245" t="s">
        <v>80</v>
      </c>
      <c r="C8" s="246"/>
      <c r="D8" s="247" t="s">
        <v>81</v>
      </c>
      <c r="E8" s="248"/>
      <c r="F8" s="249">
        <v>45913</v>
      </c>
      <c r="G8" s="250"/>
      <c r="H8" s="247" t="s">
        <v>82</v>
      </c>
      <c r="I8" s="248"/>
      <c r="J8" s="264" t="s">
        <v>66</v>
      </c>
      <c r="K8" s="310" t="s">
        <v>67</v>
      </c>
    </row>
    <row r="9" ht="15" spans="1:11">
      <c r="A9" s="342" t="s">
        <v>83</v>
      </c>
      <c r="B9" s="343"/>
      <c r="C9" s="343"/>
      <c r="D9" s="343"/>
      <c r="E9" s="343"/>
      <c r="F9" s="343"/>
      <c r="G9" s="343"/>
      <c r="H9" s="343"/>
      <c r="I9" s="343"/>
      <c r="J9" s="343"/>
      <c r="K9" s="394"/>
    </row>
    <row r="10" ht="15" spans="1:11">
      <c r="A10" s="344" t="s">
        <v>84</v>
      </c>
      <c r="B10" s="345"/>
      <c r="C10" s="345"/>
      <c r="D10" s="345"/>
      <c r="E10" s="345"/>
      <c r="F10" s="345"/>
      <c r="G10" s="345"/>
      <c r="H10" s="345"/>
      <c r="I10" s="345"/>
      <c r="J10" s="345"/>
      <c r="K10" s="395"/>
    </row>
    <row r="11" ht="14.25" spans="1:11">
      <c r="A11" s="346" t="s">
        <v>85</v>
      </c>
      <c r="B11" s="347" t="s">
        <v>86</v>
      </c>
      <c r="C11" s="348" t="s">
        <v>87</v>
      </c>
      <c r="D11" s="349"/>
      <c r="E11" s="350" t="s">
        <v>88</v>
      </c>
      <c r="F11" s="347" t="s">
        <v>86</v>
      </c>
      <c r="G11" s="348" t="s">
        <v>87</v>
      </c>
      <c r="H11" s="348" t="s">
        <v>89</v>
      </c>
      <c r="I11" s="350" t="s">
        <v>90</v>
      </c>
      <c r="J11" s="347" t="s">
        <v>86</v>
      </c>
      <c r="K11" s="396" t="s">
        <v>87</v>
      </c>
    </row>
    <row r="12" ht="14.25" spans="1:11">
      <c r="A12" s="234" t="s">
        <v>91</v>
      </c>
      <c r="B12" s="257" t="s">
        <v>86</v>
      </c>
      <c r="C12" s="258" t="s">
        <v>87</v>
      </c>
      <c r="D12" s="242"/>
      <c r="E12" s="238" t="s">
        <v>92</v>
      </c>
      <c r="F12" s="257" t="s">
        <v>86</v>
      </c>
      <c r="G12" s="258" t="s">
        <v>87</v>
      </c>
      <c r="H12" s="258" t="s">
        <v>89</v>
      </c>
      <c r="I12" s="238" t="s">
        <v>93</v>
      </c>
      <c r="J12" s="257" t="s">
        <v>86</v>
      </c>
      <c r="K12" s="301" t="s">
        <v>87</v>
      </c>
    </row>
    <row r="13" ht="14.25" spans="1:11">
      <c r="A13" s="234" t="s">
        <v>94</v>
      </c>
      <c r="B13" s="257" t="s">
        <v>86</v>
      </c>
      <c r="C13" s="258" t="s">
        <v>87</v>
      </c>
      <c r="D13" s="242"/>
      <c r="E13" s="238" t="s">
        <v>95</v>
      </c>
      <c r="F13" s="258" t="s">
        <v>96</v>
      </c>
      <c r="G13" s="258" t="s">
        <v>97</v>
      </c>
      <c r="H13" s="258" t="s">
        <v>89</v>
      </c>
      <c r="I13" s="238" t="s">
        <v>98</v>
      </c>
      <c r="J13" s="257" t="s">
        <v>86</v>
      </c>
      <c r="K13" s="301" t="s">
        <v>87</v>
      </c>
    </row>
    <row r="14" ht="15" spans="1:11">
      <c r="A14" s="247" t="s">
        <v>99</v>
      </c>
      <c r="B14" s="248"/>
      <c r="C14" s="248"/>
      <c r="D14" s="248"/>
      <c r="E14" s="248"/>
      <c r="F14" s="248"/>
      <c r="G14" s="248"/>
      <c r="H14" s="248"/>
      <c r="I14" s="248"/>
      <c r="J14" s="248"/>
      <c r="K14" s="303"/>
    </row>
    <row r="15" ht="15" spans="1:11">
      <c r="A15" s="344" t="s">
        <v>100</v>
      </c>
      <c r="B15" s="345"/>
      <c r="C15" s="345"/>
      <c r="D15" s="345"/>
      <c r="E15" s="345"/>
      <c r="F15" s="345"/>
      <c r="G15" s="345"/>
      <c r="H15" s="345"/>
      <c r="I15" s="345"/>
      <c r="J15" s="345"/>
      <c r="K15" s="395"/>
    </row>
    <row r="16" ht="14.25" spans="1:11">
      <c r="A16" s="351" t="s">
        <v>101</v>
      </c>
      <c r="B16" s="348" t="s">
        <v>96</v>
      </c>
      <c r="C16" s="348" t="s">
        <v>97</v>
      </c>
      <c r="D16" s="352"/>
      <c r="E16" s="353" t="s">
        <v>102</v>
      </c>
      <c r="F16" s="348" t="s">
        <v>96</v>
      </c>
      <c r="G16" s="348" t="s">
        <v>97</v>
      </c>
      <c r="H16" s="354"/>
      <c r="I16" s="353" t="s">
        <v>103</v>
      </c>
      <c r="J16" s="348" t="s">
        <v>96</v>
      </c>
      <c r="K16" s="396" t="s">
        <v>97</v>
      </c>
    </row>
    <row r="17" customHeight="1" spans="1:22">
      <c r="A17" s="239" t="s">
        <v>104</v>
      </c>
      <c r="B17" s="258" t="s">
        <v>96</v>
      </c>
      <c r="C17" s="258" t="s">
        <v>97</v>
      </c>
      <c r="D17" s="235"/>
      <c r="E17" s="276" t="s">
        <v>105</v>
      </c>
      <c r="F17" s="258" t="s">
        <v>96</v>
      </c>
      <c r="G17" s="258" t="s">
        <v>97</v>
      </c>
      <c r="H17" s="355"/>
      <c r="I17" s="276" t="s">
        <v>106</v>
      </c>
      <c r="J17" s="258" t="s">
        <v>96</v>
      </c>
      <c r="K17" s="301" t="s">
        <v>97</v>
      </c>
      <c r="L17" s="397"/>
      <c r="M17" s="397"/>
      <c r="N17" s="397"/>
      <c r="O17" s="397"/>
      <c r="P17" s="397"/>
      <c r="Q17" s="397"/>
      <c r="R17" s="397"/>
      <c r="S17" s="397"/>
      <c r="T17" s="397"/>
      <c r="U17" s="397"/>
      <c r="V17" s="397"/>
    </row>
    <row r="18" ht="18" customHeight="1" spans="1:11">
      <c r="A18" s="356" t="s">
        <v>107</v>
      </c>
      <c r="B18" s="357"/>
      <c r="C18" s="357"/>
      <c r="D18" s="357"/>
      <c r="E18" s="357"/>
      <c r="F18" s="357"/>
      <c r="G18" s="357"/>
      <c r="H18" s="357"/>
      <c r="I18" s="357"/>
      <c r="J18" s="357"/>
      <c r="K18" s="398"/>
    </row>
    <row r="19" s="340" customFormat="1" ht="18" customHeight="1" spans="1:11">
      <c r="A19" s="344" t="s">
        <v>108</v>
      </c>
      <c r="B19" s="345"/>
      <c r="C19" s="345"/>
      <c r="D19" s="345"/>
      <c r="E19" s="345"/>
      <c r="F19" s="345"/>
      <c r="G19" s="345"/>
      <c r="H19" s="345"/>
      <c r="I19" s="345"/>
      <c r="J19" s="345"/>
      <c r="K19" s="395"/>
    </row>
    <row r="20" customHeight="1" spans="1:11">
      <c r="A20" s="358" t="s">
        <v>109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99"/>
    </row>
    <row r="21" ht="21.75" customHeight="1" spans="1:11">
      <c r="A21" s="360" t="s">
        <v>110</v>
      </c>
      <c r="B21" s="361" t="s">
        <v>111</v>
      </c>
      <c r="C21" s="361" t="s">
        <v>112</v>
      </c>
      <c r="D21" s="361" t="s">
        <v>113</v>
      </c>
      <c r="E21" s="361" t="s">
        <v>114</v>
      </c>
      <c r="F21" s="361" t="s">
        <v>115</v>
      </c>
      <c r="G21" s="361" t="s">
        <v>116</v>
      </c>
      <c r="H21" s="362"/>
      <c r="I21" s="367"/>
      <c r="J21" s="276"/>
      <c r="K21" s="313"/>
    </row>
    <row r="22" customHeight="1" spans="1:11">
      <c r="A22" s="363" t="s">
        <v>117</v>
      </c>
      <c r="B22" s="364">
        <v>1</v>
      </c>
      <c r="C22" s="364">
        <v>1</v>
      </c>
      <c r="D22" s="364">
        <v>1</v>
      </c>
      <c r="E22" s="364">
        <v>1</v>
      </c>
      <c r="F22" s="364">
        <v>1</v>
      </c>
      <c r="G22" s="364">
        <v>1</v>
      </c>
      <c r="H22" s="364"/>
      <c r="J22" s="367"/>
      <c r="K22" s="400"/>
    </row>
    <row r="23" customHeight="1" spans="1:11">
      <c r="A23" s="365" t="s">
        <v>118</v>
      </c>
      <c r="B23" s="366">
        <v>1</v>
      </c>
      <c r="C23" s="366">
        <v>1</v>
      </c>
      <c r="D23" s="366">
        <v>1</v>
      </c>
      <c r="E23" s="366">
        <v>1</v>
      </c>
      <c r="F23" s="366">
        <v>1</v>
      </c>
      <c r="G23" s="366">
        <v>1</v>
      </c>
      <c r="H23" s="367"/>
      <c r="I23" s="367"/>
      <c r="J23" s="367"/>
      <c r="K23" s="400"/>
    </row>
    <row r="24" customHeight="1" spans="1:11">
      <c r="A24" s="368"/>
      <c r="B24" s="369"/>
      <c r="C24" s="369"/>
      <c r="D24" s="369"/>
      <c r="E24" s="369"/>
      <c r="F24" s="369"/>
      <c r="G24" s="369"/>
      <c r="H24" s="364"/>
      <c r="I24" s="367"/>
      <c r="J24" s="367"/>
      <c r="K24" s="401"/>
    </row>
    <row r="25" customHeight="1" spans="1:11">
      <c r="A25" s="368"/>
      <c r="B25" s="364"/>
      <c r="C25" s="364"/>
      <c r="D25" s="364"/>
      <c r="E25" s="364"/>
      <c r="F25" s="364"/>
      <c r="G25" s="364"/>
      <c r="H25" s="367"/>
      <c r="I25" s="367"/>
      <c r="J25" s="367"/>
      <c r="K25" s="401"/>
    </row>
    <row r="26" customHeight="1" spans="1:11">
      <c r="A26" s="370"/>
      <c r="B26" s="367"/>
      <c r="C26" s="367"/>
      <c r="D26" s="367"/>
      <c r="E26" s="367"/>
      <c r="F26" s="367"/>
      <c r="G26" s="367"/>
      <c r="H26" s="367"/>
      <c r="I26" s="367"/>
      <c r="J26" s="367"/>
      <c r="K26" s="402"/>
    </row>
    <row r="27" customHeight="1" spans="1:11">
      <c r="A27" s="243"/>
      <c r="B27" s="367"/>
      <c r="C27" s="367"/>
      <c r="D27" s="367"/>
      <c r="E27" s="367"/>
      <c r="F27" s="367"/>
      <c r="G27" s="367"/>
      <c r="H27" s="367"/>
      <c r="I27" s="367"/>
      <c r="J27" s="367"/>
      <c r="K27" s="402"/>
    </row>
    <row r="28" customHeight="1" spans="1:11">
      <c r="A28" s="243"/>
      <c r="B28" s="367"/>
      <c r="C28" s="367"/>
      <c r="D28" s="367"/>
      <c r="E28" s="367"/>
      <c r="F28" s="367"/>
      <c r="G28" s="367"/>
      <c r="H28" s="367"/>
      <c r="I28" s="367"/>
      <c r="J28" s="367"/>
      <c r="K28" s="402"/>
    </row>
    <row r="29" ht="18" customHeight="1" spans="1:11">
      <c r="A29" s="371" t="s">
        <v>119</v>
      </c>
      <c r="B29" s="372"/>
      <c r="C29" s="372"/>
      <c r="D29" s="372"/>
      <c r="E29" s="372"/>
      <c r="F29" s="372"/>
      <c r="G29" s="372"/>
      <c r="H29" s="372"/>
      <c r="I29" s="372"/>
      <c r="J29" s="372"/>
      <c r="K29" s="403"/>
    </row>
    <row r="30" ht="18.75" customHeight="1" spans="1:11">
      <c r="A30" s="373" t="s">
        <v>120</v>
      </c>
      <c r="B30" s="374"/>
      <c r="C30" s="374"/>
      <c r="D30" s="374"/>
      <c r="E30" s="374"/>
      <c r="F30" s="374"/>
      <c r="G30" s="374"/>
      <c r="H30" s="374"/>
      <c r="I30" s="374"/>
      <c r="J30" s="374"/>
      <c r="K30" s="404"/>
    </row>
    <row r="31" ht="18.75" customHeight="1" spans="1:11">
      <c r="A31" s="375"/>
      <c r="B31" s="376"/>
      <c r="C31" s="376"/>
      <c r="D31" s="376"/>
      <c r="E31" s="376"/>
      <c r="F31" s="376"/>
      <c r="G31" s="376"/>
      <c r="H31" s="376"/>
      <c r="I31" s="376"/>
      <c r="J31" s="376"/>
      <c r="K31" s="405"/>
    </row>
    <row r="32" ht="18" customHeight="1" spans="1:11">
      <c r="A32" s="371" t="s">
        <v>121</v>
      </c>
      <c r="B32" s="372"/>
      <c r="C32" s="372"/>
      <c r="D32" s="372"/>
      <c r="E32" s="372"/>
      <c r="F32" s="372"/>
      <c r="G32" s="372"/>
      <c r="H32" s="372"/>
      <c r="I32" s="372"/>
      <c r="J32" s="372"/>
      <c r="K32" s="403"/>
    </row>
    <row r="33" ht="14.25" spans="1:11">
      <c r="A33" s="377" t="s">
        <v>122</v>
      </c>
      <c r="B33" s="378"/>
      <c r="C33" s="378"/>
      <c r="D33" s="378"/>
      <c r="E33" s="378"/>
      <c r="F33" s="378"/>
      <c r="G33" s="378"/>
      <c r="H33" s="378"/>
      <c r="I33" s="378"/>
      <c r="J33" s="378"/>
      <c r="K33" s="406"/>
    </row>
    <row r="34" ht="15" spans="1:11">
      <c r="A34" s="123" t="s">
        <v>123</v>
      </c>
      <c r="B34" s="125"/>
      <c r="C34" s="258" t="s">
        <v>66</v>
      </c>
      <c r="D34" s="258" t="s">
        <v>67</v>
      </c>
      <c r="E34" s="379" t="s">
        <v>124</v>
      </c>
      <c r="F34" s="380"/>
      <c r="G34" s="380"/>
      <c r="H34" s="380"/>
      <c r="I34" s="380"/>
      <c r="J34" s="380"/>
      <c r="K34" s="407"/>
    </row>
    <row r="35" ht="15" spans="1:11">
      <c r="A35" s="381" t="s">
        <v>125</v>
      </c>
      <c r="B35" s="381"/>
      <c r="C35" s="381"/>
      <c r="D35" s="381"/>
      <c r="E35" s="381"/>
      <c r="F35" s="381"/>
      <c r="G35" s="381"/>
      <c r="H35" s="381"/>
      <c r="I35" s="381"/>
      <c r="J35" s="381"/>
      <c r="K35" s="381"/>
    </row>
    <row r="36" ht="14.25" spans="1:11">
      <c r="A36" s="382" t="s">
        <v>126</v>
      </c>
      <c r="B36" s="383"/>
      <c r="C36" s="383"/>
      <c r="D36" s="383"/>
      <c r="E36" s="383"/>
      <c r="F36" s="383"/>
      <c r="G36" s="383"/>
      <c r="H36" s="383"/>
      <c r="I36" s="383"/>
      <c r="J36" s="383"/>
      <c r="K36" s="408"/>
    </row>
    <row r="37" ht="14.25" spans="1:11">
      <c r="A37" s="382" t="s">
        <v>127</v>
      </c>
      <c r="B37" s="383"/>
      <c r="C37" s="383"/>
      <c r="D37" s="383"/>
      <c r="E37" s="383"/>
      <c r="F37" s="383"/>
      <c r="G37" s="383"/>
      <c r="H37" s="383"/>
      <c r="I37" s="383"/>
      <c r="J37" s="383"/>
      <c r="K37" s="408"/>
    </row>
    <row r="38" ht="14.25" spans="1:11">
      <c r="A38" s="382" t="s">
        <v>128</v>
      </c>
      <c r="B38" s="383"/>
      <c r="C38" s="383"/>
      <c r="D38" s="383"/>
      <c r="E38" s="383"/>
      <c r="F38" s="383"/>
      <c r="G38" s="383"/>
      <c r="H38" s="383"/>
      <c r="I38" s="383"/>
      <c r="J38" s="383"/>
      <c r="K38" s="408"/>
    </row>
    <row r="39" ht="14.25" spans="1:11">
      <c r="A39" s="382" t="s">
        <v>129</v>
      </c>
      <c r="B39" s="383"/>
      <c r="C39" s="383"/>
      <c r="D39" s="383"/>
      <c r="E39" s="383"/>
      <c r="F39" s="383"/>
      <c r="G39" s="383"/>
      <c r="H39" s="383"/>
      <c r="I39" s="383"/>
      <c r="J39" s="383"/>
      <c r="K39" s="408"/>
    </row>
    <row r="40" ht="14.25" spans="1:11">
      <c r="A40" s="382" t="s">
        <v>130</v>
      </c>
      <c r="B40" s="383"/>
      <c r="C40" s="383"/>
      <c r="D40" s="383"/>
      <c r="E40" s="383"/>
      <c r="F40" s="383"/>
      <c r="G40" s="383"/>
      <c r="H40" s="383"/>
      <c r="I40" s="383"/>
      <c r="J40" s="383"/>
      <c r="K40" s="408"/>
    </row>
    <row r="41" ht="14.25" spans="1:11">
      <c r="A41" s="283"/>
      <c r="B41" s="284"/>
      <c r="C41" s="284"/>
      <c r="D41" s="284"/>
      <c r="E41" s="284"/>
      <c r="F41" s="284"/>
      <c r="G41" s="284"/>
      <c r="H41" s="284"/>
      <c r="I41" s="284"/>
      <c r="J41" s="284"/>
      <c r="K41" s="316"/>
    </row>
    <row r="42" ht="15" spans="1:11">
      <c r="A42" s="278" t="s">
        <v>131</v>
      </c>
      <c r="B42" s="279"/>
      <c r="C42" s="279"/>
      <c r="D42" s="279"/>
      <c r="E42" s="279"/>
      <c r="F42" s="279"/>
      <c r="G42" s="279"/>
      <c r="H42" s="279"/>
      <c r="I42" s="279"/>
      <c r="J42" s="279"/>
      <c r="K42" s="314"/>
    </row>
    <row r="43" ht="15" spans="1:11">
      <c r="A43" s="344" t="s">
        <v>132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95"/>
    </row>
    <row r="44" ht="14.25" spans="1:11">
      <c r="A44" s="351" t="s">
        <v>133</v>
      </c>
      <c r="B44" s="348" t="s">
        <v>96</v>
      </c>
      <c r="C44" s="348" t="s">
        <v>97</v>
      </c>
      <c r="D44" s="348" t="s">
        <v>89</v>
      </c>
      <c r="E44" s="353" t="s">
        <v>134</v>
      </c>
      <c r="F44" s="348" t="s">
        <v>96</v>
      </c>
      <c r="G44" s="348" t="s">
        <v>97</v>
      </c>
      <c r="H44" s="348" t="s">
        <v>89</v>
      </c>
      <c r="I44" s="353" t="s">
        <v>135</v>
      </c>
      <c r="J44" s="348" t="s">
        <v>96</v>
      </c>
      <c r="K44" s="396" t="s">
        <v>97</v>
      </c>
    </row>
    <row r="45" ht="14.25" spans="1:11">
      <c r="A45" s="239" t="s">
        <v>88</v>
      </c>
      <c r="B45" s="258" t="s">
        <v>96</v>
      </c>
      <c r="C45" s="258" t="s">
        <v>97</v>
      </c>
      <c r="D45" s="258" t="s">
        <v>89</v>
      </c>
      <c r="E45" s="276" t="s">
        <v>95</v>
      </c>
      <c r="F45" s="258" t="s">
        <v>96</v>
      </c>
      <c r="G45" s="258" t="s">
        <v>97</v>
      </c>
      <c r="H45" s="258" t="s">
        <v>89</v>
      </c>
      <c r="I45" s="276" t="s">
        <v>106</v>
      </c>
      <c r="J45" s="258" t="s">
        <v>96</v>
      </c>
      <c r="K45" s="301" t="s">
        <v>97</v>
      </c>
    </row>
    <row r="46" ht="15" spans="1:11">
      <c r="A46" s="247" t="s">
        <v>136</v>
      </c>
      <c r="B46" s="248"/>
      <c r="C46" s="248"/>
      <c r="D46" s="248"/>
      <c r="E46" s="248"/>
      <c r="F46" s="248"/>
      <c r="G46" s="248"/>
      <c r="H46" s="248"/>
      <c r="I46" s="248"/>
      <c r="J46" s="248"/>
      <c r="K46" s="303"/>
    </row>
    <row r="47" ht="15" spans="1:11">
      <c r="A47" s="381" t="s">
        <v>137</v>
      </c>
      <c r="B47" s="381"/>
      <c r="C47" s="381"/>
      <c r="D47" s="381"/>
      <c r="E47" s="381"/>
      <c r="F47" s="381"/>
      <c r="G47" s="381"/>
      <c r="H47" s="381"/>
      <c r="I47" s="381"/>
      <c r="J47" s="381"/>
      <c r="K47" s="381"/>
    </row>
    <row r="48" ht="15" spans="1:11">
      <c r="A48" s="382" t="s">
        <v>138</v>
      </c>
      <c r="B48" s="383"/>
      <c r="C48" s="383"/>
      <c r="D48" s="383"/>
      <c r="E48" s="383"/>
      <c r="F48" s="383"/>
      <c r="G48" s="383"/>
      <c r="H48" s="383"/>
      <c r="I48" s="383"/>
      <c r="J48" s="383"/>
      <c r="K48" s="408"/>
    </row>
    <row r="49" ht="15" spans="1:11">
      <c r="A49" s="384" t="s">
        <v>139</v>
      </c>
      <c r="B49" s="288" t="s">
        <v>140</v>
      </c>
      <c r="C49" s="288"/>
      <c r="D49" s="385" t="s">
        <v>141</v>
      </c>
      <c r="E49" s="386" t="s">
        <v>142</v>
      </c>
      <c r="F49" s="387" t="s">
        <v>143</v>
      </c>
      <c r="G49" s="388">
        <v>45885</v>
      </c>
      <c r="H49" s="389" t="s">
        <v>144</v>
      </c>
      <c r="I49" s="409"/>
      <c r="J49" s="115"/>
      <c r="K49" s="410"/>
    </row>
    <row r="50" ht="15" spans="1:11">
      <c r="A50" s="381" t="s">
        <v>145</v>
      </c>
      <c r="B50" s="381"/>
      <c r="C50" s="381"/>
      <c r="D50" s="381"/>
      <c r="E50" s="381"/>
      <c r="F50" s="381"/>
      <c r="G50" s="381"/>
      <c r="H50" s="381"/>
      <c r="I50" s="381"/>
      <c r="J50" s="381"/>
      <c r="K50" s="381"/>
    </row>
    <row r="51" ht="15" spans="1:11">
      <c r="A51" s="390"/>
      <c r="B51" s="391"/>
      <c r="C51" s="391"/>
      <c r="D51" s="391"/>
      <c r="E51" s="391"/>
      <c r="F51" s="391"/>
      <c r="G51" s="391"/>
      <c r="H51" s="391"/>
      <c r="I51" s="391"/>
      <c r="J51" s="391"/>
      <c r="K51" s="411"/>
    </row>
    <row r="52" ht="15" spans="1:11">
      <c r="A52" s="384" t="s">
        <v>139</v>
      </c>
      <c r="B52" s="392"/>
      <c r="C52" s="392"/>
      <c r="D52" s="385" t="s">
        <v>141</v>
      </c>
      <c r="E52" s="393"/>
      <c r="F52" s="387" t="s">
        <v>146</v>
      </c>
      <c r="G52" s="388"/>
      <c r="H52" s="389" t="s">
        <v>144</v>
      </c>
      <c r="I52" s="409"/>
      <c r="J52" s="412"/>
      <c r="K52" s="413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14605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14605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90805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78105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5715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81915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81915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81915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81915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81915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81915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24"/>
  <sheetViews>
    <sheetView zoomScale="81" zoomScaleNormal="81" workbookViewId="0">
      <selection activeCell="J6" sqref="J6:J19"/>
    </sheetView>
  </sheetViews>
  <sheetFormatPr defaultColWidth="9" defaultRowHeight="26" customHeight="1"/>
  <cols>
    <col min="1" max="1" width="17.1666666666667" style="71" customWidth="1"/>
    <col min="2" max="8" width="12" style="71" customWidth="1"/>
    <col min="9" max="9" width="1.33333333333333" style="71" customWidth="1"/>
    <col min="10" max="10" width="17.8" style="72" customWidth="1"/>
    <col min="11" max="11" width="17" style="72" customWidth="1"/>
    <col min="12" max="12" width="18.5" style="71" customWidth="1"/>
    <col min="13" max="13" width="16.6666666666667" style="71" customWidth="1"/>
    <col min="14" max="14" width="14.1666666666667" style="71" customWidth="1"/>
    <col min="15" max="15" width="16.3333333333333" style="71" customWidth="1"/>
    <col min="16" max="16384" width="9" style="71"/>
  </cols>
  <sheetData>
    <row r="1" ht="19.5" customHeight="1" spans="1:15">
      <c r="A1" s="73" t="s">
        <v>147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ht="19.5" customHeight="1" spans="1:15">
      <c r="A2" s="200" t="s">
        <v>62</v>
      </c>
      <c r="B2" s="324" t="str">
        <f>首期!B4</f>
        <v>TADDAN92628</v>
      </c>
      <c r="C2" s="324"/>
      <c r="D2" s="325" t="s">
        <v>68</v>
      </c>
      <c r="E2" s="324" t="str">
        <f>首期!B5</f>
        <v>女式外套</v>
      </c>
      <c r="F2" s="324"/>
      <c r="G2" s="324"/>
      <c r="H2" s="324"/>
      <c r="I2" s="331"/>
      <c r="J2" s="332" t="s">
        <v>57</v>
      </c>
      <c r="K2" s="324" t="str">
        <f>首期!I2</f>
        <v>鸿天分厂-全景三厂</v>
      </c>
      <c r="L2" s="324"/>
      <c r="M2" s="324"/>
      <c r="N2" s="324"/>
      <c r="O2" s="324"/>
    </row>
    <row r="3" ht="19.5" customHeight="1" spans="1:15">
      <c r="A3" s="203" t="s">
        <v>148</v>
      </c>
      <c r="B3" s="326" t="s">
        <v>149</v>
      </c>
      <c r="C3" s="326"/>
      <c r="D3" s="326"/>
      <c r="E3" s="326"/>
      <c r="F3" s="326"/>
      <c r="G3" s="326"/>
      <c r="H3" s="326"/>
      <c r="I3" s="331"/>
      <c r="J3" s="79" t="s">
        <v>150</v>
      </c>
      <c r="K3" s="79"/>
      <c r="L3" s="79"/>
      <c r="M3" s="79"/>
      <c r="N3" s="79"/>
      <c r="O3" s="79"/>
    </row>
    <row r="4" ht="19.5" customHeight="1" spans="1:15">
      <c r="A4" s="203"/>
      <c r="B4" s="205" t="s">
        <v>151</v>
      </c>
      <c r="C4" s="206" t="s">
        <v>152</v>
      </c>
      <c r="D4" s="206" t="s">
        <v>153</v>
      </c>
      <c r="E4" s="206" t="s">
        <v>154</v>
      </c>
      <c r="F4" s="206" t="s">
        <v>155</v>
      </c>
      <c r="G4" s="206" t="s">
        <v>156</v>
      </c>
      <c r="H4" s="206" t="s">
        <v>157</v>
      </c>
      <c r="I4" s="331"/>
      <c r="J4" s="333" t="s">
        <v>158</v>
      </c>
      <c r="K4" s="333" t="s">
        <v>159</v>
      </c>
      <c r="L4" s="334"/>
      <c r="M4" s="335"/>
      <c r="N4" s="335"/>
      <c r="O4" s="335"/>
    </row>
    <row r="5" ht="19.5" customHeight="1" spans="1:15">
      <c r="A5" s="203"/>
      <c r="B5" s="83" t="s">
        <v>160</v>
      </c>
      <c r="C5" s="83" t="s">
        <v>161</v>
      </c>
      <c r="D5" s="83" t="s">
        <v>162</v>
      </c>
      <c r="E5" s="83" t="s">
        <v>163</v>
      </c>
      <c r="F5" s="327" t="s">
        <v>164</v>
      </c>
      <c r="G5" s="83" t="s">
        <v>165</v>
      </c>
      <c r="H5" s="83" t="s">
        <v>166</v>
      </c>
      <c r="I5" s="331"/>
      <c r="J5" s="336" t="s">
        <v>167</v>
      </c>
      <c r="K5" s="336"/>
      <c r="L5" s="337"/>
      <c r="M5" s="337"/>
      <c r="N5" s="337"/>
      <c r="O5" s="337"/>
    </row>
    <row r="6" ht="19.5" customHeight="1" spans="1:15">
      <c r="A6" s="84" t="s">
        <v>168</v>
      </c>
      <c r="B6" s="85">
        <f>C6-1</f>
        <v>58</v>
      </c>
      <c r="C6" s="85">
        <f>D6-2</f>
        <v>59</v>
      </c>
      <c r="D6" s="85">
        <v>61</v>
      </c>
      <c r="E6" s="85">
        <f>D6+2</f>
        <v>63</v>
      </c>
      <c r="F6" s="328">
        <f>E6+2</f>
        <v>65</v>
      </c>
      <c r="G6" s="85">
        <f>F6+1</f>
        <v>66</v>
      </c>
      <c r="H6" s="85">
        <f>G6+1</f>
        <v>67</v>
      </c>
      <c r="I6" s="331"/>
      <c r="J6" s="338" t="s">
        <v>169</v>
      </c>
      <c r="K6" s="339"/>
      <c r="L6" s="337"/>
      <c r="M6" s="337"/>
      <c r="N6" s="337"/>
      <c r="O6" s="337"/>
    </row>
    <row r="7" ht="19.5" customHeight="1" spans="1:15">
      <c r="A7" s="84" t="s">
        <v>170</v>
      </c>
      <c r="B7" s="85">
        <f>C7-1</f>
        <v>60</v>
      </c>
      <c r="C7" s="85">
        <f>D7-2</f>
        <v>61</v>
      </c>
      <c r="D7" s="85">
        <v>63</v>
      </c>
      <c r="E7" s="85">
        <f>D7+2</f>
        <v>65</v>
      </c>
      <c r="F7" s="328">
        <f>E7+2</f>
        <v>67</v>
      </c>
      <c r="G7" s="85">
        <f>F7+1</f>
        <v>68</v>
      </c>
      <c r="H7" s="85">
        <f>G7+1</f>
        <v>69</v>
      </c>
      <c r="I7" s="331"/>
      <c r="J7" s="338" t="s">
        <v>169</v>
      </c>
      <c r="K7" s="339"/>
      <c r="L7" s="337"/>
      <c r="M7" s="337"/>
      <c r="N7" s="337"/>
      <c r="O7" s="337"/>
    </row>
    <row r="8" ht="19.5" customHeight="1" spans="1:15">
      <c r="A8" s="86" t="s">
        <v>171</v>
      </c>
      <c r="B8" s="85">
        <f t="shared" ref="B8:B10" si="0">C8-4</f>
        <v>90</v>
      </c>
      <c r="C8" s="85">
        <f t="shared" ref="C8:C10" si="1">D8-4</f>
        <v>94</v>
      </c>
      <c r="D8" s="85" t="s">
        <v>172</v>
      </c>
      <c r="E8" s="85">
        <f t="shared" ref="E8:E10" si="2">D8+4</f>
        <v>102</v>
      </c>
      <c r="F8" s="328">
        <f>E8+4</f>
        <v>106</v>
      </c>
      <c r="G8" s="85">
        <f t="shared" ref="G8:G10" si="3">F8+6</f>
        <v>112</v>
      </c>
      <c r="H8" s="85">
        <f>G8+6</f>
        <v>118</v>
      </c>
      <c r="I8" s="331"/>
      <c r="J8" s="338" t="s">
        <v>173</v>
      </c>
      <c r="K8" s="339"/>
      <c r="L8" s="337"/>
      <c r="M8" s="337"/>
      <c r="N8" s="337"/>
      <c r="O8" s="337"/>
    </row>
    <row r="9" ht="19.5" customHeight="1" spans="1:15">
      <c r="A9" s="86" t="s">
        <v>174</v>
      </c>
      <c r="B9" s="85">
        <f t="shared" si="0"/>
        <v>80</v>
      </c>
      <c r="C9" s="85">
        <f t="shared" si="1"/>
        <v>84</v>
      </c>
      <c r="D9" s="85">
        <v>88</v>
      </c>
      <c r="E9" s="85">
        <f t="shared" si="2"/>
        <v>92</v>
      </c>
      <c r="F9" s="328">
        <f>E9+5</f>
        <v>97</v>
      </c>
      <c r="G9" s="85">
        <f t="shared" si="3"/>
        <v>103</v>
      </c>
      <c r="H9" s="85">
        <f>G9+7</f>
        <v>110</v>
      </c>
      <c r="I9" s="331"/>
      <c r="J9" s="338" t="s">
        <v>169</v>
      </c>
      <c r="K9" s="339"/>
      <c r="L9" s="337"/>
      <c r="M9" s="337"/>
      <c r="N9" s="337"/>
      <c r="O9" s="337"/>
    </row>
    <row r="10" ht="19.5" customHeight="1" spans="1:15">
      <c r="A10" s="86" t="s">
        <v>175</v>
      </c>
      <c r="B10" s="85">
        <f t="shared" si="0"/>
        <v>96</v>
      </c>
      <c r="C10" s="85">
        <f t="shared" si="1"/>
        <v>100</v>
      </c>
      <c r="D10" s="85">
        <v>104</v>
      </c>
      <c r="E10" s="85">
        <f t="shared" si="2"/>
        <v>108</v>
      </c>
      <c r="F10" s="328">
        <f>E10+5</f>
        <v>113</v>
      </c>
      <c r="G10" s="85">
        <f t="shared" si="3"/>
        <v>119</v>
      </c>
      <c r="H10" s="85">
        <f>G10+7</f>
        <v>126</v>
      </c>
      <c r="I10" s="331"/>
      <c r="J10" s="338" t="s">
        <v>169</v>
      </c>
      <c r="K10" s="339"/>
      <c r="L10" s="337"/>
      <c r="M10" s="337"/>
      <c r="N10" s="337"/>
      <c r="O10" s="337"/>
    </row>
    <row r="11" ht="19.5" customHeight="1" spans="1:15">
      <c r="A11" s="87" t="s">
        <v>176</v>
      </c>
      <c r="B11" s="88">
        <f>C11-1.1</f>
        <v>77.4</v>
      </c>
      <c r="C11" s="88">
        <f>D11-1.5</f>
        <v>78.5</v>
      </c>
      <c r="D11" s="85">
        <v>80</v>
      </c>
      <c r="E11" s="88">
        <f>D11+1.5</f>
        <v>81.5</v>
      </c>
      <c r="F11" s="329">
        <f>E11+1.5</f>
        <v>83</v>
      </c>
      <c r="G11" s="88">
        <f>F11+1.1</f>
        <v>84.1</v>
      </c>
      <c r="H11" s="88">
        <f>G11+1.1</f>
        <v>85.2</v>
      </c>
      <c r="I11" s="331"/>
      <c r="J11" s="338" t="s">
        <v>177</v>
      </c>
      <c r="K11" s="339"/>
      <c r="L11" s="337"/>
      <c r="M11" s="337"/>
      <c r="N11" s="337"/>
      <c r="O11" s="337"/>
    </row>
    <row r="12" ht="19.5" customHeight="1" spans="1:15">
      <c r="A12" s="86" t="s">
        <v>178</v>
      </c>
      <c r="B12" s="85">
        <f>C12-0.8</f>
        <v>16.9</v>
      </c>
      <c r="C12" s="85">
        <f>D12-0.8</f>
        <v>17.7</v>
      </c>
      <c r="D12" s="85">
        <v>18.5</v>
      </c>
      <c r="E12" s="85">
        <f>D12+0.8</f>
        <v>19.3</v>
      </c>
      <c r="F12" s="328">
        <f>E12+0.8</f>
        <v>20.1</v>
      </c>
      <c r="G12" s="85">
        <f>F12+1.3</f>
        <v>21.4</v>
      </c>
      <c r="H12" s="85">
        <f>G12+1.3</f>
        <v>22.7</v>
      </c>
      <c r="I12" s="331"/>
      <c r="J12" s="338" t="s">
        <v>179</v>
      </c>
      <c r="K12" s="339"/>
      <c r="L12" s="337"/>
      <c r="M12" s="337"/>
      <c r="N12" s="337"/>
      <c r="O12" s="337"/>
    </row>
    <row r="13" ht="19.5" customHeight="1" spans="1:15">
      <c r="A13" s="86" t="s">
        <v>180</v>
      </c>
      <c r="B13" s="85">
        <f>C13-0.7</f>
        <v>14.1</v>
      </c>
      <c r="C13" s="85">
        <f>D13-0.7</f>
        <v>14.8</v>
      </c>
      <c r="D13" s="85">
        <v>15.5</v>
      </c>
      <c r="E13" s="85">
        <f>D13+0.7</f>
        <v>16.2</v>
      </c>
      <c r="F13" s="328">
        <f>E13+0.7</f>
        <v>16.9</v>
      </c>
      <c r="G13" s="85">
        <f>F13+0.9</f>
        <v>17.8</v>
      </c>
      <c r="H13" s="85">
        <f>G13+0.9</f>
        <v>18.7</v>
      </c>
      <c r="I13" s="331"/>
      <c r="J13" s="338" t="s">
        <v>169</v>
      </c>
      <c r="K13" s="339"/>
      <c r="L13" s="337"/>
      <c r="M13" s="337"/>
      <c r="N13" s="337"/>
      <c r="O13" s="337"/>
    </row>
    <row r="14" ht="19.5" customHeight="1" spans="1:15">
      <c r="A14" s="86" t="s">
        <v>181</v>
      </c>
      <c r="B14" s="85">
        <f t="shared" ref="B14:B18" si="4">C14-0.5</f>
        <v>9.5</v>
      </c>
      <c r="C14" s="85">
        <f t="shared" ref="C14:C18" si="5">D14-0.5</f>
        <v>10</v>
      </c>
      <c r="D14" s="85">
        <v>10.5</v>
      </c>
      <c r="E14" s="85">
        <f>D14+0.5</f>
        <v>11</v>
      </c>
      <c r="F14" s="328">
        <f>E14+0.5</f>
        <v>11.5</v>
      </c>
      <c r="G14" s="85">
        <f>F14+0.7</f>
        <v>12.2</v>
      </c>
      <c r="H14" s="85">
        <f>G14+0.7</f>
        <v>12.9</v>
      </c>
      <c r="I14" s="331"/>
      <c r="J14" s="338" t="s">
        <v>169</v>
      </c>
      <c r="K14" s="339"/>
      <c r="L14" s="337"/>
      <c r="M14" s="337"/>
      <c r="N14" s="337"/>
      <c r="O14" s="337"/>
    </row>
    <row r="15" ht="19.5" customHeight="1" spans="1:15">
      <c r="A15" s="86" t="s">
        <v>182</v>
      </c>
      <c r="B15" s="85">
        <f>C15</f>
        <v>10.5</v>
      </c>
      <c r="C15" s="85">
        <f>D15</f>
        <v>10.5</v>
      </c>
      <c r="D15" s="85">
        <v>10.5</v>
      </c>
      <c r="E15" s="85">
        <f t="shared" ref="E15:H15" si="6">D15</f>
        <v>10.5</v>
      </c>
      <c r="F15" s="328">
        <f t="shared" si="6"/>
        <v>10.5</v>
      </c>
      <c r="G15" s="85">
        <f t="shared" si="6"/>
        <v>10.5</v>
      </c>
      <c r="H15" s="85">
        <f t="shared" si="6"/>
        <v>10.5</v>
      </c>
      <c r="I15" s="331"/>
      <c r="J15" s="338" t="s">
        <v>177</v>
      </c>
      <c r="K15" s="339"/>
      <c r="L15" s="337"/>
      <c r="M15" s="337"/>
      <c r="N15" s="337"/>
      <c r="O15" s="337"/>
    </row>
    <row r="16" ht="19.5" customHeight="1" spans="1:15">
      <c r="A16" s="86" t="s">
        <v>183</v>
      </c>
      <c r="B16" s="85">
        <f>C16-1</f>
        <v>48</v>
      </c>
      <c r="C16" s="85">
        <f>D16-1</f>
        <v>49</v>
      </c>
      <c r="D16" s="85">
        <v>50</v>
      </c>
      <c r="E16" s="85">
        <f>D16+1</f>
        <v>51</v>
      </c>
      <c r="F16" s="328">
        <f>E16+1</f>
        <v>52</v>
      </c>
      <c r="G16" s="85">
        <f>F16+1.5</f>
        <v>53.5</v>
      </c>
      <c r="H16" s="85">
        <f>G16+1.5</f>
        <v>55</v>
      </c>
      <c r="I16" s="331"/>
      <c r="J16" s="338" t="s">
        <v>184</v>
      </c>
      <c r="K16" s="339"/>
      <c r="L16" s="337"/>
      <c r="M16" s="337"/>
      <c r="N16" s="337"/>
      <c r="O16" s="337"/>
    </row>
    <row r="17" ht="19.5" customHeight="1" spans="1:15">
      <c r="A17" s="86" t="s">
        <v>185</v>
      </c>
      <c r="B17" s="85">
        <f t="shared" si="4"/>
        <v>34</v>
      </c>
      <c r="C17" s="85">
        <f t="shared" si="5"/>
        <v>34.5</v>
      </c>
      <c r="D17" s="85">
        <v>35</v>
      </c>
      <c r="E17" s="85">
        <f t="shared" ref="E17:G17" si="7">D17+0.5</f>
        <v>35.5</v>
      </c>
      <c r="F17" s="328">
        <f t="shared" si="7"/>
        <v>36</v>
      </c>
      <c r="G17" s="85">
        <f t="shared" si="7"/>
        <v>36.5</v>
      </c>
      <c r="H17" s="85">
        <f>G17</f>
        <v>36.5</v>
      </c>
      <c r="I17" s="331"/>
      <c r="J17" s="338" t="s">
        <v>169</v>
      </c>
      <c r="K17" s="339"/>
      <c r="L17" s="337"/>
      <c r="M17" s="337"/>
      <c r="N17" s="337"/>
      <c r="O17" s="337"/>
    </row>
    <row r="18" ht="19.5" customHeight="1" spans="1:15">
      <c r="A18" s="86" t="s">
        <v>186</v>
      </c>
      <c r="B18" s="85">
        <f t="shared" si="4"/>
        <v>24</v>
      </c>
      <c r="C18" s="85">
        <f t="shared" si="5"/>
        <v>24.5</v>
      </c>
      <c r="D18" s="85">
        <v>25</v>
      </c>
      <c r="E18" s="85">
        <f>D18+0.5</f>
        <v>25.5</v>
      </c>
      <c r="F18" s="328">
        <f>E18+0.5</f>
        <v>26</v>
      </c>
      <c r="G18" s="89">
        <f>F18+0.75</f>
        <v>26.75</v>
      </c>
      <c r="H18" s="89">
        <f>G18</f>
        <v>26.75</v>
      </c>
      <c r="I18" s="331"/>
      <c r="J18" s="338" t="s">
        <v>187</v>
      </c>
      <c r="K18" s="339"/>
      <c r="L18" s="337"/>
      <c r="M18" s="337"/>
      <c r="N18" s="337"/>
      <c r="O18" s="337"/>
    </row>
    <row r="19" ht="19.5" customHeight="1" spans="1:15">
      <c r="A19" s="86" t="s">
        <v>188</v>
      </c>
      <c r="B19" s="85">
        <f>C19</f>
        <v>16</v>
      </c>
      <c r="C19" s="85">
        <f>D19-1</f>
        <v>16</v>
      </c>
      <c r="D19" s="85">
        <v>17</v>
      </c>
      <c r="E19" s="85">
        <f>D19</f>
        <v>17</v>
      </c>
      <c r="F19" s="328">
        <f>D19+1.5</f>
        <v>18.5</v>
      </c>
      <c r="G19" s="85">
        <f>D19+1.5</f>
        <v>18.5</v>
      </c>
      <c r="H19" s="85">
        <f>F19</f>
        <v>18.5</v>
      </c>
      <c r="I19" s="331"/>
      <c r="J19" s="338" t="s">
        <v>179</v>
      </c>
      <c r="K19" s="339"/>
      <c r="L19" s="337"/>
      <c r="M19" s="337"/>
      <c r="N19" s="337"/>
      <c r="O19" s="337"/>
    </row>
    <row r="20" ht="19.5" customHeight="1" spans="1:15">
      <c r="A20" s="207"/>
      <c r="B20" s="330"/>
      <c r="C20" s="330"/>
      <c r="D20" s="330"/>
      <c r="E20" s="330"/>
      <c r="F20" s="330"/>
      <c r="G20" s="330"/>
      <c r="H20" s="330"/>
      <c r="I20" s="331"/>
      <c r="J20" s="338"/>
      <c r="K20" s="339"/>
      <c r="L20" s="337"/>
      <c r="M20" s="337"/>
      <c r="N20" s="337"/>
      <c r="O20" s="337"/>
    </row>
    <row r="21" ht="19.5" customHeight="1" spans="1:15">
      <c r="A21" s="207"/>
      <c r="B21" s="330"/>
      <c r="C21" s="330"/>
      <c r="D21" s="330"/>
      <c r="E21" s="330"/>
      <c r="F21" s="330"/>
      <c r="G21" s="330"/>
      <c r="H21" s="330"/>
      <c r="I21" s="331"/>
      <c r="J21" s="338"/>
      <c r="K21" s="339"/>
      <c r="L21" s="337"/>
      <c r="M21" s="337"/>
      <c r="N21" s="337"/>
      <c r="O21" s="337"/>
    </row>
    <row r="22" ht="14.25" spans="1:15">
      <c r="A22" s="97" t="s">
        <v>189</v>
      </c>
      <c r="D22" s="98"/>
      <c r="E22" s="98"/>
      <c r="F22" s="98"/>
      <c r="G22" s="98"/>
      <c r="H22" s="98"/>
      <c r="I22" s="98"/>
      <c r="J22" s="106"/>
      <c r="K22" s="106"/>
      <c r="L22" s="98"/>
      <c r="M22" s="98"/>
      <c r="N22" s="98"/>
      <c r="O22" s="98"/>
    </row>
    <row r="23" ht="14.25" spans="1:15">
      <c r="A23" s="71" t="s">
        <v>190</v>
      </c>
      <c r="D23" s="98"/>
      <c r="E23" s="98"/>
      <c r="F23" s="98"/>
      <c r="G23" s="98"/>
      <c r="H23" s="98"/>
      <c r="I23" s="98"/>
      <c r="J23" s="106"/>
      <c r="K23" s="106"/>
      <c r="L23" s="98"/>
      <c r="M23" s="98"/>
      <c r="N23" s="98"/>
      <c r="O23" s="98"/>
    </row>
    <row r="24" ht="14.25" spans="1:14">
      <c r="A24" s="98"/>
      <c r="B24" s="98"/>
      <c r="C24" s="98"/>
      <c r="D24" s="98"/>
      <c r="E24" s="98"/>
      <c r="F24" s="98"/>
      <c r="G24" s="98"/>
      <c r="H24" s="98"/>
      <c r="I24" s="98"/>
      <c r="J24" s="107" t="s">
        <v>191</v>
      </c>
      <c r="K24" s="107"/>
      <c r="L24" s="97" t="s">
        <v>192</v>
      </c>
      <c r="M24" s="97"/>
      <c r="N24" s="97" t="s">
        <v>193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8" sqref="B8:C8"/>
    </sheetView>
  </sheetViews>
  <sheetFormatPr defaultColWidth="10" defaultRowHeight="16.5" customHeight="1"/>
  <cols>
    <col min="1" max="1" width="10.8333333333333" style="216" customWidth="1"/>
    <col min="2" max="16384" width="10" style="216"/>
  </cols>
  <sheetData>
    <row r="1" ht="22.5" customHeight="1" spans="1:11">
      <c r="A1" s="217" t="s">
        <v>194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7.25" customHeight="1" spans="1:11">
      <c r="A2" s="218" t="s">
        <v>53</v>
      </c>
      <c r="B2" s="219" t="s">
        <v>54</v>
      </c>
      <c r="C2" s="219"/>
      <c r="D2" s="220" t="s">
        <v>55</v>
      </c>
      <c r="E2" s="220"/>
      <c r="F2" s="219" t="s">
        <v>56</v>
      </c>
      <c r="G2" s="219"/>
      <c r="H2" s="221" t="s">
        <v>57</v>
      </c>
      <c r="I2" s="299" t="s">
        <v>58</v>
      </c>
      <c r="J2" s="299"/>
      <c r="K2" s="300"/>
    </row>
    <row r="3" customHeight="1" spans="1:11">
      <c r="A3" s="222" t="s">
        <v>59</v>
      </c>
      <c r="B3" s="223"/>
      <c r="C3" s="224"/>
      <c r="D3" s="225" t="s">
        <v>60</v>
      </c>
      <c r="E3" s="226"/>
      <c r="F3" s="226"/>
      <c r="G3" s="227"/>
      <c r="H3" s="225" t="s">
        <v>61</v>
      </c>
      <c r="I3" s="226"/>
      <c r="J3" s="226"/>
      <c r="K3" s="227"/>
    </row>
    <row r="4" customHeight="1" spans="1:11">
      <c r="A4" s="228" t="s">
        <v>62</v>
      </c>
      <c r="B4" s="229" t="str">
        <f>首期!B4</f>
        <v>TADDAN92628</v>
      </c>
      <c r="C4" s="230"/>
      <c r="D4" s="228" t="s">
        <v>64</v>
      </c>
      <c r="E4" s="231"/>
      <c r="F4" s="232">
        <v>45915</v>
      </c>
      <c r="G4" s="233"/>
      <c r="H4" s="228" t="s">
        <v>195</v>
      </c>
      <c r="I4" s="231"/>
      <c r="J4" s="258" t="s">
        <v>66</v>
      </c>
      <c r="K4" s="301" t="s">
        <v>67</v>
      </c>
    </row>
    <row r="5" customHeight="1" spans="1:11">
      <c r="A5" s="234" t="s">
        <v>68</v>
      </c>
      <c r="B5" s="235" t="str">
        <f>首期!B5</f>
        <v>女式外套</v>
      </c>
      <c r="C5" s="230"/>
      <c r="D5" s="228" t="s">
        <v>70</v>
      </c>
      <c r="E5" s="231"/>
      <c r="F5" s="236">
        <v>45884</v>
      </c>
      <c r="G5" s="237"/>
      <c r="H5" s="228" t="s">
        <v>196</v>
      </c>
      <c r="I5" s="231"/>
      <c r="J5" s="258" t="s">
        <v>66</v>
      </c>
      <c r="K5" s="301" t="s">
        <v>67</v>
      </c>
    </row>
    <row r="6" customHeight="1" spans="1:11">
      <c r="A6" s="228" t="s">
        <v>72</v>
      </c>
      <c r="B6" s="235" t="str">
        <f>首期!B6</f>
        <v>黑色/极地白</v>
      </c>
      <c r="C6" s="230">
        <v>6</v>
      </c>
      <c r="D6" s="234" t="s">
        <v>74</v>
      </c>
      <c r="E6" s="238"/>
      <c r="F6" s="236">
        <v>45905</v>
      </c>
      <c r="G6" s="237"/>
      <c r="H6" s="239" t="s">
        <v>197</v>
      </c>
      <c r="I6" s="276"/>
      <c r="J6" s="276"/>
      <c r="K6" s="302"/>
    </row>
    <row r="7" customHeight="1" spans="1:11">
      <c r="A7" s="228" t="s">
        <v>76</v>
      </c>
      <c r="B7" s="240">
        <v>3267</v>
      </c>
      <c r="C7" s="241"/>
      <c r="D7" s="234" t="s">
        <v>77</v>
      </c>
      <c r="E7" s="242"/>
      <c r="F7" s="236">
        <v>45907</v>
      </c>
      <c r="G7" s="237"/>
      <c r="H7" s="243" t="s">
        <v>198</v>
      </c>
      <c r="I7" s="258"/>
      <c r="J7" s="258"/>
      <c r="K7" s="301"/>
    </row>
    <row r="8" customHeight="1" spans="1:11">
      <c r="A8" s="244" t="s">
        <v>79</v>
      </c>
      <c r="B8" s="245" t="s">
        <v>80</v>
      </c>
      <c r="C8" s="246"/>
      <c r="D8" s="247" t="s">
        <v>81</v>
      </c>
      <c r="E8" s="248"/>
      <c r="F8" s="249">
        <v>45913</v>
      </c>
      <c r="G8" s="250"/>
      <c r="H8" s="247"/>
      <c r="I8" s="248"/>
      <c r="J8" s="248"/>
      <c r="K8" s="303"/>
    </row>
    <row r="9" customHeight="1" spans="1:11">
      <c r="A9" s="251" t="s">
        <v>199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</row>
    <row r="10" customHeight="1" spans="1:11">
      <c r="A10" s="252" t="s">
        <v>85</v>
      </c>
      <c r="B10" s="253" t="s">
        <v>86</v>
      </c>
      <c r="C10" s="254" t="s">
        <v>87</v>
      </c>
      <c r="D10" s="255"/>
      <c r="E10" s="256" t="s">
        <v>90</v>
      </c>
      <c r="F10" s="253" t="s">
        <v>86</v>
      </c>
      <c r="G10" s="254" t="s">
        <v>87</v>
      </c>
      <c r="H10" s="253"/>
      <c r="I10" s="256" t="s">
        <v>88</v>
      </c>
      <c r="J10" s="253" t="s">
        <v>86</v>
      </c>
      <c r="K10" s="304" t="s">
        <v>87</v>
      </c>
    </row>
    <row r="11" customHeight="1" spans="1:11">
      <c r="A11" s="234" t="s">
        <v>91</v>
      </c>
      <c r="B11" s="257" t="s">
        <v>86</v>
      </c>
      <c r="C11" s="258" t="s">
        <v>87</v>
      </c>
      <c r="D11" s="242"/>
      <c r="E11" s="238" t="s">
        <v>93</v>
      </c>
      <c r="F11" s="257" t="s">
        <v>86</v>
      </c>
      <c r="G11" s="258" t="s">
        <v>87</v>
      </c>
      <c r="H11" s="257"/>
      <c r="I11" s="238" t="s">
        <v>98</v>
      </c>
      <c r="J11" s="257" t="s">
        <v>86</v>
      </c>
      <c r="K11" s="301" t="s">
        <v>87</v>
      </c>
    </row>
    <row r="12" customHeight="1" spans="1:11">
      <c r="A12" s="247" t="s">
        <v>200</v>
      </c>
      <c r="B12" s="248"/>
      <c r="C12" s="248"/>
      <c r="D12" s="248"/>
      <c r="E12" s="248"/>
      <c r="F12" s="248"/>
      <c r="G12" s="248"/>
      <c r="H12" s="248"/>
      <c r="I12" s="248"/>
      <c r="J12" s="248"/>
      <c r="K12" s="303"/>
    </row>
    <row r="13" customHeight="1" spans="1:11">
      <c r="A13" s="259" t="s">
        <v>201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</row>
    <row r="14" customHeight="1" spans="1:11">
      <c r="A14" s="260" t="s">
        <v>202</v>
      </c>
      <c r="B14" s="261"/>
      <c r="C14" s="261"/>
      <c r="D14" s="261"/>
      <c r="E14" s="261"/>
      <c r="F14" s="261"/>
      <c r="G14" s="261"/>
      <c r="H14" s="262"/>
      <c r="I14" s="305"/>
      <c r="J14" s="305"/>
      <c r="K14" s="306"/>
    </row>
    <row r="15" customHeight="1" spans="1:11">
      <c r="A15" s="260" t="s">
        <v>203</v>
      </c>
      <c r="B15" s="261"/>
      <c r="C15" s="261"/>
      <c r="D15" s="261"/>
      <c r="E15" s="261"/>
      <c r="F15" s="261"/>
      <c r="G15" s="261"/>
      <c r="H15" s="262"/>
      <c r="I15" s="307"/>
      <c r="J15" s="308"/>
      <c r="K15" s="309"/>
    </row>
    <row r="16" customHeight="1" spans="1:11">
      <c r="A16" s="263"/>
      <c r="B16" s="264"/>
      <c r="C16" s="264"/>
      <c r="D16" s="264"/>
      <c r="E16" s="264"/>
      <c r="F16" s="264"/>
      <c r="G16" s="264"/>
      <c r="H16" s="264"/>
      <c r="I16" s="264"/>
      <c r="J16" s="264"/>
      <c r="K16" s="310"/>
    </row>
    <row r="17" customHeight="1" spans="1:11">
      <c r="A17" s="259" t="s">
        <v>204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</row>
    <row r="18" customHeight="1" spans="1:11">
      <c r="A18" s="265" t="s">
        <v>205</v>
      </c>
      <c r="B18" s="266"/>
      <c r="C18" s="266"/>
      <c r="D18" s="266"/>
      <c r="E18" s="266"/>
      <c r="F18" s="266"/>
      <c r="G18" s="266"/>
      <c r="H18" s="266"/>
      <c r="I18" s="305"/>
      <c r="J18" s="305"/>
      <c r="K18" s="306"/>
    </row>
    <row r="19" customHeight="1" spans="1:11">
      <c r="A19" s="267" t="s">
        <v>206</v>
      </c>
      <c r="B19" s="268"/>
      <c r="C19" s="268"/>
      <c r="D19" s="269"/>
      <c r="E19" s="270"/>
      <c r="F19" s="268"/>
      <c r="G19" s="268"/>
      <c r="H19" s="269"/>
      <c r="I19" s="307"/>
      <c r="J19" s="308"/>
      <c r="K19" s="309"/>
    </row>
    <row r="20" customHeight="1" spans="1:11">
      <c r="A20" s="263"/>
      <c r="B20" s="264"/>
      <c r="C20" s="264"/>
      <c r="D20" s="264"/>
      <c r="E20" s="264"/>
      <c r="F20" s="264"/>
      <c r="G20" s="264"/>
      <c r="H20" s="264"/>
      <c r="I20" s="264"/>
      <c r="J20" s="264"/>
      <c r="K20" s="310"/>
    </row>
    <row r="21" customHeight="1" spans="1:11">
      <c r="A21" s="271" t="s">
        <v>121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</row>
    <row r="22" customHeight="1" spans="1:11">
      <c r="A22" s="110" t="s">
        <v>122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83"/>
    </row>
    <row r="23" customHeight="1" spans="1:11">
      <c r="A23" s="123" t="s">
        <v>123</v>
      </c>
      <c r="B23" s="125"/>
      <c r="C23" s="258" t="s">
        <v>66</v>
      </c>
      <c r="D23" s="258" t="s">
        <v>67</v>
      </c>
      <c r="E23" s="122"/>
      <c r="F23" s="122"/>
      <c r="G23" s="122"/>
      <c r="H23" s="122"/>
      <c r="I23" s="122"/>
      <c r="J23" s="122"/>
      <c r="K23" s="177"/>
    </row>
    <row r="24" customHeight="1" spans="1:11">
      <c r="A24" s="272" t="s">
        <v>207</v>
      </c>
      <c r="B24" s="273"/>
      <c r="C24" s="273"/>
      <c r="D24" s="273"/>
      <c r="E24" s="273"/>
      <c r="F24" s="273"/>
      <c r="G24" s="273"/>
      <c r="H24" s="273"/>
      <c r="I24" s="273"/>
      <c r="J24" s="273"/>
      <c r="K24" s="311"/>
    </row>
    <row r="25" customHeight="1" spans="1:11">
      <c r="A25" s="274"/>
      <c r="B25" s="275"/>
      <c r="C25" s="275"/>
      <c r="D25" s="275"/>
      <c r="E25" s="275"/>
      <c r="F25" s="275"/>
      <c r="G25" s="275"/>
      <c r="H25" s="275"/>
      <c r="I25" s="275"/>
      <c r="J25" s="275"/>
      <c r="K25" s="312"/>
    </row>
    <row r="26" customHeight="1" spans="1:11">
      <c r="A26" s="251" t="s">
        <v>132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</row>
    <row r="27" customHeight="1" spans="1:11">
      <c r="A27" s="222" t="s">
        <v>133</v>
      </c>
      <c r="B27" s="254" t="s">
        <v>96</v>
      </c>
      <c r="C27" s="254" t="s">
        <v>97</v>
      </c>
      <c r="D27" s="254" t="s">
        <v>89</v>
      </c>
      <c r="E27" s="223" t="s">
        <v>134</v>
      </c>
      <c r="F27" s="254" t="s">
        <v>96</v>
      </c>
      <c r="G27" s="254" t="s">
        <v>97</v>
      </c>
      <c r="H27" s="254" t="s">
        <v>89</v>
      </c>
      <c r="I27" s="223" t="s">
        <v>135</v>
      </c>
      <c r="J27" s="254" t="s">
        <v>96</v>
      </c>
      <c r="K27" s="304" t="s">
        <v>97</v>
      </c>
    </row>
    <row r="28" customHeight="1" spans="1:11">
      <c r="A28" s="239" t="s">
        <v>88</v>
      </c>
      <c r="B28" s="258" t="s">
        <v>96</v>
      </c>
      <c r="C28" s="258" t="s">
        <v>97</v>
      </c>
      <c r="D28" s="258" t="s">
        <v>89</v>
      </c>
      <c r="E28" s="276" t="s">
        <v>95</v>
      </c>
      <c r="F28" s="258" t="s">
        <v>96</v>
      </c>
      <c r="G28" s="258" t="s">
        <v>97</v>
      </c>
      <c r="H28" s="258" t="s">
        <v>89</v>
      </c>
      <c r="I28" s="276" t="s">
        <v>106</v>
      </c>
      <c r="J28" s="258" t="s">
        <v>96</v>
      </c>
      <c r="K28" s="301" t="s">
        <v>97</v>
      </c>
    </row>
    <row r="29" customHeight="1" spans="1:11">
      <c r="A29" s="228" t="s">
        <v>208</v>
      </c>
      <c r="B29" s="277"/>
      <c r="C29" s="277"/>
      <c r="D29" s="277"/>
      <c r="E29" s="277"/>
      <c r="F29" s="277"/>
      <c r="G29" s="277"/>
      <c r="H29" s="277"/>
      <c r="I29" s="277"/>
      <c r="J29" s="277"/>
      <c r="K29" s="313"/>
    </row>
    <row r="30" customHeight="1" spans="1:11">
      <c r="A30" s="278"/>
      <c r="B30" s="279"/>
      <c r="C30" s="279"/>
      <c r="D30" s="279"/>
      <c r="E30" s="279"/>
      <c r="F30" s="279"/>
      <c r="G30" s="279"/>
      <c r="H30" s="279"/>
      <c r="I30" s="279"/>
      <c r="J30" s="279"/>
      <c r="K30" s="314"/>
    </row>
    <row r="31" customHeight="1" spans="1:11">
      <c r="A31" s="280" t="s">
        <v>209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ht="17.25" customHeight="1" spans="1:11">
      <c r="A32" s="281" t="s">
        <v>210</v>
      </c>
      <c r="B32" s="282"/>
      <c r="C32" s="282"/>
      <c r="D32" s="282"/>
      <c r="E32" s="282"/>
      <c r="F32" s="282"/>
      <c r="G32" s="282"/>
      <c r="H32" s="282"/>
      <c r="I32" s="282"/>
      <c r="J32" s="282"/>
      <c r="K32" s="315"/>
    </row>
    <row r="33" ht="17.25" customHeight="1" spans="1:11">
      <c r="A33" s="283" t="s">
        <v>211</v>
      </c>
      <c r="B33" s="284"/>
      <c r="C33" s="284"/>
      <c r="D33" s="284"/>
      <c r="E33" s="284"/>
      <c r="F33" s="284"/>
      <c r="G33" s="284"/>
      <c r="H33" s="284"/>
      <c r="I33" s="284"/>
      <c r="J33" s="284"/>
      <c r="K33" s="316"/>
    </row>
    <row r="34" ht="17.25" customHeight="1" spans="1:11">
      <c r="A34" s="283" t="s">
        <v>212</v>
      </c>
      <c r="B34" s="284"/>
      <c r="C34" s="284"/>
      <c r="D34" s="284"/>
      <c r="E34" s="284"/>
      <c r="F34" s="284"/>
      <c r="G34" s="284"/>
      <c r="H34" s="284"/>
      <c r="I34" s="284"/>
      <c r="J34" s="284"/>
      <c r="K34" s="316"/>
    </row>
    <row r="35" ht="17.25" customHeight="1" spans="1:11">
      <c r="A35" s="283"/>
      <c r="B35" s="284"/>
      <c r="C35" s="284"/>
      <c r="D35" s="284"/>
      <c r="E35" s="284"/>
      <c r="F35" s="284"/>
      <c r="G35" s="284"/>
      <c r="H35" s="284"/>
      <c r="I35" s="284"/>
      <c r="J35" s="284"/>
      <c r="K35" s="316"/>
    </row>
    <row r="36" ht="17.25" customHeight="1" spans="1:11">
      <c r="A36" s="283"/>
      <c r="B36" s="284"/>
      <c r="C36" s="284"/>
      <c r="D36" s="284"/>
      <c r="E36" s="284"/>
      <c r="F36" s="284"/>
      <c r="G36" s="284"/>
      <c r="H36" s="284"/>
      <c r="I36" s="284"/>
      <c r="J36" s="284"/>
      <c r="K36" s="316"/>
    </row>
    <row r="37" ht="17.25" customHeight="1" spans="1:11">
      <c r="A37" s="283"/>
      <c r="B37" s="284"/>
      <c r="C37" s="284"/>
      <c r="D37" s="284"/>
      <c r="E37" s="284"/>
      <c r="F37" s="284"/>
      <c r="G37" s="284"/>
      <c r="H37" s="284"/>
      <c r="I37" s="284"/>
      <c r="J37" s="284"/>
      <c r="K37" s="316"/>
    </row>
    <row r="38" ht="17.25" customHeight="1" spans="1:11">
      <c r="A38" s="283"/>
      <c r="B38" s="284"/>
      <c r="C38" s="284"/>
      <c r="D38" s="284"/>
      <c r="E38" s="284"/>
      <c r="F38" s="284"/>
      <c r="G38" s="284"/>
      <c r="H38" s="284"/>
      <c r="I38" s="284"/>
      <c r="J38" s="284"/>
      <c r="K38" s="316"/>
    </row>
    <row r="39" ht="17.25" customHeight="1" spans="1:11">
      <c r="A39" s="283"/>
      <c r="B39" s="284"/>
      <c r="C39" s="284"/>
      <c r="D39" s="284"/>
      <c r="E39" s="284"/>
      <c r="F39" s="284"/>
      <c r="G39" s="284"/>
      <c r="H39" s="284"/>
      <c r="I39" s="284"/>
      <c r="J39" s="284"/>
      <c r="K39" s="316"/>
    </row>
    <row r="40" ht="17.25" customHeight="1" spans="1:11">
      <c r="A40" s="283"/>
      <c r="B40" s="284"/>
      <c r="C40" s="284"/>
      <c r="D40" s="284"/>
      <c r="E40" s="284"/>
      <c r="F40" s="284"/>
      <c r="G40" s="284"/>
      <c r="H40" s="284"/>
      <c r="I40" s="284"/>
      <c r="J40" s="284"/>
      <c r="K40" s="316"/>
    </row>
    <row r="41" ht="17.25" customHeight="1" spans="1:11">
      <c r="A41" s="283"/>
      <c r="B41" s="284"/>
      <c r="C41" s="284"/>
      <c r="D41" s="284"/>
      <c r="E41" s="284"/>
      <c r="F41" s="284"/>
      <c r="G41" s="284"/>
      <c r="H41" s="284"/>
      <c r="I41" s="284"/>
      <c r="J41" s="284"/>
      <c r="K41" s="316"/>
    </row>
    <row r="42" ht="17.25" customHeight="1" spans="1:11">
      <c r="A42" s="283"/>
      <c r="B42" s="284"/>
      <c r="C42" s="284"/>
      <c r="D42" s="284"/>
      <c r="E42" s="284"/>
      <c r="F42" s="284"/>
      <c r="G42" s="284"/>
      <c r="H42" s="284"/>
      <c r="I42" s="284"/>
      <c r="J42" s="284"/>
      <c r="K42" s="316"/>
    </row>
    <row r="43" ht="17.25" customHeight="1" spans="1:11">
      <c r="A43" s="278" t="s">
        <v>131</v>
      </c>
      <c r="B43" s="279"/>
      <c r="C43" s="279"/>
      <c r="D43" s="279"/>
      <c r="E43" s="279"/>
      <c r="F43" s="279"/>
      <c r="G43" s="279"/>
      <c r="H43" s="279"/>
      <c r="I43" s="279"/>
      <c r="J43" s="279"/>
      <c r="K43" s="314"/>
    </row>
    <row r="44" customHeight="1" spans="1:11">
      <c r="A44" s="280" t="s">
        <v>213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ht="18" customHeight="1" spans="1:11">
      <c r="A45" s="285" t="s">
        <v>200</v>
      </c>
      <c r="B45" s="286"/>
      <c r="C45" s="286"/>
      <c r="D45" s="286"/>
      <c r="E45" s="286"/>
      <c r="F45" s="286"/>
      <c r="G45" s="286"/>
      <c r="H45" s="286"/>
      <c r="I45" s="286"/>
      <c r="J45" s="286"/>
      <c r="K45" s="317"/>
    </row>
    <row r="46" ht="18" customHeight="1" spans="1:11">
      <c r="A46" s="285"/>
      <c r="B46" s="286"/>
      <c r="C46" s="286"/>
      <c r="D46" s="286"/>
      <c r="E46" s="286"/>
      <c r="F46" s="286"/>
      <c r="G46" s="286"/>
      <c r="H46" s="286"/>
      <c r="I46" s="286"/>
      <c r="J46" s="286"/>
      <c r="K46" s="317"/>
    </row>
    <row r="47" ht="18" customHeight="1" spans="1:11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312"/>
    </row>
    <row r="48" ht="21" customHeight="1" spans="1:11">
      <c r="A48" s="287" t="s">
        <v>139</v>
      </c>
      <c r="B48" s="288" t="s">
        <v>214</v>
      </c>
      <c r="C48" s="288"/>
      <c r="D48" s="289" t="s">
        <v>141</v>
      </c>
      <c r="E48" s="290" t="s">
        <v>142</v>
      </c>
      <c r="F48" s="289" t="s">
        <v>143</v>
      </c>
      <c r="G48" s="291">
        <v>45894</v>
      </c>
      <c r="H48" s="292" t="s">
        <v>144</v>
      </c>
      <c r="I48" s="292"/>
      <c r="J48" s="288" t="s">
        <v>215</v>
      </c>
      <c r="K48" s="318"/>
    </row>
    <row r="49" customHeight="1" spans="1:11">
      <c r="A49" s="293" t="s">
        <v>145</v>
      </c>
      <c r="B49" s="294"/>
      <c r="C49" s="294"/>
      <c r="D49" s="294"/>
      <c r="E49" s="294"/>
      <c r="F49" s="294"/>
      <c r="G49" s="294"/>
      <c r="H49" s="294"/>
      <c r="I49" s="294"/>
      <c r="J49" s="294"/>
      <c r="K49" s="319"/>
    </row>
    <row r="50" customHeight="1" spans="1:11">
      <c r="A50" s="295" t="s">
        <v>216</v>
      </c>
      <c r="B50" s="296"/>
      <c r="C50" s="296"/>
      <c r="D50" s="296"/>
      <c r="E50" s="296"/>
      <c r="F50" s="296"/>
      <c r="G50" s="296"/>
      <c r="H50" s="296"/>
      <c r="I50" s="296"/>
      <c r="J50" s="296"/>
      <c r="K50" s="320"/>
    </row>
    <row r="51" customHeight="1" spans="1:11">
      <c r="A51" s="297"/>
      <c r="B51" s="298"/>
      <c r="C51" s="298"/>
      <c r="D51" s="298"/>
      <c r="E51" s="298"/>
      <c r="F51" s="298"/>
      <c r="G51" s="298"/>
      <c r="H51" s="298"/>
      <c r="I51" s="298"/>
      <c r="J51" s="298"/>
      <c r="K51" s="321"/>
    </row>
    <row r="52" ht="21" customHeight="1" spans="1:11">
      <c r="A52" s="287" t="s">
        <v>139</v>
      </c>
      <c r="B52" s="288"/>
      <c r="C52" s="288"/>
      <c r="D52" s="289" t="s">
        <v>141</v>
      </c>
      <c r="E52" s="289"/>
      <c r="F52" s="289" t="s">
        <v>143</v>
      </c>
      <c r="G52" s="289"/>
      <c r="H52" s="292" t="s">
        <v>144</v>
      </c>
      <c r="I52" s="292"/>
      <c r="J52" s="322"/>
      <c r="K52" s="323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80" zoomScaleNormal="80" workbookViewId="0">
      <selection activeCell="L6" sqref="L6:M19"/>
    </sheetView>
  </sheetViews>
  <sheetFormatPr defaultColWidth="9" defaultRowHeight="26" customHeight="1"/>
  <cols>
    <col min="1" max="1" width="17.1666666666667" style="71" customWidth="1"/>
    <col min="2" max="8" width="12" style="71" customWidth="1"/>
    <col min="9" max="9" width="1.33333333333333" style="71" customWidth="1"/>
    <col min="10" max="11" width="11.375" style="72" customWidth="1"/>
    <col min="12" max="15" width="11.375" style="71" customWidth="1"/>
    <col min="16" max="16384" width="9" style="71"/>
  </cols>
  <sheetData>
    <row r="1" s="71" customFormat="1" ht="19.5" customHeight="1" spans="1:15">
      <c r="A1" s="73" t="s">
        <v>147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="71" customFormat="1" ht="19.5" customHeight="1" spans="1:15">
      <c r="A2" s="200" t="s">
        <v>62</v>
      </c>
      <c r="B2" s="201" t="str">
        <f>首期!B4</f>
        <v>TADDAN92628</v>
      </c>
      <c r="C2" s="201"/>
      <c r="D2" s="202" t="s">
        <v>68</v>
      </c>
      <c r="E2" s="201" t="str">
        <f>首期!B5</f>
        <v>女式外套</v>
      </c>
      <c r="F2" s="201"/>
      <c r="G2" s="201"/>
      <c r="H2" s="201"/>
      <c r="I2" s="209"/>
      <c r="J2" s="210" t="s">
        <v>57</v>
      </c>
      <c r="K2" s="201" t="str">
        <f>首期!I2</f>
        <v>鸿天分厂-全景三厂</v>
      </c>
      <c r="L2" s="201"/>
      <c r="M2" s="201"/>
      <c r="N2" s="201"/>
      <c r="O2" s="201"/>
    </row>
    <row r="3" s="71" customFormat="1" ht="19.5" customHeight="1" spans="1:15">
      <c r="A3" s="203" t="s">
        <v>148</v>
      </c>
      <c r="B3" s="204" t="s">
        <v>149</v>
      </c>
      <c r="C3" s="204"/>
      <c r="D3" s="204"/>
      <c r="E3" s="204"/>
      <c r="F3" s="204"/>
      <c r="G3" s="204"/>
      <c r="H3" s="204"/>
      <c r="I3" s="209"/>
      <c r="J3" s="211" t="s">
        <v>150</v>
      </c>
      <c r="K3" s="211"/>
      <c r="L3" s="211"/>
      <c r="M3" s="211"/>
      <c r="N3" s="211"/>
      <c r="O3" s="211"/>
    </row>
    <row r="4" s="71" customFormat="1" ht="19.5" customHeight="1" spans="1:15">
      <c r="A4" s="203"/>
      <c r="B4" s="205" t="s">
        <v>151</v>
      </c>
      <c r="C4" s="206" t="s">
        <v>152</v>
      </c>
      <c r="D4" s="206" t="s">
        <v>153</v>
      </c>
      <c r="E4" s="206" t="s">
        <v>154</v>
      </c>
      <c r="F4" s="206" t="s">
        <v>155</v>
      </c>
      <c r="G4" s="206" t="s">
        <v>156</v>
      </c>
      <c r="H4" s="206" t="s">
        <v>157</v>
      </c>
      <c r="I4" s="209"/>
      <c r="J4" s="206" t="s">
        <v>152</v>
      </c>
      <c r="K4" s="206" t="s">
        <v>153</v>
      </c>
      <c r="L4" s="206" t="s">
        <v>154</v>
      </c>
      <c r="M4" s="206" t="s">
        <v>155</v>
      </c>
      <c r="N4" s="206" t="s">
        <v>156</v>
      </c>
      <c r="O4" s="206" t="s">
        <v>157</v>
      </c>
    </row>
    <row r="5" s="71" customFormat="1" ht="19.5" customHeight="1" spans="1:15">
      <c r="A5" s="203"/>
      <c r="B5" s="83" t="s">
        <v>160</v>
      </c>
      <c r="C5" s="83" t="s">
        <v>161</v>
      </c>
      <c r="D5" s="83" t="s">
        <v>162</v>
      </c>
      <c r="E5" s="83" t="s">
        <v>163</v>
      </c>
      <c r="F5" s="83" t="s">
        <v>164</v>
      </c>
      <c r="G5" s="83" t="s">
        <v>165</v>
      </c>
      <c r="H5" s="83" t="s">
        <v>166</v>
      </c>
      <c r="I5" s="209"/>
      <c r="J5" s="83" t="s">
        <v>161</v>
      </c>
      <c r="K5" s="83" t="s">
        <v>162</v>
      </c>
      <c r="L5" s="83" t="s">
        <v>163</v>
      </c>
      <c r="M5" s="83" t="s">
        <v>164</v>
      </c>
      <c r="N5" s="83" t="s">
        <v>165</v>
      </c>
      <c r="O5" s="83" t="s">
        <v>166</v>
      </c>
    </row>
    <row r="6" s="71" customFormat="1" ht="19.5" customHeight="1" spans="1:15">
      <c r="A6" s="84" t="s">
        <v>168</v>
      </c>
      <c r="B6" s="85">
        <f>C6-1</f>
        <v>58</v>
      </c>
      <c r="C6" s="85">
        <f>D6-2</f>
        <v>59</v>
      </c>
      <c r="D6" s="85">
        <v>61</v>
      </c>
      <c r="E6" s="85">
        <f>D6+2</f>
        <v>63</v>
      </c>
      <c r="F6" s="85">
        <f>E6+2</f>
        <v>65</v>
      </c>
      <c r="G6" s="85">
        <f>F6+1</f>
        <v>66</v>
      </c>
      <c r="H6" s="85">
        <f>G6+1</f>
        <v>67</v>
      </c>
      <c r="I6" s="209"/>
      <c r="J6" s="212"/>
      <c r="K6" s="213"/>
      <c r="L6" s="214">
        <v>0</v>
      </c>
      <c r="M6" s="212" t="s">
        <v>169</v>
      </c>
      <c r="N6" s="215"/>
      <c r="O6" s="215"/>
    </row>
    <row r="7" s="71" customFormat="1" ht="19.5" customHeight="1" spans="1:15">
      <c r="A7" s="84" t="s">
        <v>170</v>
      </c>
      <c r="B7" s="85">
        <f>C7-1</f>
        <v>60</v>
      </c>
      <c r="C7" s="85">
        <f>D7-2</f>
        <v>61</v>
      </c>
      <c r="D7" s="85">
        <v>63</v>
      </c>
      <c r="E7" s="85">
        <f>D7+2</f>
        <v>65</v>
      </c>
      <c r="F7" s="85">
        <f>E7+2</f>
        <v>67</v>
      </c>
      <c r="G7" s="85">
        <f>F7+1</f>
        <v>68</v>
      </c>
      <c r="H7" s="85">
        <f>G7+1</f>
        <v>69</v>
      </c>
      <c r="I7" s="209"/>
      <c r="J7" s="212"/>
      <c r="K7" s="213"/>
      <c r="L7" s="214">
        <v>0</v>
      </c>
      <c r="M7" s="212" t="s">
        <v>169</v>
      </c>
      <c r="N7" s="215"/>
      <c r="O7" s="215"/>
    </row>
    <row r="8" s="71" customFormat="1" ht="19.5" customHeight="1" spans="1:15">
      <c r="A8" s="86" t="s">
        <v>171</v>
      </c>
      <c r="B8" s="85">
        <f t="shared" ref="B8:B10" si="0">C8-4</f>
        <v>90</v>
      </c>
      <c r="C8" s="85">
        <f t="shared" ref="C8:C10" si="1">D8-4</f>
        <v>94</v>
      </c>
      <c r="D8" s="85" t="s">
        <v>172</v>
      </c>
      <c r="E8" s="85">
        <f t="shared" ref="E8:E10" si="2">D8+4</f>
        <v>102</v>
      </c>
      <c r="F8" s="85">
        <f>E8+4</f>
        <v>106</v>
      </c>
      <c r="G8" s="85">
        <f t="shared" ref="G8:G10" si="3">F8+6</f>
        <v>112</v>
      </c>
      <c r="H8" s="85">
        <f>G8+6</f>
        <v>118</v>
      </c>
      <c r="I8" s="209"/>
      <c r="J8" s="212"/>
      <c r="K8" s="213"/>
      <c r="L8" s="214">
        <v>-0.5</v>
      </c>
      <c r="M8" s="212" t="s">
        <v>173</v>
      </c>
      <c r="N8" s="215"/>
      <c r="O8" s="215"/>
    </row>
    <row r="9" s="71" customFormat="1" ht="19.5" customHeight="1" spans="1:15">
      <c r="A9" s="86" t="s">
        <v>174</v>
      </c>
      <c r="B9" s="85">
        <f t="shared" si="0"/>
        <v>80</v>
      </c>
      <c r="C9" s="85">
        <f t="shared" si="1"/>
        <v>84</v>
      </c>
      <c r="D9" s="85">
        <v>88</v>
      </c>
      <c r="E9" s="85">
        <f t="shared" si="2"/>
        <v>92</v>
      </c>
      <c r="F9" s="85">
        <f>E9+5</f>
        <v>97</v>
      </c>
      <c r="G9" s="85">
        <f t="shared" si="3"/>
        <v>103</v>
      </c>
      <c r="H9" s="85">
        <f>G9+7</f>
        <v>110</v>
      </c>
      <c r="I9" s="209"/>
      <c r="J9" s="212"/>
      <c r="K9" s="213"/>
      <c r="L9" s="214">
        <v>0</v>
      </c>
      <c r="M9" s="212" t="s">
        <v>169</v>
      </c>
      <c r="N9" s="215"/>
      <c r="O9" s="215"/>
    </row>
    <row r="10" s="71" customFormat="1" ht="19.5" customHeight="1" spans="1:15">
      <c r="A10" s="86" t="s">
        <v>175</v>
      </c>
      <c r="B10" s="85">
        <f t="shared" si="0"/>
        <v>96</v>
      </c>
      <c r="C10" s="85">
        <f t="shared" si="1"/>
        <v>100</v>
      </c>
      <c r="D10" s="85">
        <v>104</v>
      </c>
      <c r="E10" s="85">
        <f t="shared" si="2"/>
        <v>108</v>
      </c>
      <c r="F10" s="85">
        <f>E10+5</f>
        <v>113</v>
      </c>
      <c r="G10" s="85">
        <f t="shared" si="3"/>
        <v>119</v>
      </c>
      <c r="H10" s="85">
        <f>G10+7</f>
        <v>126</v>
      </c>
      <c r="I10" s="209"/>
      <c r="J10" s="212"/>
      <c r="K10" s="213"/>
      <c r="L10" s="214">
        <v>0.5</v>
      </c>
      <c r="M10" s="212" t="s">
        <v>169</v>
      </c>
      <c r="N10" s="215"/>
      <c r="O10" s="215"/>
    </row>
    <row r="11" s="71" customFormat="1" ht="19.5" customHeight="1" spans="1:15">
      <c r="A11" s="87" t="s">
        <v>176</v>
      </c>
      <c r="B11" s="88">
        <f>C11-1.1</f>
        <v>77.4</v>
      </c>
      <c r="C11" s="88">
        <f>D11-1.5</f>
        <v>78.5</v>
      </c>
      <c r="D11" s="85">
        <v>80</v>
      </c>
      <c r="E11" s="88">
        <f>D11+1.5</f>
        <v>81.5</v>
      </c>
      <c r="F11" s="88">
        <f>E11+1.5</f>
        <v>83</v>
      </c>
      <c r="G11" s="88">
        <f>F11+1.1</f>
        <v>84.1</v>
      </c>
      <c r="H11" s="88">
        <f>G11+1.1</f>
        <v>85.2</v>
      </c>
      <c r="I11" s="209"/>
      <c r="J11" s="212"/>
      <c r="K11" s="213"/>
      <c r="L11" s="214">
        <v>0</v>
      </c>
      <c r="M11" s="212" t="s">
        <v>177</v>
      </c>
      <c r="N11" s="215"/>
      <c r="O11" s="215"/>
    </row>
    <row r="12" s="71" customFormat="1" ht="19.5" customHeight="1" spans="1:15">
      <c r="A12" s="86" t="s">
        <v>178</v>
      </c>
      <c r="B12" s="85">
        <f>C12-0.8</f>
        <v>16.9</v>
      </c>
      <c r="C12" s="85">
        <f>D12-0.8</f>
        <v>17.7</v>
      </c>
      <c r="D12" s="85">
        <v>18.5</v>
      </c>
      <c r="E12" s="85">
        <f>D12+0.8</f>
        <v>19.3</v>
      </c>
      <c r="F12" s="85">
        <f>E12+0.8</f>
        <v>20.1</v>
      </c>
      <c r="G12" s="85">
        <f>F12+1.3</f>
        <v>21.4</v>
      </c>
      <c r="H12" s="85">
        <f>G12+1.3</f>
        <v>22.7</v>
      </c>
      <c r="I12" s="209"/>
      <c r="J12" s="212"/>
      <c r="K12" s="213"/>
      <c r="L12" s="214">
        <v>0</v>
      </c>
      <c r="M12" s="212" t="s">
        <v>179</v>
      </c>
      <c r="N12" s="215"/>
      <c r="O12" s="215"/>
    </row>
    <row r="13" s="71" customFormat="1" ht="19.5" customHeight="1" spans="1:15">
      <c r="A13" s="86" t="s">
        <v>180</v>
      </c>
      <c r="B13" s="85">
        <f>C13-0.7</f>
        <v>14.1</v>
      </c>
      <c r="C13" s="85">
        <f>D13-0.7</f>
        <v>14.8</v>
      </c>
      <c r="D13" s="85">
        <v>15.5</v>
      </c>
      <c r="E13" s="85">
        <f>D13+0.7</f>
        <v>16.2</v>
      </c>
      <c r="F13" s="85">
        <f>E13+0.7</f>
        <v>16.9</v>
      </c>
      <c r="G13" s="85">
        <f>F13+0.9</f>
        <v>17.8</v>
      </c>
      <c r="H13" s="85">
        <f>G13+0.9</f>
        <v>18.7</v>
      </c>
      <c r="I13" s="209"/>
      <c r="J13" s="212"/>
      <c r="K13" s="213"/>
      <c r="L13" s="214">
        <v>0</v>
      </c>
      <c r="M13" s="212" t="s">
        <v>169</v>
      </c>
      <c r="N13" s="215"/>
      <c r="O13" s="215"/>
    </row>
    <row r="14" s="71" customFormat="1" ht="19.5" customHeight="1" spans="1:15">
      <c r="A14" s="86" t="s">
        <v>181</v>
      </c>
      <c r="B14" s="85">
        <f t="shared" ref="B14:B18" si="4">C14-0.5</f>
        <v>9.5</v>
      </c>
      <c r="C14" s="85">
        <f t="shared" ref="C14:C18" si="5">D14-0.5</f>
        <v>10</v>
      </c>
      <c r="D14" s="85">
        <v>10.5</v>
      </c>
      <c r="E14" s="85">
        <f>D14+0.5</f>
        <v>11</v>
      </c>
      <c r="F14" s="85">
        <f>E14+0.5</f>
        <v>11.5</v>
      </c>
      <c r="G14" s="85">
        <f>F14+0.7</f>
        <v>12.2</v>
      </c>
      <c r="H14" s="85">
        <f>G14+0.7</f>
        <v>12.9</v>
      </c>
      <c r="I14" s="209"/>
      <c r="J14" s="212"/>
      <c r="K14" s="213"/>
      <c r="L14" s="214">
        <v>0.3</v>
      </c>
      <c r="M14" s="212" t="s">
        <v>169</v>
      </c>
      <c r="N14" s="215"/>
      <c r="O14" s="215"/>
    </row>
    <row r="15" s="71" customFormat="1" ht="19.5" customHeight="1" spans="1:15">
      <c r="A15" s="86" t="s">
        <v>182</v>
      </c>
      <c r="B15" s="85">
        <f>C15</f>
        <v>10.5</v>
      </c>
      <c r="C15" s="85">
        <f>D15</f>
        <v>10.5</v>
      </c>
      <c r="D15" s="85">
        <v>10.5</v>
      </c>
      <c r="E15" s="85">
        <f t="shared" ref="E15:H15" si="6">D15</f>
        <v>10.5</v>
      </c>
      <c r="F15" s="85">
        <f t="shared" si="6"/>
        <v>10.5</v>
      </c>
      <c r="G15" s="85">
        <f t="shared" si="6"/>
        <v>10.5</v>
      </c>
      <c r="H15" s="85">
        <f t="shared" si="6"/>
        <v>10.5</v>
      </c>
      <c r="I15" s="209"/>
      <c r="J15" s="212"/>
      <c r="K15" s="213"/>
      <c r="L15" s="214">
        <v>-0.3</v>
      </c>
      <c r="M15" s="212" t="s">
        <v>179</v>
      </c>
      <c r="N15" s="215"/>
      <c r="O15" s="215"/>
    </row>
    <row r="16" s="71" customFormat="1" ht="19.5" customHeight="1" spans="1:15">
      <c r="A16" s="86" t="s">
        <v>183</v>
      </c>
      <c r="B16" s="85">
        <f>C16-1</f>
        <v>48</v>
      </c>
      <c r="C16" s="85">
        <f>D16-1</f>
        <v>49</v>
      </c>
      <c r="D16" s="85">
        <v>50</v>
      </c>
      <c r="E16" s="85">
        <f>D16+1</f>
        <v>51</v>
      </c>
      <c r="F16" s="85">
        <f>E16+1</f>
        <v>52</v>
      </c>
      <c r="G16" s="85">
        <f>F16+1.5</f>
        <v>53.5</v>
      </c>
      <c r="H16" s="85">
        <f>G16+1.5</f>
        <v>55</v>
      </c>
      <c r="I16" s="209"/>
      <c r="J16" s="212"/>
      <c r="K16" s="213"/>
      <c r="L16" s="214">
        <v>0.8</v>
      </c>
      <c r="M16" s="212" t="s">
        <v>184</v>
      </c>
      <c r="N16" s="215"/>
      <c r="O16" s="215"/>
    </row>
    <row r="17" s="71" customFormat="1" ht="19.5" customHeight="1" spans="1:15">
      <c r="A17" s="86" t="s">
        <v>185</v>
      </c>
      <c r="B17" s="85">
        <f t="shared" si="4"/>
        <v>34</v>
      </c>
      <c r="C17" s="85">
        <f t="shared" si="5"/>
        <v>34.5</v>
      </c>
      <c r="D17" s="85">
        <v>35</v>
      </c>
      <c r="E17" s="85">
        <f t="shared" ref="E17:G17" si="7">D17+0.5</f>
        <v>35.5</v>
      </c>
      <c r="F17" s="85">
        <f t="shared" si="7"/>
        <v>36</v>
      </c>
      <c r="G17" s="85">
        <f t="shared" si="7"/>
        <v>36.5</v>
      </c>
      <c r="H17" s="85">
        <f>G17</f>
        <v>36.5</v>
      </c>
      <c r="I17" s="209"/>
      <c r="J17" s="212"/>
      <c r="K17" s="213"/>
      <c r="L17" s="214">
        <v>0</v>
      </c>
      <c r="M17" s="212" t="s">
        <v>169</v>
      </c>
      <c r="N17" s="215"/>
      <c r="O17" s="215"/>
    </row>
    <row r="18" s="71" customFormat="1" ht="19.5" customHeight="1" spans="1:15">
      <c r="A18" s="86" t="s">
        <v>186</v>
      </c>
      <c r="B18" s="85">
        <f t="shared" si="4"/>
        <v>24</v>
      </c>
      <c r="C18" s="85">
        <f t="shared" si="5"/>
        <v>24.5</v>
      </c>
      <c r="D18" s="85">
        <v>25</v>
      </c>
      <c r="E18" s="85">
        <f>D18+0.5</f>
        <v>25.5</v>
      </c>
      <c r="F18" s="85">
        <f>E18+0.5</f>
        <v>26</v>
      </c>
      <c r="G18" s="89">
        <f>F18+0.75</f>
        <v>26.75</v>
      </c>
      <c r="H18" s="89">
        <f>G18</f>
        <v>26.75</v>
      </c>
      <c r="I18" s="209"/>
      <c r="J18" s="212"/>
      <c r="K18" s="213"/>
      <c r="L18" s="214">
        <v>0.5</v>
      </c>
      <c r="M18" s="212" t="s">
        <v>187</v>
      </c>
      <c r="N18" s="215"/>
      <c r="O18" s="215"/>
    </row>
    <row r="19" s="71" customFormat="1" ht="19.5" customHeight="1" spans="1:15">
      <c r="A19" s="86" t="s">
        <v>188</v>
      </c>
      <c r="B19" s="85">
        <f>C19</f>
        <v>16</v>
      </c>
      <c r="C19" s="85">
        <f>D19-1</f>
        <v>16</v>
      </c>
      <c r="D19" s="85">
        <v>17</v>
      </c>
      <c r="E19" s="85">
        <f>D19</f>
        <v>17</v>
      </c>
      <c r="F19" s="85">
        <f>D19+1.5</f>
        <v>18.5</v>
      </c>
      <c r="G19" s="85">
        <f>D19+1.5</f>
        <v>18.5</v>
      </c>
      <c r="H19" s="85">
        <f>F19</f>
        <v>18.5</v>
      </c>
      <c r="I19" s="209"/>
      <c r="J19" s="212"/>
      <c r="K19" s="213"/>
      <c r="L19" s="214">
        <v>0</v>
      </c>
      <c r="M19" s="212" t="s">
        <v>179</v>
      </c>
      <c r="N19" s="215"/>
      <c r="O19" s="215"/>
    </row>
    <row r="20" s="71" customFormat="1" ht="19.5" customHeight="1" spans="1:15">
      <c r="A20" s="207"/>
      <c r="B20" s="208"/>
      <c r="C20" s="208"/>
      <c r="D20" s="208"/>
      <c r="E20" s="208"/>
      <c r="F20" s="208"/>
      <c r="G20" s="208"/>
      <c r="H20" s="208"/>
      <c r="I20" s="209"/>
      <c r="J20" s="212"/>
      <c r="K20" s="213"/>
      <c r="L20" s="215"/>
      <c r="M20" s="215"/>
      <c r="N20" s="215"/>
      <c r="O20" s="215"/>
    </row>
    <row r="21" s="71" customFormat="1" ht="19.5" customHeight="1" spans="1:15">
      <c r="A21" s="207"/>
      <c r="B21" s="208"/>
      <c r="C21" s="208"/>
      <c r="D21" s="208"/>
      <c r="E21" s="208"/>
      <c r="F21" s="208"/>
      <c r="G21" s="208"/>
      <c r="H21" s="208"/>
      <c r="I21" s="209"/>
      <c r="J21" s="212"/>
      <c r="K21" s="213"/>
      <c r="L21" s="215"/>
      <c r="M21" s="215"/>
      <c r="N21" s="215"/>
      <c r="O21" s="215"/>
    </row>
    <row r="22" s="71" customFormat="1" ht="19.5" customHeight="1" spans="1:15">
      <c r="A22" s="207"/>
      <c r="B22" s="208"/>
      <c r="C22" s="208"/>
      <c r="D22" s="208"/>
      <c r="E22" s="208"/>
      <c r="F22" s="208"/>
      <c r="G22" s="208"/>
      <c r="H22" s="208"/>
      <c r="I22" s="209"/>
      <c r="J22" s="212"/>
      <c r="K22" s="213"/>
      <c r="L22" s="215"/>
      <c r="M22" s="215"/>
      <c r="N22" s="215"/>
      <c r="O22" s="215"/>
    </row>
    <row r="23" s="71" customFormat="1" ht="14.25" spans="1:15">
      <c r="A23" s="97" t="s">
        <v>189</v>
      </c>
      <c r="D23" s="98"/>
      <c r="E23" s="98"/>
      <c r="F23" s="98"/>
      <c r="G23" s="98"/>
      <c r="H23" s="98"/>
      <c r="I23" s="98"/>
      <c r="J23" s="106"/>
      <c r="K23" s="106"/>
      <c r="L23" s="98"/>
      <c r="M23" s="98"/>
      <c r="N23" s="98"/>
      <c r="O23" s="98"/>
    </row>
    <row r="24" s="71" customFormat="1" ht="14.25" spans="1:15">
      <c r="A24" s="71" t="s">
        <v>190</v>
      </c>
      <c r="D24" s="98"/>
      <c r="E24" s="98"/>
      <c r="F24" s="98"/>
      <c r="G24" s="98"/>
      <c r="H24" s="98"/>
      <c r="I24" s="98"/>
      <c r="J24" s="106"/>
      <c r="K24" s="106"/>
      <c r="L24" s="98"/>
      <c r="M24" s="98"/>
      <c r="N24" s="98"/>
      <c r="O24" s="98"/>
    </row>
    <row r="25" s="71" customFormat="1" ht="14.25" spans="1:15">
      <c r="A25" s="98"/>
      <c r="B25" s="98"/>
      <c r="C25" s="98"/>
      <c r="D25" s="98"/>
      <c r="E25" s="98"/>
      <c r="F25" s="98"/>
      <c r="G25" s="98"/>
      <c r="H25" s="98"/>
      <c r="I25" s="98"/>
      <c r="J25" s="107" t="s">
        <v>217</v>
      </c>
      <c r="K25" s="107" t="s">
        <v>218</v>
      </c>
      <c r="L25" s="97" t="s">
        <v>192</v>
      </c>
      <c r="M25" s="97"/>
      <c r="N25" s="97" t="s">
        <v>193</v>
      </c>
      <c r="O25" s="71" t="s">
        <v>215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2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F7" sqref="F7"/>
    </sheetView>
  </sheetViews>
  <sheetFormatPr defaultColWidth="10.1666666666667" defaultRowHeight="14.25"/>
  <cols>
    <col min="1" max="1" width="9.66666666666667" style="108" customWidth="1"/>
    <col min="2" max="2" width="11.1666666666667" style="108" customWidth="1"/>
    <col min="3" max="3" width="9.16666666666667" style="108" customWidth="1"/>
    <col min="4" max="4" width="9.5" style="108" customWidth="1"/>
    <col min="5" max="5" width="10.1666666666667" style="108" customWidth="1"/>
    <col min="6" max="6" width="10.3333333333333" style="108" customWidth="1"/>
    <col min="7" max="7" width="9.5" style="108" customWidth="1"/>
    <col min="8" max="8" width="9.16666666666667" style="108" customWidth="1"/>
    <col min="9" max="9" width="8.16666666666667" style="108" customWidth="1"/>
    <col min="10" max="10" width="10.5" style="108" customWidth="1"/>
    <col min="11" max="11" width="12.1666666666667" style="108" customWidth="1"/>
    <col min="12" max="16384" width="10.1666666666667" style="108"/>
  </cols>
  <sheetData>
    <row r="1" ht="26.25" spans="1:11">
      <c r="A1" s="109" t="s">
        <v>219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>
      <c r="A2" s="110" t="s">
        <v>53</v>
      </c>
      <c r="B2" s="111" t="s">
        <v>54</v>
      </c>
      <c r="C2" s="111"/>
      <c r="D2" s="112" t="s">
        <v>62</v>
      </c>
      <c r="E2" s="113" t="s">
        <v>63</v>
      </c>
      <c r="F2" s="114" t="s">
        <v>220</v>
      </c>
      <c r="G2" s="115" t="s">
        <v>221</v>
      </c>
      <c r="H2" s="116"/>
      <c r="I2" s="147" t="s">
        <v>57</v>
      </c>
      <c r="J2" s="175" t="s">
        <v>58</v>
      </c>
      <c r="K2" s="198"/>
    </row>
    <row r="3" spans="1:11">
      <c r="A3" s="117" t="s">
        <v>76</v>
      </c>
      <c r="B3" s="118">
        <v>3267</v>
      </c>
      <c r="C3" s="118"/>
      <c r="D3" s="119" t="s">
        <v>222</v>
      </c>
      <c r="E3" s="120">
        <v>45915</v>
      </c>
      <c r="F3" s="121"/>
      <c r="G3" s="121"/>
      <c r="H3" s="122" t="s">
        <v>223</v>
      </c>
      <c r="I3" s="122"/>
      <c r="J3" s="122"/>
      <c r="K3" s="177"/>
    </row>
    <row r="4" spans="1:11">
      <c r="A4" s="123" t="s">
        <v>72</v>
      </c>
      <c r="B4" s="124" t="s">
        <v>73</v>
      </c>
      <c r="C4" s="124">
        <v>6</v>
      </c>
      <c r="D4" s="125" t="s">
        <v>224</v>
      </c>
      <c r="E4" s="121" t="s">
        <v>225</v>
      </c>
      <c r="F4" s="121"/>
      <c r="G4" s="121"/>
      <c r="H4" s="125" t="s">
        <v>226</v>
      </c>
      <c r="I4" s="125"/>
      <c r="J4" s="138" t="s">
        <v>66</v>
      </c>
      <c r="K4" s="178" t="s">
        <v>67</v>
      </c>
    </row>
    <row r="5" spans="1:11">
      <c r="A5" s="123" t="s">
        <v>227</v>
      </c>
      <c r="B5" s="118">
        <v>1</v>
      </c>
      <c r="C5" s="118"/>
      <c r="D5" s="119" t="s">
        <v>225</v>
      </c>
      <c r="E5" s="119" t="s">
        <v>228</v>
      </c>
      <c r="F5" s="119" t="s">
        <v>229</v>
      </c>
      <c r="G5" s="119" t="s">
        <v>230</v>
      </c>
      <c r="H5" s="125" t="s">
        <v>231</v>
      </c>
      <c r="I5" s="125"/>
      <c r="J5" s="138" t="s">
        <v>66</v>
      </c>
      <c r="K5" s="178" t="s">
        <v>67</v>
      </c>
    </row>
    <row r="6" ht="15" spans="1:11">
      <c r="A6" s="126" t="s">
        <v>232</v>
      </c>
      <c r="B6" s="127">
        <v>3267</v>
      </c>
      <c r="C6" s="127"/>
      <c r="D6" s="128" t="s">
        <v>233</v>
      </c>
      <c r="E6" s="129"/>
      <c r="F6" s="130"/>
      <c r="G6" s="128"/>
      <c r="H6" s="131" t="s">
        <v>234</v>
      </c>
      <c r="I6" s="131"/>
      <c r="J6" s="144" t="s">
        <v>66</v>
      </c>
      <c r="K6" s="179" t="s">
        <v>67</v>
      </c>
    </row>
    <row r="7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235</v>
      </c>
      <c r="B8" s="114" t="s">
        <v>236</v>
      </c>
      <c r="C8" s="114" t="s">
        <v>237</v>
      </c>
      <c r="D8" s="114" t="s">
        <v>238</v>
      </c>
      <c r="E8" s="114" t="s">
        <v>239</v>
      </c>
      <c r="F8" s="114" t="s">
        <v>240</v>
      </c>
      <c r="G8" s="136" t="s">
        <v>241</v>
      </c>
      <c r="H8" s="137"/>
      <c r="I8" s="137"/>
      <c r="J8" s="137"/>
      <c r="K8" s="180"/>
    </row>
    <row r="9" spans="1:11">
      <c r="A9" s="123" t="s">
        <v>242</v>
      </c>
      <c r="B9" s="125"/>
      <c r="C9" s="138" t="s">
        <v>66</v>
      </c>
      <c r="D9" s="138" t="s">
        <v>67</v>
      </c>
      <c r="E9" s="119" t="s">
        <v>243</v>
      </c>
      <c r="F9" s="139" t="s">
        <v>244</v>
      </c>
      <c r="G9" s="140" t="s">
        <v>245</v>
      </c>
      <c r="H9" s="162"/>
      <c r="I9" s="162"/>
      <c r="J9" s="162"/>
      <c r="K9" s="190"/>
    </row>
    <row r="10" spans="1:11">
      <c r="A10" s="123" t="s">
        <v>246</v>
      </c>
      <c r="B10" s="125"/>
      <c r="C10" s="138" t="s">
        <v>66</v>
      </c>
      <c r="D10" s="138" t="s">
        <v>67</v>
      </c>
      <c r="E10" s="119" t="s">
        <v>247</v>
      </c>
      <c r="F10" s="139" t="s">
        <v>245</v>
      </c>
      <c r="G10" s="140" t="s">
        <v>248</v>
      </c>
      <c r="H10" s="162"/>
      <c r="I10" s="162"/>
      <c r="J10" s="162"/>
      <c r="K10" s="190"/>
    </row>
    <row r="11" spans="1:11">
      <c r="A11" s="142" t="s">
        <v>199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82"/>
    </row>
    <row r="12" spans="1:11">
      <c r="A12" s="117" t="s">
        <v>90</v>
      </c>
      <c r="B12" s="138" t="s">
        <v>86</v>
      </c>
      <c r="C12" s="138" t="s">
        <v>87</v>
      </c>
      <c r="D12" s="139"/>
      <c r="E12" s="119" t="s">
        <v>88</v>
      </c>
      <c r="F12" s="138" t="s">
        <v>86</v>
      </c>
      <c r="G12" s="138" t="s">
        <v>87</v>
      </c>
      <c r="H12" s="138"/>
      <c r="I12" s="119" t="s">
        <v>249</v>
      </c>
      <c r="J12" s="138" t="s">
        <v>86</v>
      </c>
      <c r="K12" s="178" t="s">
        <v>87</v>
      </c>
    </row>
    <row r="13" spans="1:11">
      <c r="A13" s="117" t="s">
        <v>93</v>
      </c>
      <c r="B13" s="138" t="s">
        <v>86</v>
      </c>
      <c r="C13" s="138" t="s">
        <v>87</v>
      </c>
      <c r="D13" s="139"/>
      <c r="E13" s="119" t="s">
        <v>98</v>
      </c>
      <c r="F13" s="138" t="s">
        <v>86</v>
      </c>
      <c r="G13" s="138" t="s">
        <v>87</v>
      </c>
      <c r="H13" s="138"/>
      <c r="I13" s="119" t="s">
        <v>250</v>
      </c>
      <c r="J13" s="138" t="s">
        <v>86</v>
      </c>
      <c r="K13" s="178" t="s">
        <v>87</v>
      </c>
    </row>
    <row r="14" ht="15" spans="1:11">
      <c r="A14" s="126" t="s">
        <v>251</v>
      </c>
      <c r="B14" s="144" t="s">
        <v>86</v>
      </c>
      <c r="C14" s="144" t="s">
        <v>87</v>
      </c>
      <c r="D14" s="129"/>
      <c r="E14" s="128" t="s">
        <v>252</v>
      </c>
      <c r="F14" s="144" t="s">
        <v>86</v>
      </c>
      <c r="G14" s="144" t="s">
        <v>87</v>
      </c>
      <c r="H14" s="144"/>
      <c r="I14" s="128" t="s">
        <v>253</v>
      </c>
      <c r="J14" s="144" t="s">
        <v>86</v>
      </c>
      <c r="K14" s="179" t="s">
        <v>87</v>
      </c>
    </row>
    <row r="15" ht="15" spans="1:11">
      <c r="A15" s="132" t="s">
        <v>189</v>
      </c>
      <c r="B15" s="145" t="s">
        <v>245</v>
      </c>
      <c r="C15" s="146"/>
      <c r="D15" s="133"/>
      <c r="E15" s="132"/>
      <c r="F15" s="146"/>
      <c r="G15" s="146"/>
      <c r="H15" s="146"/>
      <c r="I15" s="132"/>
      <c r="J15" s="146"/>
      <c r="K15" s="146"/>
    </row>
    <row r="16" s="195" customFormat="1" spans="1:11">
      <c r="A16" s="110" t="s">
        <v>254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83"/>
    </row>
    <row r="17" spans="1:11">
      <c r="A17" s="123" t="s">
        <v>255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84"/>
    </row>
    <row r="18" spans="1:11">
      <c r="A18" s="123" t="s">
        <v>256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84"/>
    </row>
    <row r="19" spans="1:11">
      <c r="A19" s="148" t="s">
        <v>257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85"/>
    </row>
    <row r="20" spans="1:11">
      <c r="A20" s="150" t="s">
        <v>258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81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0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0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6"/>
    </row>
    <row r="24" spans="1:11">
      <c r="A24" s="123" t="s">
        <v>123</v>
      </c>
      <c r="B24" s="125"/>
      <c r="C24" s="138" t="s">
        <v>66</v>
      </c>
      <c r="D24" s="138" t="s">
        <v>67</v>
      </c>
      <c r="E24" s="122"/>
      <c r="F24" s="122"/>
      <c r="G24" s="122"/>
      <c r="H24" s="122"/>
      <c r="I24" s="122"/>
      <c r="J24" s="122"/>
      <c r="K24" s="177"/>
    </row>
    <row r="25" ht="15" spans="1:11">
      <c r="A25" s="153" t="s">
        <v>259</v>
      </c>
      <c r="B25" s="154" t="s">
        <v>245</v>
      </c>
      <c r="C25" s="197"/>
      <c r="D25" s="197"/>
      <c r="E25" s="197"/>
      <c r="F25" s="197"/>
      <c r="G25" s="197"/>
      <c r="H25" s="197"/>
      <c r="I25" s="197"/>
      <c r="J25" s="197"/>
      <c r="K25" s="199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260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80"/>
    </row>
    <row r="28" spans="1:11">
      <c r="A28" s="157" t="s">
        <v>261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8"/>
    </row>
    <row r="29" spans="1:11">
      <c r="A29" s="159" t="s">
        <v>262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9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89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89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9"/>
    </row>
    <row r="33" ht="23" customHeigh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9"/>
    </row>
    <row r="34" ht="23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0"/>
    </row>
    <row r="35" ht="23" customHeight="1" spans="1:11">
      <c r="A35" s="163"/>
      <c r="B35" s="162"/>
      <c r="C35" s="162"/>
      <c r="D35" s="162"/>
      <c r="E35" s="162"/>
      <c r="F35" s="162"/>
      <c r="G35" s="162"/>
      <c r="H35" s="162"/>
      <c r="I35" s="162"/>
      <c r="J35" s="162"/>
      <c r="K35" s="190"/>
    </row>
    <row r="36" ht="23" customHeight="1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91"/>
    </row>
    <row r="37" ht="18.75" customHeight="1" spans="1:11">
      <c r="A37" s="166" t="s">
        <v>263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92"/>
    </row>
    <row r="38" s="196" customFormat="1" ht="18.75" customHeight="1" spans="1:11">
      <c r="A38" s="123" t="s">
        <v>264</v>
      </c>
      <c r="B38" s="125"/>
      <c r="C38" s="125"/>
      <c r="D38" s="122" t="s">
        <v>265</v>
      </c>
      <c r="E38" s="122"/>
      <c r="F38" s="168" t="s">
        <v>266</v>
      </c>
      <c r="G38" s="169"/>
      <c r="H38" s="125" t="s">
        <v>267</v>
      </c>
      <c r="I38" s="125"/>
      <c r="J38" s="125" t="s">
        <v>268</v>
      </c>
      <c r="K38" s="184"/>
    </row>
    <row r="39" ht="18.75" customHeight="1" spans="1:13">
      <c r="A39" s="123" t="s">
        <v>189</v>
      </c>
      <c r="B39" s="170" t="s">
        <v>269</v>
      </c>
      <c r="C39" s="170"/>
      <c r="D39" s="170"/>
      <c r="E39" s="170"/>
      <c r="F39" s="170"/>
      <c r="G39" s="170"/>
      <c r="H39" s="170"/>
      <c r="I39" s="170"/>
      <c r="J39" s="170"/>
      <c r="K39" s="193"/>
      <c r="M39" s="196"/>
    </row>
    <row r="40" ht="31" customHeight="1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84"/>
    </row>
    <row r="41" ht="18.75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84"/>
    </row>
    <row r="42" ht="32" customHeight="1" spans="1:11">
      <c r="A42" s="126" t="s">
        <v>139</v>
      </c>
      <c r="B42" s="171" t="s">
        <v>270</v>
      </c>
      <c r="C42" s="171"/>
      <c r="D42" s="128" t="s">
        <v>271</v>
      </c>
      <c r="E42" s="172" t="s">
        <v>142</v>
      </c>
      <c r="F42" s="128" t="s">
        <v>143</v>
      </c>
      <c r="G42" s="173">
        <v>45909</v>
      </c>
      <c r="H42" s="174" t="s">
        <v>144</v>
      </c>
      <c r="I42" s="174"/>
      <c r="J42" s="171" t="s">
        <v>215</v>
      </c>
      <c r="K42" s="19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31" sqref="A31:K31"/>
    </sheetView>
  </sheetViews>
  <sheetFormatPr defaultColWidth="9" defaultRowHeight="14.25"/>
  <cols>
    <col min="1" max="1" width="9.66666666666667" style="108" customWidth="1"/>
    <col min="2" max="2" width="11.1666666666667" style="108" customWidth="1"/>
    <col min="3" max="3" width="9.16666666666667" style="108" customWidth="1"/>
    <col min="4" max="4" width="9.5" style="108" customWidth="1"/>
    <col min="5" max="5" width="10.1666666666667" style="108" customWidth="1"/>
    <col min="6" max="6" width="10.3333333333333" style="108" customWidth="1"/>
    <col min="7" max="7" width="9.5" style="108" customWidth="1"/>
    <col min="8" max="8" width="9.16666666666667" style="108" customWidth="1"/>
    <col min="9" max="9" width="8.16666666666667" style="108" customWidth="1"/>
    <col min="10" max="10" width="10.5" style="108" customWidth="1"/>
    <col min="11" max="11" width="12.1666666666667" style="108" customWidth="1"/>
  </cols>
  <sheetData>
    <row r="1" ht="26.25" spans="1:11">
      <c r="A1" s="109" t="s">
        <v>219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ht="15" spans="1:11">
      <c r="A2" s="110" t="s">
        <v>53</v>
      </c>
      <c r="B2" s="111" t="s">
        <v>54</v>
      </c>
      <c r="C2" s="111"/>
      <c r="D2" s="112" t="s">
        <v>62</v>
      </c>
      <c r="E2" s="113"/>
      <c r="F2" s="114" t="s">
        <v>220</v>
      </c>
      <c r="G2" s="115" t="s">
        <v>272</v>
      </c>
      <c r="H2" s="116"/>
      <c r="I2" s="147" t="s">
        <v>57</v>
      </c>
      <c r="J2" s="175" t="s">
        <v>273</v>
      </c>
      <c r="K2" s="176"/>
    </row>
    <row r="3" spans="1:11">
      <c r="A3" s="117" t="s">
        <v>76</v>
      </c>
      <c r="B3" s="118"/>
      <c r="C3" s="118"/>
      <c r="D3" s="119" t="s">
        <v>222</v>
      </c>
      <c r="E3" s="120">
        <v>45721</v>
      </c>
      <c r="F3" s="121"/>
      <c r="G3" s="121"/>
      <c r="H3" s="122" t="s">
        <v>223</v>
      </c>
      <c r="I3" s="122"/>
      <c r="J3" s="122"/>
      <c r="K3" s="177"/>
    </row>
    <row r="4" spans="1:11">
      <c r="A4" s="123" t="s">
        <v>72</v>
      </c>
      <c r="B4" s="124"/>
      <c r="C4" s="124">
        <v>6</v>
      </c>
      <c r="D4" s="125" t="s">
        <v>224</v>
      </c>
      <c r="E4" s="121" t="s">
        <v>225</v>
      </c>
      <c r="F4" s="121"/>
      <c r="G4" s="121"/>
      <c r="H4" s="125" t="s">
        <v>226</v>
      </c>
      <c r="I4" s="125"/>
      <c r="J4" s="138" t="s">
        <v>66</v>
      </c>
      <c r="K4" s="178" t="s">
        <v>67</v>
      </c>
    </row>
    <row r="5" spans="1:11">
      <c r="A5" s="123" t="s">
        <v>227</v>
      </c>
      <c r="B5" s="118" t="s">
        <v>274</v>
      </c>
      <c r="C5" s="118"/>
      <c r="D5" s="119" t="s">
        <v>225</v>
      </c>
      <c r="E5" s="119" t="s">
        <v>228</v>
      </c>
      <c r="F5" s="119" t="s">
        <v>229</v>
      </c>
      <c r="G5" s="119" t="s">
        <v>230</v>
      </c>
      <c r="H5" s="125" t="s">
        <v>231</v>
      </c>
      <c r="I5" s="125"/>
      <c r="J5" s="138" t="s">
        <v>66</v>
      </c>
      <c r="K5" s="178" t="s">
        <v>67</v>
      </c>
    </row>
    <row r="6" ht="15" spans="1:11">
      <c r="A6" s="126" t="s">
        <v>232</v>
      </c>
      <c r="B6" s="127">
        <v>315</v>
      </c>
      <c r="C6" s="127"/>
      <c r="D6" s="128" t="s">
        <v>233</v>
      </c>
      <c r="E6" s="129"/>
      <c r="F6" s="130">
        <v>11684</v>
      </c>
      <c r="G6" s="128"/>
      <c r="H6" s="131" t="s">
        <v>234</v>
      </c>
      <c r="I6" s="131"/>
      <c r="J6" s="144" t="s">
        <v>66</v>
      </c>
      <c r="K6" s="179" t="s">
        <v>67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235</v>
      </c>
      <c r="B8" s="114" t="s">
        <v>236</v>
      </c>
      <c r="C8" s="114" t="s">
        <v>237</v>
      </c>
      <c r="D8" s="114" t="s">
        <v>238</v>
      </c>
      <c r="E8" s="114" t="s">
        <v>239</v>
      </c>
      <c r="F8" s="114" t="s">
        <v>240</v>
      </c>
      <c r="G8" s="136" t="s">
        <v>275</v>
      </c>
      <c r="H8" s="137"/>
      <c r="I8" s="137"/>
      <c r="J8" s="137"/>
      <c r="K8" s="180"/>
    </row>
    <row r="9" spans="1:11">
      <c r="A9" s="123" t="s">
        <v>242</v>
      </c>
      <c r="B9" s="125"/>
      <c r="C9" s="138" t="s">
        <v>66</v>
      </c>
      <c r="D9" s="138" t="s">
        <v>67</v>
      </c>
      <c r="E9" s="119" t="s">
        <v>243</v>
      </c>
      <c r="F9" s="139" t="s">
        <v>244</v>
      </c>
      <c r="G9" s="140" t="s">
        <v>245</v>
      </c>
      <c r="H9" s="141"/>
      <c r="I9" s="141"/>
      <c r="J9" s="141"/>
      <c r="K9" s="181"/>
    </row>
    <row r="10" spans="1:11">
      <c r="A10" s="123" t="s">
        <v>246</v>
      </c>
      <c r="B10" s="125"/>
      <c r="C10" s="138" t="s">
        <v>66</v>
      </c>
      <c r="D10" s="138" t="s">
        <v>67</v>
      </c>
      <c r="E10" s="119" t="s">
        <v>247</v>
      </c>
      <c r="F10" s="139" t="s">
        <v>245</v>
      </c>
      <c r="G10" s="140" t="s">
        <v>248</v>
      </c>
      <c r="H10" s="141"/>
      <c r="I10" s="141"/>
      <c r="J10" s="141"/>
      <c r="K10" s="181"/>
    </row>
    <row r="11" spans="1:11">
      <c r="A11" s="142" t="s">
        <v>199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82"/>
    </row>
    <row r="12" spans="1:11">
      <c r="A12" s="117" t="s">
        <v>90</v>
      </c>
      <c r="B12" s="138" t="s">
        <v>86</v>
      </c>
      <c r="C12" s="138" t="s">
        <v>87</v>
      </c>
      <c r="D12" s="139"/>
      <c r="E12" s="119" t="s">
        <v>88</v>
      </c>
      <c r="F12" s="138" t="s">
        <v>86</v>
      </c>
      <c r="G12" s="138" t="s">
        <v>87</v>
      </c>
      <c r="H12" s="138"/>
      <c r="I12" s="119" t="s">
        <v>249</v>
      </c>
      <c r="J12" s="138" t="s">
        <v>86</v>
      </c>
      <c r="K12" s="178" t="s">
        <v>87</v>
      </c>
    </row>
    <row r="13" spans="1:11">
      <c r="A13" s="117" t="s">
        <v>93</v>
      </c>
      <c r="B13" s="138" t="s">
        <v>86</v>
      </c>
      <c r="C13" s="138" t="s">
        <v>87</v>
      </c>
      <c r="D13" s="139"/>
      <c r="E13" s="119" t="s">
        <v>98</v>
      </c>
      <c r="F13" s="138" t="s">
        <v>86</v>
      </c>
      <c r="G13" s="138" t="s">
        <v>87</v>
      </c>
      <c r="H13" s="138"/>
      <c r="I13" s="119" t="s">
        <v>250</v>
      </c>
      <c r="J13" s="138" t="s">
        <v>86</v>
      </c>
      <c r="K13" s="178" t="s">
        <v>87</v>
      </c>
    </row>
    <row r="14" ht="15" spans="1:11">
      <c r="A14" s="126" t="s">
        <v>251</v>
      </c>
      <c r="B14" s="144" t="s">
        <v>86</v>
      </c>
      <c r="C14" s="144" t="s">
        <v>87</v>
      </c>
      <c r="D14" s="129"/>
      <c r="E14" s="128" t="s">
        <v>252</v>
      </c>
      <c r="F14" s="144" t="s">
        <v>86</v>
      </c>
      <c r="G14" s="144" t="s">
        <v>87</v>
      </c>
      <c r="H14" s="144"/>
      <c r="I14" s="128" t="s">
        <v>253</v>
      </c>
      <c r="J14" s="144" t="s">
        <v>86</v>
      </c>
      <c r="K14" s="179" t="s">
        <v>87</v>
      </c>
    </row>
    <row r="15" ht="15" spans="1:11">
      <c r="A15" s="132" t="s">
        <v>189</v>
      </c>
      <c r="B15" s="145" t="s">
        <v>245</v>
      </c>
      <c r="C15" s="146"/>
      <c r="D15" s="133"/>
      <c r="E15" s="132"/>
      <c r="F15" s="146"/>
      <c r="G15" s="146"/>
      <c r="H15" s="146"/>
      <c r="I15" s="132"/>
      <c r="J15" s="146"/>
      <c r="K15" s="146"/>
    </row>
    <row r="16" spans="1:11">
      <c r="A16" s="110" t="s">
        <v>254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83"/>
    </row>
    <row r="17" spans="1:11">
      <c r="A17" s="123" t="s">
        <v>276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84"/>
    </row>
    <row r="18" spans="1:11">
      <c r="A18" s="123" t="s">
        <v>256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84"/>
    </row>
    <row r="19" spans="1:11">
      <c r="A19" s="148"/>
      <c r="B19" s="149"/>
      <c r="C19" s="149"/>
      <c r="D19" s="149"/>
      <c r="E19" s="149"/>
      <c r="F19" s="149"/>
      <c r="G19" s="149"/>
      <c r="H19" s="149"/>
      <c r="I19" s="149"/>
      <c r="J19" s="149"/>
      <c r="K19" s="185"/>
    </row>
    <row r="20" spans="1:11">
      <c r="A20" s="150"/>
      <c r="B20" s="141"/>
      <c r="C20" s="141"/>
      <c r="D20" s="141"/>
      <c r="E20" s="141"/>
      <c r="F20" s="141"/>
      <c r="G20" s="141"/>
      <c r="H20" s="141"/>
      <c r="I20" s="141"/>
      <c r="J20" s="141"/>
      <c r="K20" s="181"/>
    </row>
    <row r="21" spans="1:11">
      <c r="A21" s="150"/>
      <c r="B21" s="141"/>
      <c r="C21" s="141"/>
      <c r="D21" s="141"/>
      <c r="E21" s="141"/>
      <c r="F21" s="141"/>
      <c r="G21" s="141"/>
      <c r="H21" s="141"/>
      <c r="I21" s="141"/>
      <c r="J21" s="141"/>
      <c r="K21" s="181"/>
    </row>
    <row r="22" spans="1:11">
      <c r="A22" s="150"/>
      <c r="B22" s="141"/>
      <c r="C22" s="141"/>
      <c r="D22" s="141"/>
      <c r="E22" s="141"/>
      <c r="F22" s="141"/>
      <c r="G22" s="141"/>
      <c r="H22" s="141"/>
      <c r="I22" s="141"/>
      <c r="J22" s="141"/>
      <c r="K22" s="181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6"/>
    </row>
    <row r="24" spans="1:11">
      <c r="A24" s="123" t="s">
        <v>123</v>
      </c>
      <c r="B24" s="125"/>
      <c r="C24" s="138" t="s">
        <v>66</v>
      </c>
      <c r="D24" s="138" t="s">
        <v>67</v>
      </c>
      <c r="E24" s="122"/>
      <c r="F24" s="122"/>
      <c r="G24" s="122"/>
      <c r="H24" s="122"/>
      <c r="I24" s="122"/>
      <c r="J24" s="122"/>
      <c r="K24" s="177"/>
    </row>
    <row r="25" ht="15" spans="1:11">
      <c r="A25" s="153" t="s">
        <v>259</v>
      </c>
      <c r="B25" s="154" t="s">
        <v>245</v>
      </c>
      <c r="C25" s="154"/>
      <c r="D25" s="154"/>
      <c r="E25" s="154"/>
      <c r="F25" s="154"/>
      <c r="G25" s="154"/>
      <c r="H25" s="154"/>
      <c r="I25" s="154"/>
      <c r="J25" s="154"/>
      <c r="K25" s="187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260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80"/>
    </row>
    <row r="28" spans="1:11">
      <c r="A28" s="157"/>
      <c r="B28" s="158"/>
      <c r="C28" s="158"/>
      <c r="D28" s="158"/>
      <c r="E28" s="158"/>
      <c r="F28" s="158"/>
      <c r="G28" s="158"/>
      <c r="H28" s="158"/>
      <c r="I28" s="158"/>
      <c r="J28" s="158"/>
      <c r="K28" s="188"/>
    </row>
    <row r="29" spans="1:11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88"/>
    </row>
    <row r="30" spans="1:11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88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89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9"/>
    </row>
    <row r="33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9"/>
    </row>
    <row r="34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0"/>
    </row>
    <row r="35" spans="1:11">
      <c r="A35" s="163"/>
      <c r="B35" s="162"/>
      <c r="C35" s="162"/>
      <c r="D35" s="162"/>
      <c r="E35" s="162"/>
      <c r="F35" s="162"/>
      <c r="G35" s="162"/>
      <c r="H35" s="162"/>
      <c r="I35" s="162"/>
      <c r="J35" s="162"/>
      <c r="K35" s="190"/>
    </row>
    <row r="36" ht="15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91"/>
    </row>
    <row r="37" spans="1:11">
      <c r="A37" s="166" t="s">
        <v>263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92"/>
    </row>
    <row r="38" spans="1:11">
      <c r="A38" s="123" t="s">
        <v>264</v>
      </c>
      <c r="B38" s="125"/>
      <c r="C38" s="125"/>
      <c r="D38" s="122" t="s">
        <v>265</v>
      </c>
      <c r="E38" s="122"/>
      <c r="F38" s="168" t="s">
        <v>266</v>
      </c>
      <c r="G38" s="169"/>
      <c r="H38" s="125" t="s">
        <v>267</v>
      </c>
      <c r="I38" s="125"/>
      <c r="J38" s="125" t="s">
        <v>268</v>
      </c>
      <c r="K38" s="184"/>
    </row>
    <row r="39" spans="1:11">
      <c r="A39" s="123" t="s">
        <v>189</v>
      </c>
      <c r="B39" s="170" t="s">
        <v>277</v>
      </c>
      <c r="C39" s="170"/>
      <c r="D39" s="170"/>
      <c r="E39" s="170"/>
      <c r="F39" s="170"/>
      <c r="G39" s="170"/>
      <c r="H39" s="170"/>
      <c r="I39" s="170"/>
      <c r="J39" s="170"/>
      <c r="K39" s="193"/>
    </row>
    <row r="40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84"/>
    </row>
    <row r="4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84"/>
    </row>
    <row r="42" ht="15" spans="1:11">
      <c r="A42" s="126" t="s">
        <v>139</v>
      </c>
      <c r="B42" s="171" t="s">
        <v>270</v>
      </c>
      <c r="C42" s="171"/>
      <c r="D42" s="128" t="s">
        <v>271</v>
      </c>
      <c r="E42" s="172" t="s">
        <v>278</v>
      </c>
      <c r="F42" s="128" t="s">
        <v>143</v>
      </c>
      <c r="G42" s="173">
        <v>45724</v>
      </c>
      <c r="H42" s="174" t="s">
        <v>144</v>
      </c>
      <c r="I42" s="174"/>
      <c r="J42" s="171" t="s">
        <v>278</v>
      </c>
      <c r="K42" s="19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80" zoomScaleNormal="80" workbookViewId="0">
      <selection activeCell="L27" sqref="L27"/>
    </sheetView>
  </sheetViews>
  <sheetFormatPr defaultColWidth="9" defaultRowHeight="26" customHeight="1"/>
  <cols>
    <col min="1" max="1" width="17.1666666666667" style="71" customWidth="1"/>
    <col min="2" max="7" width="9.33333333333333" style="71" customWidth="1"/>
    <col min="8" max="8" width="1.33333333333333" style="71" customWidth="1"/>
    <col min="9" max="14" width="15.1666666666667" style="72" customWidth="1"/>
    <col min="15" max="16384" width="9" style="71"/>
  </cols>
  <sheetData>
    <row r="1" ht="22" customHeight="1" spans="1:14">
      <c r="A1" s="73" t="s">
        <v>147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ht="22" customHeight="1" spans="1:14">
      <c r="A2" s="75" t="s">
        <v>62</v>
      </c>
      <c r="B2" s="76" t="str">
        <f>尾期1!E2</f>
        <v>TADDAN92628</v>
      </c>
      <c r="C2" s="76"/>
      <c r="D2" s="77" t="s">
        <v>68</v>
      </c>
      <c r="E2" s="76" t="s">
        <v>221</v>
      </c>
      <c r="F2" s="76"/>
      <c r="G2" s="76"/>
      <c r="H2" s="78"/>
      <c r="I2" s="99" t="s">
        <v>57</v>
      </c>
      <c r="J2" s="100" t="s">
        <v>58</v>
      </c>
      <c r="K2" s="100"/>
      <c r="L2" s="100"/>
      <c r="M2" s="100"/>
      <c r="N2" s="101"/>
    </row>
    <row r="3" ht="22" customHeight="1" spans="1:14">
      <c r="A3" s="79" t="s">
        <v>148</v>
      </c>
      <c r="B3" s="80" t="s">
        <v>149</v>
      </c>
      <c r="C3" s="80"/>
      <c r="D3" s="80"/>
      <c r="E3" s="80"/>
      <c r="F3" s="80"/>
      <c r="G3" s="80"/>
      <c r="H3" s="81"/>
      <c r="I3" s="102" t="s">
        <v>150</v>
      </c>
      <c r="J3" s="102"/>
      <c r="K3" s="102"/>
      <c r="L3" s="102"/>
      <c r="M3" s="102"/>
      <c r="N3" s="103"/>
    </row>
    <row r="4" ht="22" customHeight="1" spans="1:14">
      <c r="A4" s="79"/>
      <c r="B4" s="82" t="s">
        <v>152</v>
      </c>
      <c r="C4" s="82" t="s">
        <v>153</v>
      </c>
      <c r="D4" s="82" t="s">
        <v>154</v>
      </c>
      <c r="E4" s="82" t="s">
        <v>155</v>
      </c>
      <c r="F4" s="82" t="s">
        <v>156</v>
      </c>
      <c r="G4" s="82" t="s">
        <v>157</v>
      </c>
      <c r="H4" s="81"/>
      <c r="I4" s="82" t="s">
        <v>152</v>
      </c>
      <c r="J4" s="82" t="s">
        <v>153</v>
      </c>
      <c r="K4" s="82" t="s">
        <v>154</v>
      </c>
      <c r="L4" s="82" t="s">
        <v>155</v>
      </c>
      <c r="M4" s="82" t="s">
        <v>156</v>
      </c>
      <c r="N4" s="82" t="s">
        <v>157</v>
      </c>
    </row>
    <row r="5" ht="22" customHeight="1" spans="1:14">
      <c r="A5" s="79"/>
      <c r="B5" s="83" t="s">
        <v>161</v>
      </c>
      <c r="C5" s="83" t="s">
        <v>162</v>
      </c>
      <c r="D5" s="83" t="s">
        <v>163</v>
      </c>
      <c r="E5" s="83" t="s">
        <v>164</v>
      </c>
      <c r="F5" s="83" t="s">
        <v>165</v>
      </c>
      <c r="G5" s="83" t="s">
        <v>166</v>
      </c>
      <c r="H5" s="81"/>
      <c r="I5" s="83" t="s">
        <v>161</v>
      </c>
      <c r="J5" s="83" t="s">
        <v>162</v>
      </c>
      <c r="K5" s="83" t="s">
        <v>163</v>
      </c>
      <c r="L5" s="83" t="s">
        <v>164</v>
      </c>
      <c r="M5" s="83" t="s">
        <v>165</v>
      </c>
      <c r="N5" s="83" t="s">
        <v>166</v>
      </c>
    </row>
    <row r="6" ht="22" customHeight="1" spans="1:14">
      <c r="A6" s="84" t="s">
        <v>168</v>
      </c>
      <c r="B6" s="85">
        <f>C6-2</f>
        <v>59</v>
      </c>
      <c r="C6" s="85">
        <v>61</v>
      </c>
      <c r="D6" s="85">
        <f>C6+2</f>
        <v>63</v>
      </c>
      <c r="E6" s="85">
        <f>D6+2</f>
        <v>65</v>
      </c>
      <c r="F6" s="85">
        <f>E6+1</f>
        <v>66</v>
      </c>
      <c r="G6" s="85">
        <f>F6+1</f>
        <v>67</v>
      </c>
      <c r="H6" s="81"/>
      <c r="I6" s="104" t="s">
        <v>169</v>
      </c>
      <c r="J6" s="104" t="s">
        <v>169</v>
      </c>
      <c r="K6" s="105">
        <v>0</v>
      </c>
      <c r="L6" s="104" t="s">
        <v>169</v>
      </c>
      <c r="M6" s="104" t="s">
        <v>169</v>
      </c>
      <c r="N6" s="104" t="s">
        <v>169</v>
      </c>
    </row>
    <row r="7" ht="22" customHeight="1" spans="1:14">
      <c r="A7" s="84" t="s">
        <v>170</v>
      </c>
      <c r="B7" s="85">
        <f>C7-2</f>
        <v>61</v>
      </c>
      <c r="C7" s="85">
        <v>63</v>
      </c>
      <c r="D7" s="85">
        <f>C7+2</f>
        <v>65</v>
      </c>
      <c r="E7" s="85">
        <f>D7+2</f>
        <v>67</v>
      </c>
      <c r="F7" s="85">
        <f>E7+1</f>
        <v>68</v>
      </c>
      <c r="G7" s="85">
        <f>F7+1</f>
        <v>69</v>
      </c>
      <c r="H7" s="81"/>
      <c r="I7" s="104" t="s">
        <v>177</v>
      </c>
      <c r="J7" s="104" t="s">
        <v>177</v>
      </c>
      <c r="K7" s="105">
        <v>-0.5</v>
      </c>
      <c r="L7" s="104" t="s">
        <v>177</v>
      </c>
      <c r="M7" s="104" t="s">
        <v>177</v>
      </c>
      <c r="N7" s="104" t="s">
        <v>177</v>
      </c>
    </row>
    <row r="8" ht="22" customHeight="1" spans="1:14">
      <c r="A8" s="86" t="s">
        <v>171</v>
      </c>
      <c r="B8" s="85">
        <f t="shared" ref="B8:B10" si="0">C8-4</f>
        <v>94</v>
      </c>
      <c r="C8" s="85" t="s">
        <v>172</v>
      </c>
      <c r="D8" s="85">
        <f t="shared" ref="D8:D10" si="1">C8+4</f>
        <v>102</v>
      </c>
      <c r="E8" s="85">
        <f>D8+4</f>
        <v>106</v>
      </c>
      <c r="F8" s="85">
        <f t="shared" ref="F8:F10" si="2">E8+6</f>
        <v>112</v>
      </c>
      <c r="G8" s="85">
        <f>F8+6</f>
        <v>118</v>
      </c>
      <c r="H8" s="81"/>
      <c r="I8" s="104" t="s">
        <v>169</v>
      </c>
      <c r="J8" s="104" t="s">
        <v>169</v>
      </c>
      <c r="K8" s="105">
        <v>-0.5</v>
      </c>
      <c r="L8" s="104" t="s">
        <v>177</v>
      </c>
      <c r="M8" s="104" t="s">
        <v>169</v>
      </c>
      <c r="N8" s="104" t="s">
        <v>169</v>
      </c>
    </row>
    <row r="9" ht="22" customHeight="1" spans="1:14">
      <c r="A9" s="86" t="s">
        <v>174</v>
      </c>
      <c r="B9" s="85">
        <f t="shared" si="0"/>
        <v>84</v>
      </c>
      <c r="C9" s="85">
        <v>88</v>
      </c>
      <c r="D9" s="85">
        <f t="shared" si="1"/>
        <v>92</v>
      </c>
      <c r="E9" s="85">
        <f>D9+5</f>
        <v>97</v>
      </c>
      <c r="F9" s="85">
        <f t="shared" si="2"/>
        <v>103</v>
      </c>
      <c r="G9" s="85">
        <f>F9+7</f>
        <v>110</v>
      </c>
      <c r="H9" s="81"/>
      <c r="I9" s="104" t="s">
        <v>169</v>
      </c>
      <c r="J9" s="104" t="s">
        <v>169</v>
      </c>
      <c r="K9" s="105">
        <v>0</v>
      </c>
      <c r="L9" s="104" t="s">
        <v>169</v>
      </c>
      <c r="M9" s="104" t="s">
        <v>169</v>
      </c>
      <c r="N9" s="104" t="s">
        <v>169</v>
      </c>
    </row>
    <row r="10" ht="22" customHeight="1" spans="1:14">
      <c r="A10" s="86" t="s">
        <v>175</v>
      </c>
      <c r="B10" s="85">
        <f t="shared" si="0"/>
        <v>100</v>
      </c>
      <c r="C10" s="85">
        <v>104</v>
      </c>
      <c r="D10" s="85">
        <f t="shared" si="1"/>
        <v>108</v>
      </c>
      <c r="E10" s="85">
        <f>D10+5</f>
        <v>113</v>
      </c>
      <c r="F10" s="85">
        <f t="shared" si="2"/>
        <v>119</v>
      </c>
      <c r="G10" s="85">
        <f>F10+7</f>
        <v>126</v>
      </c>
      <c r="H10" s="81"/>
      <c r="I10" s="104" t="s">
        <v>169</v>
      </c>
      <c r="J10" s="104" t="s">
        <v>279</v>
      </c>
      <c r="K10" s="105">
        <v>0.5</v>
      </c>
      <c r="L10" s="104" t="s">
        <v>169</v>
      </c>
      <c r="M10" s="104" t="s">
        <v>169</v>
      </c>
      <c r="N10" s="104" t="s">
        <v>169</v>
      </c>
    </row>
    <row r="11" ht="22" customHeight="1" spans="1:14">
      <c r="A11" s="87" t="s">
        <v>176</v>
      </c>
      <c r="B11" s="88">
        <f>C11-1.5</f>
        <v>78.5</v>
      </c>
      <c r="C11" s="85">
        <v>80</v>
      </c>
      <c r="D11" s="88">
        <f>C11+1.5</f>
        <v>81.5</v>
      </c>
      <c r="E11" s="88">
        <f>D11+1.5</f>
        <v>83</v>
      </c>
      <c r="F11" s="88">
        <f>E11+1.1</f>
        <v>84.1</v>
      </c>
      <c r="G11" s="88">
        <f>F11+1.1</f>
        <v>85.2</v>
      </c>
      <c r="H11" s="81"/>
      <c r="I11" s="104" t="s">
        <v>177</v>
      </c>
      <c r="J11" s="104" t="s">
        <v>169</v>
      </c>
      <c r="K11" s="105">
        <v>0</v>
      </c>
      <c r="L11" s="104" t="s">
        <v>177</v>
      </c>
      <c r="M11" s="104" t="s">
        <v>169</v>
      </c>
      <c r="N11" s="104" t="s">
        <v>177</v>
      </c>
    </row>
    <row r="12" ht="22" customHeight="1" spans="1:14">
      <c r="A12" s="86" t="s">
        <v>178</v>
      </c>
      <c r="B12" s="85">
        <f>C12-0.8</f>
        <v>17.7</v>
      </c>
      <c r="C12" s="85">
        <v>18.5</v>
      </c>
      <c r="D12" s="85">
        <f>C12+0.8</f>
        <v>19.3</v>
      </c>
      <c r="E12" s="85">
        <f>D12+0.8</f>
        <v>20.1</v>
      </c>
      <c r="F12" s="85">
        <f>E12+1.3</f>
        <v>21.4</v>
      </c>
      <c r="G12" s="85">
        <f>F12+1.3</f>
        <v>22.7</v>
      </c>
      <c r="H12" s="81"/>
      <c r="I12" s="104" t="s">
        <v>169</v>
      </c>
      <c r="J12" s="104" t="s">
        <v>280</v>
      </c>
      <c r="K12" s="105">
        <v>0</v>
      </c>
      <c r="L12" s="104" t="s">
        <v>179</v>
      </c>
      <c r="M12" s="104" t="s">
        <v>280</v>
      </c>
      <c r="N12" s="104" t="s">
        <v>169</v>
      </c>
    </row>
    <row r="13" ht="22" customHeight="1" spans="1:14">
      <c r="A13" s="86" t="s">
        <v>180</v>
      </c>
      <c r="B13" s="85">
        <f>C13-0.7</f>
        <v>14.8</v>
      </c>
      <c r="C13" s="85">
        <v>15.5</v>
      </c>
      <c r="D13" s="85">
        <f>C13+0.7</f>
        <v>16.2</v>
      </c>
      <c r="E13" s="85">
        <f>D13+0.7</f>
        <v>16.9</v>
      </c>
      <c r="F13" s="85">
        <f>E13+0.9</f>
        <v>17.8</v>
      </c>
      <c r="G13" s="85">
        <f>F13+0.9</f>
        <v>18.7</v>
      </c>
      <c r="H13" s="81"/>
      <c r="I13" s="104" t="s">
        <v>169</v>
      </c>
      <c r="J13" s="104" t="s">
        <v>169</v>
      </c>
      <c r="K13" s="105">
        <v>0</v>
      </c>
      <c r="L13" s="104" t="s">
        <v>169</v>
      </c>
      <c r="M13" s="104" t="s">
        <v>179</v>
      </c>
      <c r="N13" s="104" t="s">
        <v>169</v>
      </c>
    </row>
    <row r="14" ht="22" customHeight="1" spans="1:14">
      <c r="A14" s="86" t="s">
        <v>181</v>
      </c>
      <c r="B14" s="85">
        <f t="shared" ref="B14:B18" si="3">C14-0.5</f>
        <v>10</v>
      </c>
      <c r="C14" s="85">
        <v>10.5</v>
      </c>
      <c r="D14" s="85">
        <f t="shared" ref="D14:D18" si="4">C14+0.5</f>
        <v>11</v>
      </c>
      <c r="E14" s="85">
        <f t="shared" ref="E14:E18" si="5">D14+0.5</f>
        <v>11.5</v>
      </c>
      <c r="F14" s="85">
        <f>E14+0.7</f>
        <v>12.2</v>
      </c>
      <c r="G14" s="85">
        <f>F14+0.7</f>
        <v>12.9</v>
      </c>
      <c r="H14" s="81"/>
      <c r="I14" s="104" t="s">
        <v>169</v>
      </c>
      <c r="J14" s="104" t="s">
        <v>169</v>
      </c>
      <c r="K14" s="105">
        <v>0.3</v>
      </c>
      <c r="L14" s="104" t="s">
        <v>169</v>
      </c>
      <c r="M14" s="104" t="s">
        <v>169</v>
      </c>
      <c r="N14" s="104" t="s">
        <v>169</v>
      </c>
    </row>
    <row r="15" ht="22" customHeight="1" spans="1:14">
      <c r="A15" s="86" t="s">
        <v>182</v>
      </c>
      <c r="B15" s="85">
        <f>C15</f>
        <v>10.5</v>
      </c>
      <c r="C15" s="85">
        <v>10.5</v>
      </c>
      <c r="D15" s="85">
        <f t="shared" ref="D15:G15" si="6">C15</f>
        <v>10.5</v>
      </c>
      <c r="E15" s="85">
        <f t="shared" si="6"/>
        <v>10.5</v>
      </c>
      <c r="F15" s="85">
        <f t="shared" si="6"/>
        <v>10.5</v>
      </c>
      <c r="G15" s="85">
        <f t="shared" si="6"/>
        <v>10.5</v>
      </c>
      <c r="H15" s="81"/>
      <c r="I15" s="104" t="s">
        <v>169</v>
      </c>
      <c r="J15" s="104" t="s">
        <v>169</v>
      </c>
      <c r="K15" s="105">
        <v>-0.3</v>
      </c>
      <c r="L15" s="104" t="s">
        <v>169</v>
      </c>
      <c r="M15" s="104" t="s">
        <v>169</v>
      </c>
      <c r="N15" s="104" t="s">
        <v>169</v>
      </c>
    </row>
    <row r="16" ht="22" customHeight="1" spans="1:14">
      <c r="A16" s="86" t="s">
        <v>183</v>
      </c>
      <c r="B16" s="85">
        <f>C16-1</f>
        <v>49</v>
      </c>
      <c r="C16" s="85">
        <v>50</v>
      </c>
      <c r="D16" s="85">
        <f>C16+1</f>
        <v>51</v>
      </c>
      <c r="E16" s="85">
        <f>D16+1</f>
        <v>52</v>
      </c>
      <c r="F16" s="85">
        <f>E16+1.5</f>
        <v>53.5</v>
      </c>
      <c r="G16" s="85">
        <f>F16+1.5</f>
        <v>55</v>
      </c>
      <c r="H16" s="81"/>
      <c r="I16" s="104" t="s">
        <v>187</v>
      </c>
      <c r="J16" s="104" t="s">
        <v>187</v>
      </c>
      <c r="K16" s="104" t="s">
        <v>187</v>
      </c>
      <c r="L16" s="104" t="s">
        <v>187</v>
      </c>
      <c r="M16" s="104" t="s">
        <v>187</v>
      </c>
      <c r="N16" s="104" t="s">
        <v>187</v>
      </c>
    </row>
    <row r="17" ht="22" customHeight="1" spans="1:14">
      <c r="A17" s="86" t="s">
        <v>185</v>
      </c>
      <c r="B17" s="85">
        <f t="shared" si="3"/>
        <v>34.5</v>
      </c>
      <c r="C17" s="85">
        <v>35</v>
      </c>
      <c r="D17" s="85">
        <f t="shared" si="4"/>
        <v>35.5</v>
      </c>
      <c r="E17" s="85">
        <f t="shared" si="5"/>
        <v>36</v>
      </c>
      <c r="F17" s="85">
        <f>E17+0.5</f>
        <v>36.5</v>
      </c>
      <c r="G17" s="85">
        <f>F17</f>
        <v>36.5</v>
      </c>
      <c r="H17" s="81"/>
      <c r="I17" s="104" t="s">
        <v>169</v>
      </c>
      <c r="J17" s="104" t="s">
        <v>169</v>
      </c>
      <c r="K17" s="105">
        <v>0</v>
      </c>
      <c r="L17" s="104" t="s">
        <v>169</v>
      </c>
      <c r="M17" s="104" t="s">
        <v>169</v>
      </c>
      <c r="N17" s="104" t="s">
        <v>169</v>
      </c>
    </row>
    <row r="18" ht="22" customHeight="1" spans="1:14">
      <c r="A18" s="86" t="s">
        <v>186</v>
      </c>
      <c r="B18" s="85">
        <f t="shared" si="3"/>
        <v>24.5</v>
      </c>
      <c r="C18" s="85">
        <v>25</v>
      </c>
      <c r="D18" s="85">
        <f t="shared" si="4"/>
        <v>25.5</v>
      </c>
      <c r="E18" s="85">
        <f t="shared" si="5"/>
        <v>26</v>
      </c>
      <c r="F18" s="89">
        <f>E18+0.75</f>
        <v>26.75</v>
      </c>
      <c r="G18" s="89">
        <f>F18</f>
        <v>26.75</v>
      </c>
      <c r="H18" s="81"/>
      <c r="I18" s="104" t="s">
        <v>187</v>
      </c>
      <c r="J18" s="104" t="s">
        <v>187</v>
      </c>
      <c r="K18" s="105">
        <v>0.5</v>
      </c>
      <c r="L18" s="104" t="s">
        <v>187</v>
      </c>
      <c r="M18" s="104" t="s">
        <v>187</v>
      </c>
      <c r="N18" s="104" t="s">
        <v>187</v>
      </c>
    </row>
    <row r="19" ht="22" customHeight="1" spans="1:14">
      <c r="A19" s="86" t="s">
        <v>188</v>
      </c>
      <c r="B19" s="85">
        <f>C19-1</f>
        <v>16</v>
      </c>
      <c r="C19" s="85">
        <v>17</v>
      </c>
      <c r="D19" s="85">
        <f>C19</f>
        <v>17</v>
      </c>
      <c r="E19" s="85">
        <f>C19+1.5</f>
        <v>18.5</v>
      </c>
      <c r="F19" s="85">
        <f>C19+1.5</f>
        <v>18.5</v>
      </c>
      <c r="G19" s="85">
        <f>E19</f>
        <v>18.5</v>
      </c>
      <c r="H19" s="81"/>
      <c r="I19" s="104" t="s">
        <v>169</v>
      </c>
      <c r="J19" s="104" t="s">
        <v>169</v>
      </c>
      <c r="K19" s="105">
        <v>0</v>
      </c>
      <c r="L19" s="104" t="s">
        <v>169</v>
      </c>
      <c r="M19" s="104" t="s">
        <v>169</v>
      </c>
      <c r="N19" s="104" t="s">
        <v>169</v>
      </c>
    </row>
    <row r="20" ht="22" customHeight="1" spans="1:14">
      <c r="A20" s="90"/>
      <c r="B20" s="91"/>
      <c r="C20" s="91"/>
      <c r="D20" s="92"/>
      <c r="E20" s="91"/>
      <c r="F20" s="91"/>
      <c r="G20" s="91"/>
      <c r="H20" s="81"/>
      <c r="I20" s="104"/>
      <c r="J20" s="104"/>
      <c r="K20" s="104"/>
      <c r="L20" s="104"/>
      <c r="M20" s="104"/>
      <c r="N20" s="104"/>
    </row>
    <row r="21" ht="22" customHeight="1" spans="1:14">
      <c r="A21" s="93"/>
      <c r="B21" s="94"/>
      <c r="C21" s="95"/>
      <c r="D21" s="96"/>
      <c r="E21" s="95"/>
      <c r="F21" s="95"/>
      <c r="G21" s="95"/>
      <c r="H21" s="81"/>
      <c r="I21" s="104"/>
      <c r="J21" s="104"/>
      <c r="K21" s="104"/>
      <c r="L21" s="104"/>
      <c r="M21" s="104"/>
      <c r="N21" s="104"/>
    </row>
    <row r="22" ht="22" customHeight="1" spans="1:14">
      <c r="A22" s="97" t="s">
        <v>189</v>
      </c>
      <c r="D22" s="98"/>
      <c r="E22" s="98"/>
      <c r="F22" s="98"/>
      <c r="G22" s="98"/>
      <c r="H22" s="98"/>
      <c r="I22" s="106"/>
      <c r="J22" s="106"/>
      <c r="K22" s="106"/>
      <c r="L22" s="106"/>
      <c r="M22" s="106"/>
      <c r="N22" s="106"/>
    </row>
    <row r="23" ht="22" customHeight="1" spans="1:14">
      <c r="A23" s="71" t="s">
        <v>281</v>
      </c>
      <c r="D23" s="98"/>
      <c r="E23" s="98"/>
      <c r="F23" s="98"/>
      <c r="G23" s="98"/>
      <c r="H23" s="98"/>
      <c r="I23" s="106"/>
      <c r="J23" s="106"/>
      <c r="K23" s="106"/>
      <c r="L23" s="106"/>
      <c r="M23" s="106"/>
      <c r="N23" s="106"/>
    </row>
    <row r="24" ht="14.25" spans="1:13">
      <c r="A24" s="98"/>
      <c r="B24" s="98"/>
      <c r="C24" s="98"/>
      <c r="D24" s="98"/>
      <c r="E24" s="98"/>
      <c r="F24" s="98"/>
      <c r="G24" s="98"/>
      <c r="H24" s="98"/>
      <c r="I24" s="107" t="s">
        <v>282</v>
      </c>
      <c r="J24" s="107"/>
      <c r="K24" s="107" t="s">
        <v>192</v>
      </c>
      <c r="L24" s="107"/>
      <c r="M24" s="107" t="s">
        <v>283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2025-09-10T00:44:58Z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67C0FF926F224FF2910A63F4E02A4B01_13</vt:lpwstr>
  </property>
</Properties>
</file>