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0" activeTab="14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验货尺寸表 (尾期第一批) " sheetId="19" r:id="rId9"/>
    <sheet name="尾期 (第一批)" sheetId="18" r:id="rId10"/>
    <sheet name="尾期 (第二批) " sheetId="21" r:id="rId11"/>
    <sheet name="验货尺寸表 (尾期第二批) " sheetId="22" r:id="rId12"/>
    <sheet name="尾期 (第三批) " sheetId="23" r:id="rId13"/>
    <sheet name="验货尺寸表 (尾期第三批) " sheetId="24" r:id="rId14"/>
    <sheet name="尾期 (第四批) " sheetId="25" r:id="rId15"/>
    <sheet name="验货尺寸表 (尾期第四批) " sheetId="26" r:id="rId16"/>
    <sheet name="1.面料验布" sheetId="7" r:id="rId17"/>
    <sheet name="2.面料缩率" sheetId="8" r:id="rId18"/>
    <sheet name="3.面料互染" sheetId="9" r:id="rId19"/>
    <sheet name="4.面料静水压" sheetId="10" r:id="rId20"/>
    <sheet name="5.特殊工艺测试" sheetId="11" r:id="rId21"/>
    <sheet name="6.织带类缩率测试" sheetId="12" r:id="rId22"/>
  </sheets>
  <externalReferences>
    <externalReference r:id="rId23"/>
    <externalReference r:id="rId24"/>
    <externalReference r:id="rId25"/>
    <externalReference r:id="rId2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8">#REF!</definedName>
    <definedName name="版型吊牌编码" localSheetId="8">#REF!</definedName>
    <definedName name="标准" localSheetId="8">#REF!</definedName>
    <definedName name="标准编码" localSheetId="8">#REF!</definedName>
    <definedName name="标准物料编码" localSheetId="8">#REF!</definedName>
    <definedName name="插扣编码" localSheetId="8">#REF!</definedName>
    <definedName name="尺码唛编码" localSheetId="8">#REF!</definedName>
    <definedName name="抽绳编码" localSheetId="8">#REF!</definedName>
    <definedName name="粗线编码" localSheetId="8">#REF!</definedName>
    <definedName name="大类" localSheetId="8">#REF!</definedName>
    <definedName name="大类名称" localSheetId="8">#REF!</definedName>
    <definedName name="单位1" localSheetId="8">#REF!</definedName>
    <definedName name="单位编码" localSheetId="8">#REF!</definedName>
    <definedName name="吊牌编码" localSheetId="8">#REF!</definedName>
    <definedName name="吊钟编码" localSheetId="8">#REF!</definedName>
    <definedName name="反光材料编码" localSheetId="8">#REF!</definedName>
    <definedName name="辅料" localSheetId="8">#REF!</definedName>
    <definedName name="辅料编码" localSheetId="8">#REF!</definedName>
    <definedName name="工字扣编码" localSheetId="8">#REF!</definedName>
    <definedName name="功能标编码" localSheetId="8">#REF!</definedName>
    <definedName name="钩扣编码" localSheetId="8">#REF!</definedName>
    <definedName name="横机" localSheetId="8">#REF!</definedName>
    <definedName name="横机编码" localSheetId="8">#REF!</definedName>
    <definedName name="胶环编码" localSheetId="8">#REF!</definedName>
    <definedName name="胶牌编码" localSheetId="8">#REF!</definedName>
    <definedName name="金属牌编码" localSheetId="8">#REF!</definedName>
    <definedName name="卡头编码" localSheetId="8">#REF!</definedName>
    <definedName name="拉链" localSheetId="8">#REF!</definedName>
    <definedName name="拉链编码" localSheetId="8">#REF!</definedName>
    <definedName name="拉头" localSheetId="8">#REF!</definedName>
    <definedName name="拉头编码" localSheetId="8">#REF!</definedName>
    <definedName name="拉头吊坠编码" localSheetId="8">#REF!</definedName>
    <definedName name="拉头色" localSheetId="8">#REF!</definedName>
    <definedName name="拉头颜色" localSheetId="8">#REF!</definedName>
    <definedName name="里料编码" localSheetId="8">#REF!</definedName>
    <definedName name="毛皮编码" localSheetId="8">#REF!</definedName>
    <definedName name="面辅料颜色" localSheetId="8">#REF!</definedName>
    <definedName name="面料编号" localSheetId="8">#REF!</definedName>
    <definedName name="魔术贴编码" localSheetId="8">#REF!</definedName>
    <definedName name="纽扣编码" localSheetId="8">#REF!</definedName>
    <definedName name="汽眼编码" localSheetId="8">#REF!</definedName>
    <definedName name="日字扣编码" localSheetId="8">#REF!</definedName>
    <definedName name="色号" localSheetId="8">#REF!</definedName>
    <definedName name="色号1" localSheetId="8">#REF!</definedName>
    <definedName name="色号颜色" localSheetId="8">#REF!</definedName>
    <definedName name="色名色号" localSheetId="8">#REF!</definedName>
    <definedName name="四件扣编码" localSheetId="8">#REF!</definedName>
    <definedName name="梭织编码" localSheetId="8">#REF!</definedName>
    <definedName name="烫花编码" localSheetId="8">#REF!</definedName>
    <definedName name="烫唛编码" localSheetId="8">#REF!</definedName>
    <definedName name="五抓扣编码" localSheetId="8">#REF!</definedName>
    <definedName name="洗水" localSheetId="8">#REF!</definedName>
    <definedName name="洗水编码" localSheetId="8">#REF!</definedName>
    <definedName name="下拉头编码" localSheetId="8">#REF!</definedName>
    <definedName name="橡筋编码" localSheetId="8">#REF!</definedName>
    <definedName name="橡筋绳编码" localSheetId="8">#REF!</definedName>
    <definedName name="胸杯编码" localSheetId="8">#REF!</definedName>
    <definedName name="绣花" localSheetId="8">#REF!</definedName>
    <definedName name="绣花编码" localSheetId="8">#REF!</definedName>
    <definedName name="绣章编码" localSheetId="8">#REF!</definedName>
    <definedName name="颜色" localSheetId="8">#REF!</definedName>
    <definedName name="印花" localSheetId="8">#REF!</definedName>
    <definedName name="印花编码" localSheetId="8">#REF!</definedName>
    <definedName name="针织编码" localSheetId="8">#REF!</definedName>
    <definedName name="织带编码" localSheetId="8">#REF!</definedName>
    <definedName name="织唛编码" localSheetId="8">#REF!</definedName>
    <definedName name="主料" localSheetId="8">#REF!</definedName>
    <definedName name="主料编码" localSheetId="8">#REF!</definedName>
    <definedName name="主唛编码" localSheetId="8">#REF!</definedName>
    <definedName name="撞钉编码" localSheetId="8">#REF!</definedName>
    <definedName name="xlbcz001" localSheetId="8">[3]拉链属性!$A$2:$A$46</definedName>
    <definedName name="xlbqt001" localSheetId="8">[4]拉链属性!$A$44:$A$53</definedName>
    <definedName name="D形扣编码" localSheetId="11">#REF!</definedName>
    <definedName name="版型吊牌编码" localSheetId="11">#REF!</definedName>
    <definedName name="标准" localSheetId="11">#REF!</definedName>
    <definedName name="标准编码" localSheetId="11">#REF!</definedName>
    <definedName name="标准物料编码" localSheetId="11">#REF!</definedName>
    <definedName name="插扣编码" localSheetId="11">#REF!</definedName>
    <definedName name="尺码唛编码" localSheetId="11">#REF!</definedName>
    <definedName name="抽绳编码" localSheetId="11">#REF!</definedName>
    <definedName name="粗线编码" localSheetId="11">#REF!</definedName>
    <definedName name="大类" localSheetId="11">#REF!</definedName>
    <definedName name="大类名称" localSheetId="11">#REF!</definedName>
    <definedName name="单位1" localSheetId="11">#REF!</definedName>
    <definedName name="单位编码" localSheetId="11">#REF!</definedName>
    <definedName name="吊牌编码" localSheetId="11">#REF!</definedName>
    <definedName name="吊钟编码" localSheetId="11">#REF!</definedName>
    <definedName name="反光材料编码" localSheetId="11">#REF!</definedName>
    <definedName name="辅料" localSheetId="11">#REF!</definedName>
    <definedName name="辅料编码" localSheetId="11">#REF!</definedName>
    <definedName name="工字扣编码" localSheetId="11">#REF!</definedName>
    <definedName name="功能标编码" localSheetId="11">#REF!</definedName>
    <definedName name="钩扣编码" localSheetId="11">#REF!</definedName>
    <definedName name="横机" localSheetId="11">#REF!</definedName>
    <definedName name="横机编码" localSheetId="11">#REF!</definedName>
    <definedName name="胶环编码" localSheetId="11">#REF!</definedName>
    <definedName name="胶牌编码" localSheetId="11">#REF!</definedName>
    <definedName name="金属牌编码" localSheetId="11">#REF!</definedName>
    <definedName name="卡头编码" localSheetId="11">#REF!</definedName>
    <definedName name="拉链" localSheetId="11">#REF!</definedName>
    <definedName name="拉链编码" localSheetId="11">#REF!</definedName>
    <definedName name="拉头" localSheetId="11">#REF!</definedName>
    <definedName name="拉头编码" localSheetId="11">#REF!</definedName>
    <definedName name="拉头吊坠编码" localSheetId="11">#REF!</definedName>
    <definedName name="拉头色" localSheetId="11">#REF!</definedName>
    <definedName name="拉头颜色" localSheetId="11">#REF!</definedName>
    <definedName name="里料编码" localSheetId="11">#REF!</definedName>
    <definedName name="毛皮编码" localSheetId="11">#REF!</definedName>
    <definedName name="面辅料颜色" localSheetId="11">#REF!</definedName>
    <definedName name="面料编号" localSheetId="11">#REF!</definedName>
    <definedName name="魔术贴编码" localSheetId="11">#REF!</definedName>
    <definedName name="纽扣编码" localSheetId="11">#REF!</definedName>
    <definedName name="汽眼编码" localSheetId="11">#REF!</definedName>
    <definedName name="日字扣编码" localSheetId="11">#REF!</definedName>
    <definedName name="色号" localSheetId="11">#REF!</definedName>
    <definedName name="色号1" localSheetId="11">#REF!</definedName>
    <definedName name="色号颜色" localSheetId="11">#REF!</definedName>
    <definedName name="色名色号" localSheetId="11">#REF!</definedName>
    <definedName name="四件扣编码" localSheetId="11">#REF!</definedName>
    <definedName name="梭织编码" localSheetId="11">#REF!</definedName>
    <definedName name="烫花编码" localSheetId="11">#REF!</definedName>
    <definedName name="烫唛编码" localSheetId="11">#REF!</definedName>
    <definedName name="五抓扣编码" localSheetId="11">#REF!</definedName>
    <definedName name="洗水" localSheetId="11">#REF!</definedName>
    <definedName name="洗水编码" localSheetId="11">#REF!</definedName>
    <definedName name="下拉头编码" localSheetId="11">#REF!</definedName>
    <definedName name="橡筋编码" localSheetId="11">#REF!</definedName>
    <definedName name="橡筋绳编码" localSheetId="11">#REF!</definedName>
    <definedName name="胸杯编码" localSheetId="11">#REF!</definedName>
    <definedName name="绣花" localSheetId="11">#REF!</definedName>
    <definedName name="绣花编码" localSheetId="11">#REF!</definedName>
    <definedName name="绣章编码" localSheetId="11">#REF!</definedName>
    <definedName name="颜色" localSheetId="11">#REF!</definedName>
    <definedName name="印花" localSheetId="11">#REF!</definedName>
    <definedName name="印花编码" localSheetId="11">#REF!</definedName>
    <definedName name="针织编码" localSheetId="11">#REF!</definedName>
    <definedName name="织带编码" localSheetId="11">#REF!</definedName>
    <definedName name="织唛编码" localSheetId="11">#REF!</definedName>
    <definedName name="主料" localSheetId="11">#REF!</definedName>
    <definedName name="主料编码" localSheetId="11">#REF!</definedName>
    <definedName name="主唛编码" localSheetId="11">#REF!</definedName>
    <definedName name="撞钉编码" localSheetId="11">#REF!</definedName>
    <definedName name="xlbcz001" localSheetId="11">[3]拉链属性!$A$2:$A$46</definedName>
    <definedName name="xlbqt001" localSheetId="11">[4]拉链属性!$A$44:$A$53</definedName>
    <definedName name="D形扣编码" localSheetId="13">#REF!</definedName>
    <definedName name="版型吊牌编码" localSheetId="13">#REF!</definedName>
    <definedName name="标准" localSheetId="13">#REF!</definedName>
    <definedName name="标准编码" localSheetId="13">#REF!</definedName>
    <definedName name="标准物料编码" localSheetId="13">#REF!</definedName>
    <definedName name="插扣编码" localSheetId="13">#REF!</definedName>
    <definedName name="尺码唛编码" localSheetId="13">#REF!</definedName>
    <definedName name="抽绳编码" localSheetId="13">#REF!</definedName>
    <definedName name="粗线编码" localSheetId="13">#REF!</definedName>
    <definedName name="大类" localSheetId="13">#REF!</definedName>
    <definedName name="大类名称" localSheetId="13">#REF!</definedName>
    <definedName name="单位1" localSheetId="13">#REF!</definedName>
    <definedName name="单位编码" localSheetId="13">#REF!</definedName>
    <definedName name="吊牌编码" localSheetId="13">#REF!</definedName>
    <definedName name="吊钟编码" localSheetId="13">#REF!</definedName>
    <definedName name="反光材料编码" localSheetId="13">#REF!</definedName>
    <definedName name="辅料" localSheetId="13">#REF!</definedName>
    <definedName name="辅料编码" localSheetId="13">#REF!</definedName>
    <definedName name="工字扣编码" localSheetId="13">#REF!</definedName>
    <definedName name="功能标编码" localSheetId="13">#REF!</definedName>
    <definedName name="钩扣编码" localSheetId="13">#REF!</definedName>
    <definedName name="横机" localSheetId="13">#REF!</definedName>
    <definedName name="横机编码" localSheetId="13">#REF!</definedName>
    <definedName name="胶环编码" localSheetId="13">#REF!</definedName>
    <definedName name="胶牌编码" localSheetId="13">#REF!</definedName>
    <definedName name="金属牌编码" localSheetId="13">#REF!</definedName>
    <definedName name="卡头编码" localSheetId="13">#REF!</definedName>
    <definedName name="拉链" localSheetId="13">#REF!</definedName>
    <definedName name="拉链编码" localSheetId="13">#REF!</definedName>
    <definedName name="拉头" localSheetId="13">#REF!</definedName>
    <definedName name="拉头编码" localSheetId="13">#REF!</definedName>
    <definedName name="拉头吊坠编码" localSheetId="13">#REF!</definedName>
    <definedName name="拉头色" localSheetId="13">#REF!</definedName>
    <definedName name="拉头颜色" localSheetId="13">#REF!</definedName>
    <definedName name="里料编码" localSheetId="13">#REF!</definedName>
    <definedName name="毛皮编码" localSheetId="13">#REF!</definedName>
    <definedName name="面辅料颜色" localSheetId="13">#REF!</definedName>
    <definedName name="面料编号" localSheetId="13">#REF!</definedName>
    <definedName name="魔术贴编码" localSheetId="13">#REF!</definedName>
    <definedName name="纽扣编码" localSheetId="13">#REF!</definedName>
    <definedName name="汽眼编码" localSheetId="13">#REF!</definedName>
    <definedName name="日字扣编码" localSheetId="13">#REF!</definedName>
    <definedName name="色号" localSheetId="13">#REF!</definedName>
    <definedName name="色号1" localSheetId="13">#REF!</definedName>
    <definedName name="色号颜色" localSheetId="13">#REF!</definedName>
    <definedName name="色名色号" localSheetId="13">#REF!</definedName>
    <definedName name="四件扣编码" localSheetId="13">#REF!</definedName>
    <definedName name="梭织编码" localSheetId="13">#REF!</definedName>
    <definedName name="烫花编码" localSheetId="13">#REF!</definedName>
    <definedName name="烫唛编码" localSheetId="13">#REF!</definedName>
    <definedName name="五抓扣编码" localSheetId="13">#REF!</definedName>
    <definedName name="洗水" localSheetId="13">#REF!</definedName>
    <definedName name="洗水编码" localSheetId="13">#REF!</definedName>
    <definedName name="下拉头编码" localSheetId="13">#REF!</definedName>
    <definedName name="橡筋编码" localSheetId="13">#REF!</definedName>
    <definedName name="橡筋绳编码" localSheetId="13">#REF!</definedName>
    <definedName name="胸杯编码" localSheetId="13">#REF!</definedName>
    <definedName name="绣花" localSheetId="13">#REF!</definedName>
    <definedName name="绣花编码" localSheetId="13">#REF!</definedName>
    <definedName name="绣章编码" localSheetId="13">#REF!</definedName>
    <definedName name="颜色" localSheetId="13">#REF!</definedName>
    <definedName name="印花" localSheetId="13">#REF!</definedName>
    <definedName name="印花编码" localSheetId="13">#REF!</definedName>
    <definedName name="针织编码" localSheetId="13">#REF!</definedName>
    <definedName name="织带编码" localSheetId="13">#REF!</definedName>
    <definedName name="织唛编码" localSheetId="13">#REF!</definedName>
    <definedName name="主料" localSheetId="13">#REF!</definedName>
    <definedName name="主料编码" localSheetId="13">#REF!</definedName>
    <definedName name="主唛编码" localSheetId="13">#REF!</definedName>
    <definedName name="撞钉编码" localSheetId="13">#REF!</definedName>
    <definedName name="xlbcz001" localSheetId="13">[3]拉链属性!$A$2:$A$46</definedName>
    <definedName name="xlbqt001" localSheetId="13">[4]拉链属性!$A$44:$A$53</definedName>
    <definedName name="D形扣编码" localSheetId="15">#REF!</definedName>
    <definedName name="版型吊牌编码" localSheetId="15">#REF!</definedName>
    <definedName name="标准" localSheetId="15">#REF!</definedName>
    <definedName name="标准编码" localSheetId="15">#REF!</definedName>
    <definedName name="标准物料编码" localSheetId="15">#REF!</definedName>
    <definedName name="插扣编码" localSheetId="15">#REF!</definedName>
    <definedName name="尺码唛编码" localSheetId="15">#REF!</definedName>
    <definedName name="抽绳编码" localSheetId="15">#REF!</definedName>
    <definedName name="粗线编码" localSheetId="15">#REF!</definedName>
    <definedName name="大类" localSheetId="15">#REF!</definedName>
    <definedName name="大类名称" localSheetId="15">#REF!</definedName>
    <definedName name="单位1" localSheetId="15">#REF!</definedName>
    <definedName name="单位编码" localSheetId="15">#REF!</definedName>
    <definedName name="吊牌编码" localSheetId="15">#REF!</definedName>
    <definedName name="吊钟编码" localSheetId="15">#REF!</definedName>
    <definedName name="反光材料编码" localSheetId="15">#REF!</definedName>
    <definedName name="辅料" localSheetId="15">#REF!</definedName>
    <definedName name="辅料编码" localSheetId="15">#REF!</definedName>
    <definedName name="工字扣编码" localSheetId="15">#REF!</definedName>
    <definedName name="功能标编码" localSheetId="15">#REF!</definedName>
    <definedName name="钩扣编码" localSheetId="15">#REF!</definedName>
    <definedName name="横机" localSheetId="15">#REF!</definedName>
    <definedName name="横机编码" localSheetId="15">#REF!</definedName>
    <definedName name="胶环编码" localSheetId="15">#REF!</definedName>
    <definedName name="胶牌编码" localSheetId="15">#REF!</definedName>
    <definedName name="金属牌编码" localSheetId="15">#REF!</definedName>
    <definedName name="卡头编码" localSheetId="15">#REF!</definedName>
    <definedName name="拉链" localSheetId="15">#REF!</definedName>
    <definedName name="拉链编码" localSheetId="15">#REF!</definedName>
    <definedName name="拉头" localSheetId="15">#REF!</definedName>
    <definedName name="拉头编码" localSheetId="15">#REF!</definedName>
    <definedName name="拉头吊坠编码" localSheetId="15">#REF!</definedName>
    <definedName name="拉头色" localSheetId="15">#REF!</definedName>
    <definedName name="拉头颜色" localSheetId="15">#REF!</definedName>
    <definedName name="里料编码" localSheetId="15">#REF!</definedName>
    <definedName name="毛皮编码" localSheetId="15">#REF!</definedName>
    <definedName name="面辅料颜色" localSheetId="15">#REF!</definedName>
    <definedName name="面料编号" localSheetId="15">#REF!</definedName>
    <definedName name="魔术贴编码" localSheetId="15">#REF!</definedName>
    <definedName name="纽扣编码" localSheetId="15">#REF!</definedName>
    <definedName name="汽眼编码" localSheetId="15">#REF!</definedName>
    <definedName name="日字扣编码" localSheetId="15">#REF!</definedName>
    <definedName name="色号" localSheetId="15">#REF!</definedName>
    <definedName name="色号1" localSheetId="15">#REF!</definedName>
    <definedName name="色号颜色" localSheetId="15">#REF!</definedName>
    <definedName name="色名色号" localSheetId="15">#REF!</definedName>
    <definedName name="四件扣编码" localSheetId="15">#REF!</definedName>
    <definedName name="梭织编码" localSheetId="15">#REF!</definedName>
    <definedName name="烫花编码" localSheetId="15">#REF!</definedName>
    <definedName name="烫唛编码" localSheetId="15">#REF!</definedName>
    <definedName name="五抓扣编码" localSheetId="15">#REF!</definedName>
    <definedName name="洗水" localSheetId="15">#REF!</definedName>
    <definedName name="洗水编码" localSheetId="15">#REF!</definedName>
    <definedName name="下拉头编码" localSheetId="15">#REF!</definedName>
    <definedName name="橡筋编码" localSheetId="15">#REF!</definedName>
    <definedName name="橡筋绳编码" localSheetId="15">#REF!</definedName>
    <definedName name="胸杯编码" localSheetId="15">#REF!</definedName>
    <definedName name="绣花" localSheetId="15">#REF!</definedName>
    <definedName name="绣花编码" localSheetId="15">#REF!</definedName>
    <definedName name="绣章编码" localSheetId="15">#REF!</definedName>
    <definedName name="颜色" localSheetId="15">#REF!</definedName>
    <definedName name="印花" localSheetId="15">#REF!</definedName>
    <definedName name="印花编码" localSheetId="15">#REF!</definedName>
    <definedName name="针织编码" localSheetId="15">#REF!</definedName>
    <definedName name="织带编码" localSheetId="15">#REF!</definedName>
    <definedName name="织唛编码" localSheetId="15">#REF!</definedName>
    <definedName name="主料" localSheetId="15">#REF!</definedName>
    <definedName name="主料编码" localSheetId="15">#REF!</definedName>
    <definedName name="主唛编码" localSheetId="15">#REF!</definedName>
    <definedName name="撞钉编码" localSheetId="15">#REF!</definedName>
    <definedName name="xlbcz001" localSheetId="15">[3]拉链属性!$A$2:$A$46</definedName>
    <definedName name="xlbqt001" localSheetId="15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<sst xmlns="http://schemas.openxmlformats.org/spreadsheetml/2006/main" count="1930" uniqueCount="464">
  <si>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</si>
  <si>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</si>
  <si>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</si>
  <si>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</si>
  <si>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</si>
  <si>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</si>
  <si>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</si>
  <si>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</si>
  <si>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</si>
  <si>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</si>
  <si>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</si>
  <si>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</si>
  <si>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</si>
  <si>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</si>
  <si>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</si>
  <si>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</si>
  <si>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</si>
  <si>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</si>
  <si>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</si>
  <si>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</si>
  <si>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</si>
  <si>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</si>
  <si>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</si>
  <si>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</si>
  <si>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</si>
  <si>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</si>
  <si>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</si>
  <si>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</si>
  <si>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</si>
  <si>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</si>
  <si>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</si>
  <si>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</si>
  <si>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</si>
  <si>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</si>
  <si>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</si>
  <si>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</si>
  <si>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</si>
  <si>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</si>
  <si>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</si>
  <si>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</si>
  <si>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</si>
  <si>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</si>
  <si>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</si>
  <si>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</si>
  <si>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</si>
  <si>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</si>
  <si>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</si>
  <si>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</si>
  <si>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</si>
  <si>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</si>
  <si>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</si>
  <si>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</si>
  <si>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</si>
  <si>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</si>
  <si>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</si>
  <si>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</si>
  <si>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</si>
  <si>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</si>
  <si>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</si>
  <si>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</si>
  <si>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</si>
  <si>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</si>
  <si>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TACCAN91209</t>
  </si>
  <si>
    <t>合同交期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</si>
  <si>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</si>
  <si>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</si>
  <si>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</si>
  <si>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</si>
  <si>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</si>
  <si>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</si>
  <si>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</si>
  <si>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</si>
  <si>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</si>
  <si>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</si>
  <si>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</si>
  <si>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</si>
  <si>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</si>
  <si>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</si>
  <si>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</si>
  <si>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CGDD25051500006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</si>
  <si>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</si>
  <si>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</si>
  <si>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</si>
  <si>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</si>
  <si>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</si>
  <si>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</si>
  <si>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</si>
  <si>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</si>
  <si>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</si>
  <si>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</si>
  <si>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</si>
  <si>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</si>
  <si>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</si>
  <si>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</si>
  <si>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</si>
  <si>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</si>
  <si>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</si>
  <si>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</si>
  <si>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</si>
  <si>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</si>
  <si>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</si>
  <si>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</si>
  <si>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</si>
  <si>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</si>
  <si>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</si>
  <si>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</si>
  <si>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</si>
  <si>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</si>
  <si>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</si>
  <si>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</si>
  <si>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</si>
  <si>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</si>
  <si>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</si>
  <si>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</si>
  <si>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</si>
  <si>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</si>
  <si>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</si>
  <si>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卡其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</si>
  <si>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</si>
  <si>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</si>
  <si>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</si>
  <si>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</si>
  <si>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</si>
  <si>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</si>
  <si>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</si>
  <si>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</si>
  <si>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1.上领处容皱，领间线不均匀</t>
  </si>
  <si>
    <t>2.前中拉链歪斜，不顺直</t>
  </si>
  <si>
    <t>3.夹圈不圆顺，</t>
  </si>
  <si>
    <t>4.线头没有清理干净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</si>
  <si>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</si>
  <si>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</si>
  <si>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</si>
  <si>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</si>
  <si>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</si>
  <si>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</si>
  <si>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</si>
  <si>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</si>
  <si>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</si>
  <si>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</si>
  <si>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</si>
  <si>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</si>
  <si>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</si>
  <si>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</si>
  <si>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</si>
  <si>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</si>
  <si>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</si>
  <si>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</si>
  <si>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</si>
  <si>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</si>
  <si>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</si>
  <si>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</si>
  <si>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</si>
  <si>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</si>
  <si>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</si>
  <si>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</si>
  <si>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</si>
  <si>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</si>
  <si>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</si>
  <si>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</si>
  <si>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</t>
  </si>
  <si>
    <t>-0.6</t>
  </si>
  <si>
    <t>前半开拉链</t>
  </si>
  <si>
    <t>胸围</t>
  </si>
  <si>
    <t>-2</t>
  </si>
  <si>
    <t>-2.5</t>
  </si>
  <si>
    <t>腰围</t>
  </si>
  <si>
    <t>106</t>
  </si>
  <si>
    <t>下摆 平量</t>
  </si>
  <si>
    <t>总肩宽</t>
  </si>
  <si>
    <t>46</t>
  </si>
  <si>
    <t>-0.5</t>
  </si>
  <si>
    <t>-0.8</t>
  </si>
  <si>
    <t>肩点袖长</t>
  </si>
  <si>
    <t>62.5</t>
  </si>
  <si>
    <t>+0.3</t>
  </si>
  <si>
    <t>-1</t>
  </si>
  <si>
    <t>袖肥/2</t>
  </si>
  <si>
    <t>19.5</t>
  </si>
  <si>
    <t>袖肘/2</t>
  </si>
  <si>
    <t>-0.3</t>
  </si>
  <si>
    <t>袖口松量/2</t>
  </si>
  <si>
    <t>上领围</t>
  </si>
  <si>
    <t>下领围</t>
  </si>
  <si>
    <t>+1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</si>
  <si>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</si>
  <si>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</si>
  <si>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</si>
  <si>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</si>
  <si>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</si>
  <si>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</si>
  <si>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</si>
  <si>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</si>
  <si>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</si>
  <si>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</si>
  <si>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</si>
  <si>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</si>
  <si>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</si>
  <si>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</si>
  <si>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</si>
  <si>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</si>
  <si>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+0.3 -0.5</t>
  </si>
  <si>
    <t>-0.3 -0.7</t>
  </si>
  <si>
    <t>+0 -0.5</t>
  </si>
  <si>
    <t>-0.5 -0.5</t>
  </si>
  <si>
    <t>+0.3 +0</t>
  </si>
  <si>
    <t>+0 +0</t>
  </si>
  <si>
    <t>-0.5 -1</t>
  </si>
  <si>
    <t>+0 -1</t>
  </si>
  <si>
    <t>-2 -2</t>
  </si>
  <si>
    <t>-1 -1</t>
  </si>
  <si>
    <t>-1 -1.5</t>
  </si>
  <si>
    <t>-1.5 -2</t>
  </si>
  <si>
    <t>+0 -0.3</t>
  </si>
  <si>
    <t>-0.3 -0.3</t>
  </si>
  <si>
    <t>+0 -0.2</t>
  </si>
  <si>
    <t>-0.3 -0.5</t>
  </si>
  <si>
    <t>-0.3 -0.8</t>
  </si>
  <si>
    <t>-0.3 +0</t>
  </si>
  <si>
    <t>-0.2 -0.2</t>
  </si>
  <si>
    <t>-0.4 -0.5</t>
  </si>
  <si>
    <t>-0.7 -0.7</t>
  </si>
  <si>
    <t>+0.2 +0</t>
  </si>
  <si>
    <t>-0.2 -0.4</t>
  </si>
  <si>
    <t>-0.5 -0.8</t>
  </si>
  <si>
    <t>+0.5 +0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</si>
  <si>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</si>
  <si>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</si>
  <si>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</si>
  <si>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</si>
  <si>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</si>
  <si>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</si>
  <si>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</si>
  <si>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</si>
  <si>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</si>
  <si>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</si>
  <si>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</si>
  <si>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</si>
  <si>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24件海外订单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</si>
  <si>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</si>
  <si>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</si>
  <si>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</si>
  <si>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</si>
  <si>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</si>
  <si>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</si>
  <si>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</si>
  <si>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采购凭证编号：CGDD25051500006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</si>
  <si>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</si>
  <si>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</si>
  <si>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</si>
  <si>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</si>
  <si>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</si>
  <si>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</si>
  <si>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</si>
  <si>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</si>
  <si>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</si>
  <si>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</si>
  <si>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</si>
  <si>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</si>
  <si>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</si>
  <si>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</si>
  <si>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②检验明细：齐色齐码24件</t>
  </si>
  <si>
    <t>情况说明：</t>
  </si>
  <si>
    <t xml:space="preserve">【问题点描述】  </t>
  </si>
  <si>
    <t>数量</t>
  </si>
  <si>
    <t>1、前领压线有大小</t>
  </si>
  <si>
    <t>2、冚脚双轨线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</si>
  <si>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</si>
  <si>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</si>
  <si>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</si>
  <si>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</si>
  <si>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</si>
  <si>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</si>
  <si>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</si>
  <si>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</si>
  <si>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</si>
  <si>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</si>
  <si>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优溢  第一批24件海外单 查货</t>
  </si>
  <si>
    <t>黑色/卡其</t>
  </si>
  <si>
    <t>-0.5 +0</t>
  </si>
  <si>
    <t>+0 +1</t>
  </si>
  <si>
    <t>-1 -0.5</t>
  </si>
  <si>
    <t>+0 +0.5</t>
  </si>
  <si>
    <t>-0.2 +0.5</t>
  </si>
  <si>
    <t>+0.5 +0.2</t>
  </si>
  <si>
    <t>+0 +0 +0.3</t>
  </si>
  <si>
    <t>+0.5 +0 +0.5</t>
  </si>
  <si>
    <t>+0.3 +0.5 +0</t>
  </si>
  <si>
    <t>+0 +0 +0.5</t>
  </si>
  <si>
    <t>-0.8 -1 -0.8</t>
  </si>
  <si>
    <t>-0.5 -1 -0.8</t>
  </si>
  <si>
    <t>+0 +0 +0</t>
  </si>
  <si>
    <t>-1 -1 -0.5</t>
  </si>
  <si>
    <t>-1 -0.5 -1</t>
  </si>
  <si>
    <t>-1 -1 -1</t>
  </si>
  <si>
    <t>-2 -2 -1</t>
  </si>
  <si>
    <t>+0 -0.5 +0</t>
  </si>
  <si>
    <t>-2 -1 +0</t>
  </si>
  <si>
    <t>-2 -1 -1.5</t>
  </si>
  <si>
    <t>+0 +1 -1</t>
  </si>
  <si>
    <t>-1 -1 -2</t>
  </si>
  <si>
    <t>-2 -1 -1</t>
  </si>
  <si>
    <t>-1 -1 -0</t>
  </si>
  <si>
    <t>-0.5 +0 -0.5</t>
  </si>
  <si>
    <t>-0.8 -0.5 -0.5</t>
  </si>
  <si>
    <t>+0 -0.5 -0.5</t>
  </si>
  <si>
    <t>-0.5 -0.5 -0.5</t>
  </si>
  <si>
    <t>+0.5 +0 +0</t>
  </si>
  <si>
    <t>-0.4 -0.3 -0.3</t>
  </si>
  <si>
    <t>+0.5 +0.3 +0</t>
  </si>
  <si>
    <t>+0.3 +0 +0</t>
  </si>
  <si>
    <t>+0.5 +0.8 +0</t>
  </si>
  <si>
    <t>-0.4 -0.2 +0</t>
  </si>
  <si>
    <t>-0.4 +0 +0</t>
  </si>
  <si>
    <t>-0.5 -0.8 +0</t>
  </si>
  <si>
    <t>-0.3 -0.3 -0.3</t>
  </si>
  <si>
    <t>-0.3 +0 +0</t>
  </si>
  <si>
    <t>-0.4 -0.5 +0</t>
  </si>
  <si>
    <t>-0.5 -0.4 +0</t>
  </si>
  <si>
    <t>+0 +0.2 +0</t>
  </si>
  <si>
    <t>+0.5 +0.2 +0</t>
  </si>
  <si>
    <t>-0.5 -0.2 +0</t>
  </si>
  <si>
    <t>-0.2 -0.3 +0</t>
  </si>
  <si>
    <t>+0.2 -0.3 +0.2</t>
  </si>
  <si>
    <t>②检验明细：齐色齐码315件</t>
  </si>
  <si>
    <t>1、前领压线有大小，拉链歪斜，不正中</t>
  </si>
  <si>
    <t>2、冚脚弯曲不顺直，双轨线</t>
  </si>
  <si>
    <t>3、袖弯骨位没倒好，大烫有起激光印</t>
  </si>
  <si>
    <t>走货12987件，抽查315件，发现5件不良品，已按照以上提出的问题点改正，可以出货</t>
  </si>
  <si>
    <t>5218+1700</t>
  </si>
  <si>
    <t>采购凭证编号：CGDD25061100011   CGDD25051500007</t>
  </si>
  <si>
    <t>②检验明细：齐色齐码200件</t>
  </si>
  <si>
    <t>1、上领接线双轨，拉链歪斜，打枣不方正</t>
  </si>
  <si>
    <t>走货6918件，抽查200件，发现4件不良品，已按照以上提出的问题点改正，可以出货</t>
  </si>
  <si>
    <t>+0.5 +1 +1</t>
  </si>
  <si>
    <t>+0.6 -0.3 +0.5</t>
  </si>
  <si>
    <t>-2 -2 -2</t>
  </si>
  <si>
    <t>-1 - 1- 1</t>
  </si>
  <si>
    <t>-1 -1 -1.5</t>
  </si>
  <si>
    <t>+1 +1 +1</t>
  </si>
  <si>
    <t>-1 +0 +1</t>
  </si>
  <si>
    <t>+0 +0 +1</t>
  </si>
  <si>
    <t>+0.5 +0.7 +0</t>
  </si>
  <si>
    <t>+0 -0.2 -0.2</t>
  </si>
  <si>
    <t>+0.3 +0.7 +0</t>
  </si>
  <si>
    <t>-0.5 +0 +0</t>
  </si>
  <si>
    <t>+0 +0 -0.3</t>
  </si>
  <si>
    <t>-0.3 -0.5 +0</t>
  </si>
  <si>
    <t>+0 +0 -0.2</t>
  </si>
  <si>
    <t>采购凭证编号：CGDD25051500008</t>
  </si>
  <si>
    <t>1、前领高低，起拱，容皱，不平服</t>
  </si>
  <si>
    <t>3、夹圈子口没倒好，大烫有起激光印</t>
  </si>
  <si>
    <t>走货12118件，抽查315件，发现5件不良品，已按照以上提出的问题点改正，可以出货</t>
  </si>
  <si>
    <t>+0 +0.5 +0.5</t>
  </si>
  <si>
    <t>-1 -1.5 -1</t>
  </si>
  <si>
    <t>-1 -0.5 +0</t>
  </si>
  <si>
    <t>-1 +0 +0</t>
  </si>
  <si>
    <t>-2 -1 - 1</t>
  </si>
  <si>
    <t>+0 +0 -1</t>
  </si>
  <si>
    <t>-0.5 -0.5 +0</t>
  </si>
  <si>
    <t>-0.5 -0.3 -0.3</t>
  </si>
  <si>
    <t>-0.3 -0.3 +0</t>
  </si>
  <si>
    <t>欠后补面料卡其色</t>
  </si>
  <si>
    <t>采购凭证编号：CGDD25051500009</t>
  </si>
  <si>
    <t>走货5293件，抽查200件，发现4件不良品，已按照以上提出的问题点改正，可以出货</t>
  </si>
  <si>
    <t>+0.5 +0.5 +0.8</t>
  </si>
  <si>
    <t>+1 +1 +0.5</t>
  </si>
  <si>
    <t>+0 -0.5 -1</t>
  </si>
  <si>
    <t>-1 +0 -0.5</t>
  </si>
  <si>
    <t>-1 +1 +0.5</t>
  </si>
  <si>
    <t>-2 -1 -2</t>
  </si>
  <si>
    <t>-1.5 -1 -1</t>
  </si>
  <si>
    <t>+0 -1 -1.5</t>
  </si>
  <si>
    <t>-1 -2 -1.5</t>
  </si>
  <si>
    <t>+0 +0 +2</t>
  </si>
  <si>
    <t>-1 -2 -1</t>
  </si>
  <si>
    <t>+0 +0.3 +0</t>
  </si>
  <si>
    <t>-0.5 -0.5 -1</t>
  </si>
  <si>
    <t>-0.5 -1 +0.5</t>
  </si>
  <si>
    <t>+0.5 +1 +0</t>
  </si>
  <si>
    <t>-0.5 +0.3 +0.3</t>
  </si>
  <si>
    <t>-0.5 -0.3 -0.5</t>
  </si>
  <si>
    <t>-0.5 +0 -0.3</t>
  </si>
  <si>
    <t>-1 -0.5 -0.5</t>
  </si>
  <si>
    <t>-0.2 -0.2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</si>
  <si>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</si>
  <si>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</si>
  <si>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</si>
  <si>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</si>
  <si>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</si>
  <si>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</si>
  <si>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</si>
  <si>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</si>
  <si>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</si>
  <si>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</si>
  <si>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</si>
  <si>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</si>
  <si>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</si>
  <si>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</si>
  <si>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</si>
  <si>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</si>
  <si>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FK08140抓绒弹力毛</t>
  </si>
  <si>
    <t>19SS黑色</t>
  </si>
  <si>
    <t>海天</t>
  </si>
  <si>
    <t>22SS云母灰</t>
  </si>
  <si>
    <t>25FW卡其</t>
  </si>
  <si>
    <t>制表时间：2025/5/16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</si>
  <si>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</si>
  <si>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</si>
  <si>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</si>
  <si>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</si>
  <si>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</si>
  <si>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</si>
  <si>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</si>
  <si>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</si>
  <si>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</si>
  <si>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</si>
  <si>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</si>
  <si>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</si>
  <si>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</si>
  <si>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</si>
  <si>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</si>
  <si>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</si>
  <si>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</si>
  <si>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</si>
  <si>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</si>
  <si>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</si>
  <si>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</si>
  <si>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</si>
  <si>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</si>
  <si>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</si>
  <si>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</si>
  <si>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</si>
  <si>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</si>
  <si>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</si>
  <si>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</si>
  <si>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</si>
  <si>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</si>
  <si>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</si>
  <si>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</si>
  <si>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</si>
  <si>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</si>
  <si>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</si>
  <si>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</si>
  <si>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</si>
  <si>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</si>
  <si>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</si>
  <si>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</si>
  <si>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</si>
  <si>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</si>
  <si>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</si>
  <si>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</si>
  <si>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</si>
  <si>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</si>
  <si>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</si>
  <si>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绣花</t>
  </si>
  <si>
    <t>无脱落开裂</t>
  </si>
  <si>
    <t>制表时间：2025/5/22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</si>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</sst>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sz val="10"/>
      <color indexed="8"/>
      <name val="宋体"/>
      <charset val="134"/>
    </font>
    <font>
      <b/>
      <sz val="12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0" fillId="8" borderId="88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89" applyNumberFormat="0" applyFill="0" applyAlignment="0" applyProtection="0">
      <alignment vertical="center"/>
    </xf>
    <xf numFmtId="0" fontId="57" fillId="0" borderId="89" applyNumberFormat="0" applyFill="0" applyAlignment="0" applyProtection="0">
      <alignment vertical="center"/>
    </xf>
    <xf numFmtId="0" fontId="58" fillId="0" borderId="90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9" borderId="91" applyNumberFormat="0" applyAlignment="0" applyProtection="0">
      <alignment vertical="center"/>
    </xf>
    <xf numFmtId="0" fontId="60" fillId="10" borderId="92" applyNumberFormat="0" applyAlignment="0" applyProtection="0">
      <alignment vertical="center"/>
    </xf>
    <xf numFmtId="0" fontId="61" fillId="10" borderId="91" applyNumberFormat="0" applyAlignment="0" applyProtection="0">
      <alignment vertical="center"/>
    </xf>
    <xf numFmtId="0" fontId="62" fillId="11" borderId="93" applyNumberFormat="0" applyAlignment="0" applyProtection="0">
      <alignment vertical="center"/>
    </xf>
    <xf numFmtId="0" fontId="63" fillId="0" borderId="94" applyNumberFormat="0" applyFill="0" applyAlignment="0" applyProtection="0">
      <alignment vertical="center"/>
    </xf>
    <xf numFmtId="0" fontId="64" fillId="0" borderId="95" applyNumberFormat="0" applyFill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17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70" fillId="0" borderId="0"/>
    <xf numFmtId="0" fontId="17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>
      <alignment vertical="center"/>
    </xf>
  </cellStyleXfs>
  <cellXfs count="4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1" fillId="0" borderId="5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16" xfId="55" applyFont="1" applyFill="1" applyBorder="1" applyAlignment="1">
      <alignment horizontal="left"/>
    </xf>
    <xf numFmtId="177" fontId="17" fillId="0" borderId="2" xfId="55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27" fillId="3" borderId="16" xfId="55" applyFont="1" applyFill="1" applyBorder="1" applyAlignment="1">
      <alignment horizontal="left"/>
    </xf>
    <xf numFmtId="177" fontId="17" fillId="3" borderId="2" xfId="55" applyNumberFormat="1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 vertical="center"/>
    </xf>
    <xf numFmtId="0" fontId="27" fillId="0" borderId="15" xfId="55" applyFont="1" applyFill="1" applyBorder="1" applyAlignment="1">
      <alignment horizontal="left"/>
    </xf>
    <xf numFmtId="49" fontId="28" fillId="0" borderId="4" xfId="61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29" fillId="0" borderId="15" xfId="0" applyNumberFormat="1" applyFont="1" applyFill="1" applyBorder="1" applyAlignment="1">
      <alignment shrinkToFit="1"/>
    </xf>
    <xf numFmtId="0" fontId="30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31" fillId="0" borderId="15" xfId="60" applyFont="1" applyFill="1" applyBorder="1" applyAlignment="1">
      <alignment horizontal="left"/>
    </xf>
    <xf numFmtId="0" fontId="32" fillId="0" borderId="2" xfId="60" applyFont="1" applyFill="1" applyBorder="1" applyAlignment="1">
      <alignment horizontal="center"/>
    </xf>
    <xf numFmtId="0" fontId="33" fillId="0" borderId="2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shrinkToFit="1"/>
    </xf>
    <xf numFmtId="0" fontId="30" fillId="0" borderId="18" xfId="0" applyNumberFormat="1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0" fontId="24" fillId="0" borderId="0" xfId="53" applyFont="1" applyFill="1" applyAlignment="1"/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9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20" xfId="53" applyFont="1" applyFill="1" applyBorder="1" applyAlignment="1" applyProtection="1">
      <alignment horizontal="center" vertical="center"/>
    </xf>
    <xf numFmtId="0" fontId="35" fillId="0" borderId="2" xfId="55" applyFont="1" applyFill="1" applyBorder="1" applyAlignment="1">
      <alignment horizontal="center"/>
    </xf>
    <xf numFmtId="0" fontId="35" fillId="0" borderId="20" xfId="55" applyFont="1" applyFill="1" applyBorder="1" applyAlignment="1">
      <alignment horizontal="center"/>
    </xf>
    <xf numFmtId="49" fontId="34" fillId="0" borderId="2" xfId="54" applyNumberFormat="1" applyFont="1" applyFill="1" applyBorder="1" applyAlignment="1">
      <alignment horizontal="center" vertical="center"/>
    </xf>
    <xf numFmtId="49" fontId="34" fillId="0" borderId="20" xfId="54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6" fillId="0" borderId="18" xfId="53" applyFont="1" applyFill="1" applyBorder="1" applyAlignment="1">
      <alignment horizontal="center"/>
    </xf>
    <xf numFmtId="49" fontId="16" fillId="0" borderId="18" xfId="53" applyNumberFormat="1" applyFont="1" applyFill="1" applyBorder="1" applyAlignment="1">
      <alignment horizontal="center"/>
    </xf>
    <xf numFmtId="49" fontId="34" fillId="0" borderId="18" xfId="54" applyNumberFormat="1" applyFont="1" applyFill="1" applyBorder="1" applyAlignment="1">
      <alignment horizontal="center" vertical="center"/>
    </xf>
    <xf numFmtId="49" fontId="34" fillId="0" borderId="21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6" fillId="0" borderId="22" xfId="52" applyFont="1" applyBorder="1" applyAlignment="1">
      <alignment horizontal="center" vertical="top"/>
    </xf>
    <xf numFmtId="0" fontId="37" fillId="0" borderId="23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vertical="center"/>
    </xf>
    <xf numFmtId="0" fontId="37" fillId="0" borderId="24" xfId="52" applyFont="1" applyFill="1" applyBorder="1" applyAlignment="1">
      <alignment vertical="center"/>
    </xf>
    <xf numFmtId="0" fontId="20" fillId="0" borderId="25" xfId="52" applyFont="1" applyBorder="1" applyAlignment="1">
      <alignment horizontal="left" vertical="center"/>
    </xf>
    <xf numFmtId="0" fontId="20" fillId="0" borderId="26" xfId="52" applyFont="1" applyBorder="1" applyAlignment="1">
      <alignment horizontal="left" vertical="center"/>
    </xf>
    <xf numFmtId="0" fontId="37" fillId="0" borderId="27" xfId="52" applyFont="1" applyFill="1" applyBorder="1" applyAlignment="1">
      <alignment vertical="center"/>
    </xf>
    <xf numFmtId="0" fontId="20" fillId="0" borderId="25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vertical="center"/>
    </xf>
    <xf numFmtId="58" fontId="24" fillId="0" borderId="25" xfId="52" applyNumberFormat="1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center" vertical="center"/>
    </xf>
    <xf numFmtId="0" fontId="37" fillId="0" borderId="27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vertical="center"/>
    </xf>
    <xf numFmtId="0" fontId="20" fillId="0" borderId="29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vertical="center"/>
    </xf>
    <xf numFmtId="0" fontId="24" fillId="0" borderId="29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7" fillId="0" borderId="23" xfId="52" applyFont="1" applyFill="1" applyBorder="1" applyAlignment="1">
      <alignment vertical="center"/>
    </xf>
    <xf numFmtId="0" fontId="37" fillId="0" borderId="30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left" vertical="center"/>
    </xf>
    <xf numFmtId="0" fontId="38" fillId="0" borderId="33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 wrapText="1"/>
    </xf>
    <xf numFmtId="0" fontId="24" fillId="0" borderId="25" xfId="52" applyFont="1" applyFill="1" applyBorder="1" applyAlignment="1">
      <alignment horizontal="left" vertical="center" wrapText="1"/>
    </xf>
    <xf numFmtId="0" fontId="37" fillId="0" borderId="28" xfId="52" applyFont="1" applyFill="1" applyBorder="1" applyAlignment="1">
      <alignment horizontal="left" vertical="center"/>
    </xf>
    <xf numFmtId="0" fontId="17" fillId="0" borderId="29" xfId="52" applyFill="1" applyBorder="1" applyAlignment="1">
      <alignment horizontal="center" vertical="center"/>
    </xf>
    <xf numFmtId="0" fontId="37" fillId="0" borderId="35" xfId="52" applyFont="1" applyFill="1" applyBorder="1" applyAlignment="1">
      <alignment horizontal="center" vertical="center"/>
    </xf>
    <xf numFmtId="0" fontId="37" fillId="0" borderId="36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right" vertical="center"/>
    </xf>
    <xf numFmtId="0" fontId="24" fillId="0" borderId="33" xfId="52" applyFont="1" applyFill="1" applyBorder="1" applyAlignment="1">
      <alignment horizontal="right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center" vertical="center"/>
    </xf>
    <xf numFmtId="58" fontId="24" fillId="0" borderId="29" xfId="52" applyNumberFormat="1" applyFont="1" applyFill="1" applyBorder="1" applyAlignment="1">
      <alignment horizontal="center" vertical="center"/>
    </xf>
    <xf numFmtId="0" fontId="37" fillId="0" borderId="29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center" vertical="center"/>
    </xf>
    <xf numFmtId="0" fontId="38" fillId="0" borderId="41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 wrapText="1"/>
    </xf>
    <xf numFmtId="0" fontId="17" fillId="0" borderId="39" xfId="52" applyFill="1" applyBorder="1" applyAlignment="1">
      <alignment horizontal="center" vertical="center"/>
    </xf>
    <xf numFmtId="0" fontId="37" fillId="0" borderId="40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 wrapText="1"/>
    </xf>
    <xf numFmtId="0" fontId="17" fillId="0" borderId="41" xfId="52" applyFont="1" applyFill="1" applyBorder="1" applyAlignment="1">
      <alignment horizontal="center" vertical="center"/>
    </xf>
    <xf numFmtId="0" fontId="27" fillId="0" borderId="41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42" xfId="52" applyFont="1" applyFill="1" applyBorder="1" applyAlignment="1">
      <alignment horizontal="center" vertical="center"/>
    </xf>
    <xf numFmtId="0" fontId="38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34" fillId="0" borderId="0" xfId="53" applyFont="1" applyFill="1" applyAlignment="1">
      <alignment horizontal="center"/>
    </xf>
    <xf numFmtId="0" fontId="19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7" fillId="0" borderId="2" xfId="55" applyFont="1" applyFill="1" applyBorder="1" applyAlignment="1">
      <alignment horizontal="left"/>
    </xf>
    <xf numFmtId="0" fontId="27" fillId="3" borderId="2" xfId="55" applyFont="1" applyFill="1" applyBorder="1" applyAlignment="1">
      <alignment horizontal="left"/>
    </xf>
    <xf numFmtId="49" fontId="28" fillId="0" borderId="2" xfId="61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shrinkToFit="1"/>
    </xf>
    <xf numFmtId="0" fontId="30" fillId="0" borderId="2" xfId="0" applyFont="1" applyFill="1" applyBorder="1" applyAlignment="1">
      <alignment horizontal="center" vertical="center"/>
    </xf>
    <xf numFmtId="0" fontId="16" fillId="0" borderId="2" xfId="53" applyFont="1" applyFill="1" applyBorder="1" applyAlignment="1"/>
    <xf numFmtId="178" fontId="3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179" fontId="25" fillId="0" borderId="2" xfId="0" applyNumberFormat="1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17" fillId="0" borderId="0" xfId="52" applyFont="1" applyAlignment="1">
      <alignment horizontal="left" vertical="center"/>
    </xf>
    <xf numFmtId="0" fontId="27" fillId="0" borderId="43" xfId="52" applyFont="1" applyBorder="1" applyAlignment="1">
      <alignment horizontal="left" vertical="center"/>
    </xf>
    <xf numFmtId="0" fontId="20" fillId="0" borderId="44" xfId="52" applyFont="1" applyBorder="1" applyAlignment="1">
      <alignment horizontal="center" vertical="center"/>
    </xf>
    <xf numFmtId="0" fontId="27" fillId="0" borderId="44" xfId="52" applyFont="1" applyBorder="1" applyAlignment="1">
      <alignment horizontal="center" vertical="center"/>
    </xf>
    <xf numFmtId="0" fontId="38" fillId="0" borderId="44" xfId="52" applyFont="1" applyBorder="1" applyAlignment="1">
      <alignment horizontal="left" vertical="center"/>
    </xf>
    <xf numFmtId="0" fontId="38" fillId="0" borderId="23" xfId="52" applyFont="1" applyBorder="1" applyAlignment="1">
      <alignment horizontal="center" vertical="center"/>
    </xf>
    <xf numFmtId="0" fontId="38" fillId="0" borderId="24" xfId="52" applyFont="1" applyBorder="1" applyAlignment="1">
      <alignment horizontal="center" vertical="center"/>
    </xf>
    <xf numFmtId="0" fontId="38" fillId="0" borderId="38" xfId="52" applyFont="1" applyBorder="1" applyAlignment="1">
      <alignment horizontal="center" vertical="center"/>
    </xf>
    <xf numFmtId="0" fontId="27" fillId="0" borderId="23" xfId="52" applyFont="1" applyBorder="1" applyAlignment="1">
      <alignment horizontal="center" vertical="center"/>
    </xf>
    <xf numFmtId="0" fontId="27" fillId="0" borderId="24" xfId="52" applyFont="1" applyBorder="1" applyAlignment="1">
      <alignment horizontal="center" vertical="center"/>
    </xf>
    <xf numFmtId="0" fontId="27" fillId="0" borderId="38" xfId="52" applyFont="1" applyBorder="1" applyAlignment="1">
      <alignment horizontal="center" vertical="center"/>
    </xf>
    <xf numFmtId="0" fontId="38" fillId="0" borderId="27" xfId="52" applyFont="1" applyBorder="1" applyAlignment="1">
      <alignment horizontal="left" vertical="center"/>
    </xf>
    <xf numFmtId="0" fontId="38" fillId="0" borderId="25" xfId="52" applyFont="1" applyBorder="1" applyAlignment="1">
      <alignment horizontal="left" vertical="center"/>
    </xf>
    <xf numFmtId="14" fontId="20" fillId="0" borderId="25" xfId="52" applyNumberFormat="1" applyFont="1" applyBorder="1" applyAlignment="1">
      <alignment horizontal="center" vertical="center"/>
    </xf>
    <xf numFmtId="14" fontId="20" fillId="0" borderId="26" xfId="52" applyNumberFormat="1" applyFont="1" applyBorder="1" applyAlignment="1">
      <alignment horizontal="center" vertical="center"/>
    </xf>
    <xf numFmtId="0" fontId="38" fillId="0" borderId="27" xfId="52" applyFont="1" applyBorder="1" applyAlignment="1">
      <alignment vertical="center"/>
    </xf>
    <xf numFmtId="49" fontId="20" fillId="0" borderId="25" xfId="52" applyNumberFormat="1" applyFont="1" applyBorder="1" applyAlignment="1">
      <alignment horizontal="center" vertical="center"/>
    </xf>
    <xf numFmtId="0" fontId="20" fillId="0" borderId="26" xfId="52" applyFont="1" applyBorder="1" applyAlignment="1">
      <alignment horizontal="center" vertical="center"/>
    </xf>
    <xf numFmtId="0" fontId="38" fillId="0" borderId="25" xfId="52" applyFont="1" applyBorder="1" applyAlignment="1">
      <alignment vertical="center"/>
    </xf>
    <xf numFmtId="0" fontId="20" fillId="0" borderId="45" xfId="52" applyFont="1" applyBorder="1" applyAlignment="1">
      <alignment horizontal="center" vertical="center"/>
    </xf>
    <xf numFmtId="0" fontId="20" fillId="0" borderId="46" xfId="52" applyFont="1" applyBorder="1" applyAlignment="1">
      <alignment horizontal="center" vertical="center"/>
    </xf>
    <xf numFmtId="0" fontId="17" fillId="0" borderId="25" xfId="52" applyFont="1" applyBorder="1" applyAlignment="1">
      <alignment vertical="center"/>
    </xf>
    <xf numFmtId="0" fontId="39" fillId="0" borderId="28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38" fillId="0" borderId="28" xfId="52" applyFont="1" applyBorder="1" applyAlignment="1">
      <alignment horizontal="left" vertical="center"/>
    </xf>
    <xf numFmtId="0" fontId="38" fillId="0" borderId="29" xfId="52" applyFont="1" applyBorder="1" applyAlignment="1">
      <alignment horizontal="left" vertical="center"/>
    </xf>
    <xf numFmtId="14" fontId="20" fillId="0" borderId="29" xfId="52" applyNumberFormat="1" applyFont="1" applyBorder="1" applyAlignment="1">
      <alignment horizontal="center" vertical="center"/>
    </xf>
    <xf numFmtId="14" fontId="20" fillId="0" borderId="39" xfId="52" applyNumberFormat="1" applyFont="1" applyBorder="1" applyAlignment="1">
      <alignment horizontal="center" vertical="center"/>
    </xf>
    <xf numFmtId="0" fontId="27" fillId="0" borderId="0" xfId="52" applyFont="1" applyBorder="1" applyAlignment="1">
      <alignment horizontal="left" vertical="center"/>
    </xf>
    <xf numFmtId="0" fontId="38" fillId="0" borderId="23" xfId="52" applyFont="1" applyBorder="1" applyAlignment="1">
      <alignment vertical="center"/>
    </xf>
    <xf numFmtId="0" fontId="17" fillId="0" borderId="24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17" fillId="0" borderId="24" xfId="52" applyFont="1" applyBorder="1" applyAlignment="1">
      <alignment vertical="center"/>
    </xf>
    <xf numFmtId="0" fontId="38" fillId="0" borderId="24" xfId="52" applyFont="1" applyBorder="1" applyAlignment="1">
      <alignment vertical="center"/>
    </xf>
    <xf numFmtId="0" fontId="17" fillId="0" borderId="25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48" xfId="52" applyFont="1" applyBorder="1" applyAlignment="1">
      <alignment horizontal="left" vertical="center" wrapText="1"/>
    </xf>
    <xf numFmtId="0" fontId="24" fillId="0" borderId="34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 wrapText="1"/>
    </xf>
    <xf numFmtId="0" fontId="24" fillId="0" borderId="24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28" xfId="52" applyFont="1" applyBorder="1" applyAlignment="1">
      <alignment horizontal="center" vertical="center"/>
    </xf>
    <xf numFmtId="0" fontId="38" fillId="0" borderId="29" xfId="52" applyFont="1" applyBorder="1" applyAlignment="1">
      <alignment horizontal="center" vertical="center"/>
    </xf>
    <xf numFmtId="0" fontId="38" fillId="0" borderId="27" xfId="52" applyFont="1" applyBorder="1" applyAlignment="1">
      <alignment horizontal="center" vertical="center"/>
    </xf>
    <xf numFmtId="0" fontId="38" fillId="0" borderId="25" xfId="52" applyFont="1" applyBorder="1" applyAlignment="1">
      <alignment horizontal="center" vertical="center"/>
    </xf>
    <xf numFmtId="0" fontId="37" fillId="0" borderId="25" xfId="52" applyFont="1" applyBorder="1" applyAlignment="1">
      <alignment horizontal="left" vertical="center"/>
    </xf>
    <xf numFmtId="0" fontId="38" fillId="0" borderId="49" xfId="52" applyFont="1" applyFill="1" applyBorder="1" applyAlignment="1">
      <alignment horizontal="left" vertical="center"/>
    </xf>
    <xf numFmtId="0" fontId="38" fillId="0" borderId="50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0" fillId="0" borderId="51" xfId="52" applyFont="1" applyFill="1" applyBorder="1" applyAlignment="1">
      <alignment horizontal="left" vertical="center"/>
    </xf>
    <xf numFmtId="0" fontId="20" fillId="0" borderId="52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38" fillId="0" borderId="34" xfId="52" applyFont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27" fillId="0" borderId="53" xfId="52" applyFont="1" applyBorder="1" applyAlignment="1">
      <alignment vertical="center"/>
    </xf>
    <xf numFmtId="0" fontId="20" fillId="0" borderId="54" xfId="52" applyFont="1" applyBorder="1" applyAlignment="1">
      <alignment horizontal="center" vertical="center"/>
    </xf>
    <xf numFmtId="0" fontId="27" fillId="0" borderId="54" xfId="52" applyFont="1" applyBorder="1" applyAlignment="1">
      <alignment vertical="center"/>
    </xf>
    <xf numFmtId="58" fontId="17" fillId="0" borderId="54" xfId="52" applyNumberFormat="1" applyFont="1" applyBorder="1" applyAlignment="1">
      <alignment vertical="center"/>
    </xf>
    <xf numFmtId="0" fontId="27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4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57" xfId="52" applyFont="1" applyFill="1" applyBorder="1" applyAlignment="1">
      <alignment horizontal="center" vertical="center"/>
    </xf>
    <xf numFmtId="0" fontId="27" fillId="0" borderId="28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center" vertical="center"/>
    </xf>
    <xf numFmtId="0" fontId="17" fillId="0" borderId="44" xfId="52" applyFont="1" applyBorder="1" applyAlignment="1">
      <alignment horizontal="center" vertical="center"/>
    </xf>
    <xf numFmtId="0" fontId="17" fillId="0" borderId="58" xfId="52" applyFont="1" applyBorder="1" applyAlignment="1">
      <alignment horizontal="center" vertical="center"/>
    </xf>
    <xf numFmtId="0" fontId="20" fillId="0" borderId="39" xfId="52" applyFont="1" applyBorder="1" applyAlignment="1">
      <alignment horizontal="left" vertical="center"/>
    </xf>
    <xf numFmtId="0" fontId="20" fillId="0" borderId="38" xfId="52" applyFont="1" applyBorder="1" applyAlignment="1">
      <alignment horizontal="left" vertical="center"/>
    </xf>
    <xf numFmtId="0" fontId="38" fillId="0" borderId="39" xfId="52" applyFont="1" applyBorder="1" applyAlignment="1">
      <alignment horizontal="left" vertical="center"/>
    </xf>
    <xf numFmtId="0" fontId="37" fillId="0" borderId="24" xfId="52" applyFont="1" applyBorder="1" applyAlignment="1">
      <alignment horizontal="left" vertical="center"/>
    </xf>
    <xf numFmtId="0" fontId="37" fillId="0" borderId="38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37" fillId="0" borderId="33" xfId="52" applyFont="1" applyBorder="1" applyAlignment="1">
      <alignment horizontal="left" vertical="center"/>
    </xf>
    <xf numFmtId="0" fontId="37" fillId="0" borderId="41" xfId="52" applyFont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38" fillId="0" borderId="39" xfId="52" applyFont="1" applyBorder="1" applyAlignment="1">
      <alignment horizontal="center" vertical="center"/>
    </xf>
    <xf numFmtId="0" fontId="37" fillId="0" borderId="26" xfId="52" applyFont="1" applyBorder="1" applyAlignment="1">
      <alignment horizontal="left" vertical="center"/>
    </xf>
    <xf numFmtId="0" fontId="38" fillId="0" borderId="42" xfId="52" applyFont="1" applyFill="1" applyBorder="1" applyAlignment="1">
      <alignment horizontal="left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38" fillId="0" borderId="41" xfId="52" applyFont="1" applyBorder="1" applyAlignment="1">
      <alignment horizontal="left" vertical="center"/>
    </xf>
    <xf numFmtId="0" fontId="20" fillId="0" borderId="60" xfId="52" applyFont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center" vertical="center"/>
    </xf>
    <xf numFmtId="0" fontId="27" fillId="0" borderId="39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19" fillId="0" borderId="63" xfId="52" applyFont="1" applyFill="1" applyBorder="1" applyAlignment="1">
      <alignment horizontal="left" vertical="center"/>
    </xf>
    <xf numFmtId="0" fontId="19" fillId="0" borderId="64" xfId="52" applyFont="1" applyFill="1" applyBorder="1" applyAlignment="1">
      <alignment horizontal="center" vertical="center"/>
    </xf>
    <xf numFmtId="0" fontId="20" fillId="0" borderId="64" xfId="52" applyFont="1" applyFill="1" applyBorder="1" applyAlignment="1">
      <alignment horizontal="center" vertical="center"/>
    </xf>
    <xf numFmtId="0" fontId="19" fillId="0" borderId="65" xfId="52" applyFont="1" applyFill="1" applyBorder="1" applyAlignment="1">
      <alignment horizontal="center" vertical="center"/>
    </xf>
    <xf numFmtId="0" fontId="19" fillId="0" borderId="66" xfId="52" applyFont="1" applyFill="1" applyBorder="1" applyAlignment="1">
      <alignment vertical="center"/>
    </xf>
    <xf numFmtId="0" fontId="21" fillId="0" borderId="66" xfId="52" applyFont="1" applyFill="1" applyBorder="1" applyAlignment="1">
      <alignment horizontal="center" vertical="center"/>
    </xf>
    <xf numFmtId="0" fontId="22" fillId="0" borderId="67" xfId="53" applyFont="1" applyFill="1" applyBorder="1" applyAlignment="1" applyProtection="1">
      <alignment horizontal="center" vertical="center"/>
    </xf>
    <xf numFmtId="0" fontId="27" fillId="0" borderId="4" xfId="55" applyFont="1" applyFill="1" applyBorder="1" applyAlignment="1">
      <alignment horizontal="left"/>
    </xf>
    <xf numFmtId="0" fontId="27" fillId="3" borderId="4" xfId="55" applyFont="1" applyFill="1" applyBorder="1" applyAlignment="1">
      <alignment horizontal="left"/>
    </xf>
    <xf numFmtId="0" fontId="29" fillId="0" borderId="68" xfId="0" applyNumberFormat="1" applyFont="1" applyFill="1" applyBorder="1" applyAlignment="1">
      <alignment shrinkToFit="1"/>
    </xf>
    <xf numFmtId="0" fontId="30" fillId="0" borderId="69" xfId="0" applyNumberFormat="1" applyFont="1" applyFill="1" applyBorder="1" applyAlignment="1">
      <alignment horizontal="center" vertical="center"/>
    </xf>
    <xf numFmtId="0" fontId="26" fillId="0" borderId="6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66" xfId="53" applyFont="1" applyFill="1" applyBorder="1" applyAlignment="1">
      <alignment horizontal="center"/>
    </xf>
    <xf numFmtId="0" fontId="19" fillId="0" borderId="66" xfId="52" applyFont="1" applyFill="1" applyBorder="1" applyAlignment="1">
      <alignment horizontal="left" vertical="center"/>
    </xf>
    <xf numFmtId="0" fontId="16" fillId="0" borderId="66" xfId="52" applyFont="1" applyFill="1" applyBorder="1" applyAlignment="1">
      <alignment horizontal="center" vertical="center"/>
    </xf>
    <xf numFmtId="0" fontId="16" fillId="0" borderId="70" xfId="52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left" vertical="center"/>
    </xf>
    <xf numFmtId="0" fontId="23" fillId="0" borderId="72" xfId="53" applyFont="1" applyFill="1" applyBorder="1" applyAlignment="1" applyProtection="1">
      <alignment horizontal="center" vertical="center"/>
    </xf>
    <xf numFmtId="0" fontId="0" fillId="0" borderId="73" xfId="0" applyFont="1" applyFill="1" applyBorder="1" applyAlignment="1">
      <alignment horizontal="left" vertical="center"/>
    </xf>
    <xf numFmtId="179" fontId="25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40" fillId="0" borderId="74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34" fillId="0" borderId="25" xfId="54" applyNumberFormat="1" applyFont="1" applyFill="1" applyBorder="1" applyAlignment="1">
      <alignment horizontal="center" vertical="center"/>
    </xf>
    <xf numFmtId="0" fontId="25" fillId="0" borderId="25" xfId="0" applyNumberFormat="1" applyFont="1" applyFill="1" applyBorder="1" applyAlignment="1">
      <alignment horizontal="center" vertical="center"/>
    </xf>
    <xf numFmtId="179" fontId="25" fillId="0" borderId="25" xfId="0" applyNumberFormat="1" applyFont="1" applyFill="1" applyBorder="1" applyAlignment="1">
      <alignment horizontal="center" vertical="center"/>
    </xf>
    <xf numFmtId="0" fontId="16" fillId="0" borderId="25" xfId="53" applyFont="1" applyFill="1" applyBorder="1" applyAlignment="1"/>
    <xf numFmtId="0" fontId="25" fillId="0" borderId="75" xfId="0" applyNumberFormat="1" applyFont="1" applyFill="1" applyBorder="1" applyAlignment="1">
      <alignment horizontal="center" vertical="center"/>
    </xf>
    <xf numFmtId="49" fontId="34" fillId="0" borderId="75" xfId="54" applyNumberFormat="1" applyFont="1" applyFill="1" applyBorder="1" applyAlignment="1">
      <alignment horizontal="center" vertical="center"/>
    </xf>
    <xf numFmtId="0" fontId="16" fillId="0" borderId="76" xfId="53" applyFont="1" applyFill="1" applyBorder="1" applyAlignment="1">
      <alignment horizontal="center"/>
    </xf>
    <xf numFmtId="49" fontId="16" fillId="0" borderId="77" xfId="53" applyNumberFormat="1" applyFont="1" applyFill="1" applyBorder="1" applyAlignment="1">
      <alignment horizontal="center"/>
    </xf>
    <xf numFmtId="49" fontId="34" fillId="0" borderId="77" xfId="54" applyNumberFormat="1" applyFont="1" applyFill="1" applyBorder="1" applyAlignment="1">
      <alignment horizontal="center" vertical="center"/>
    </xf>
    <xf numFmtId="49" fontId="34" fillId="0" borderId="78" xfId="54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1" fillId="0" borderId="22" xfId="52" applyFont="1" applyBorder="1" applyAlignment="1">
      <alignment horizontal="center" vertical="top"/>
    </xf>
    <xf numFmtId="0" fontId="38" fillId="0" borderId="79" xfId="52" applyFont="1" applyBorder="1" applyAlignment="1">
      <alignment horizontal="left" vertical="center"/>
    </xf>
    <xf numFmtId="0" fontId="38" fillId="0" borderId="22" xfId="52" applyFont="1" applyBorder="1" applyAlignment="1">
      <alignment horizontal="left" vertical="center"/>
    </xf>
    <xf numFmtId="0" fontId="38" fillId="0" borderId="35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7" fillId="0" borderId="54" xfId="52" applyFont="1" applyBorder="1" applyAlignment="1">
      <alignment horizontal="left" vertical="center"/>
    </xf>
    <xf numFmtId="0" fontId="38" fillId="0" borderId="56" xfId="52" applyFont="1" applyBorder="1" applyAlignment="1">
      <alignment vertical="center"/>
    </xf>
    <xf numFmtId="0" fontId="17" fillId="0" borderId="57" xfId="52" applyFont="1" applyBorder="1" applyAlignment="1">
      <alignment horizontal="left" vertical="center"/>
    </xf>
    <xf numFmtId="0" fontId="20" fillId="0" borderId="57" xfId="52" applyFont="1" applyBorder="1" applyAlignment="1">
      <alignment horizontal="left" vertical="center"/>
    </xf>
    <xf numFmtId="0" fontId="17" fillId="0" borderId="57" xfId="52" applyFont="1" applyBorder="1" applyAlignment="1">
      <alignment vertical="center"/>
    </xf>
    <xf numFmtId="0" fontId="38" fillId="0" borderId="57" xfId="52" applyFont="1" applyBorder="1" applyAlignment="1">
      <alignment vertical="center"/>
    </xf>
    <xf numFmtId="0" fontId="38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38" fillId="0" borderId="57" xfId="52" applyFont="1" applyBorder="1" applyAlignment="1">
      <alignment horizontal="center" vertical="center"/>
    </xf>
    <xf numFmtId="0" fontId="17" fillId="0" borderId="57" xfId="52" applyFont="1" applyBorder="1" applyAlignment="1">
      <alignment horizontal="center" vertical="center"/>
    </xf>
    <xf numFmtId="0" fontId="20" fillId="0" borderId="25" xfId="52" applyFont="1" applyBorder="1" applyAlignment="1">
      <alignment horizontal="center" vertical="center"/>
    </xf>
    <xf numFmtId="0" fontId="17" fillId="0" borderId="25" xfId="52" applyFont="1" applyBorder="1" applyAlignment="1">
      <alignment horizontal="center" vertical="center"/>
    </xf>
    <xf numFmtId="0" fontId="38" fillId="0" borderId="49" xfId="52" applyFont="1" applyBorder="1" applyAlignment="1">
      <alignment horizontal="left" vertical="center" wrapText="1"/>
    </xf>
    <xf numFmtId="0" fontId="38" fillId="0" borderId="50" xfId="52" applyFont="1" applyBorder="1" applyAlignment="1">
      <alignment horizontal="left" vertical="center" wrapText="1"/>
    </xf>
    <xf numFmtId="0" fontId="38" fillId="0" borderId="80" xfId="52" applyFont="1" applyBorder="1" applyAlignment="1">
      <alignment horizontal="left" vertical="center"/>
    </xf>
    <xf numFmtId="0" fontId="38" fillId="0" borderId="81" xfId="52" applyFont="1" applyBorder="1" applyAlignment="1">
      <alignment horizontal="left" vertical="center"/>
    </xf>
    <xf numFmtId="0" fontId="42" fillId="0" borderId="82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/>
    <xf numFmtId="9" fontId="20" fillId="0" borderId="2" xfId="52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9" fontId="20" fillId="0" borderId="57" xfId="52" applyNumberFormat="1" applyFont="1" applyBorder="1" applyAlignment="1">
      <alignment horizontal="center" vertical="center"/>
    </xf>
    <xf numFmtId="9" fontId="20" fillId="0" borderId="25" xfId="52" applyNumberFormat="1" applyFont="1" applyBorder="1" applyAlignment="1">
      <alignment horizontal="center" vertical="center"/>
    </xf>
    <xf numFmtId="0" fontId="27" fillId="0" borderId="55" xfId="0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9" fontId="20" fillId="0" borderId="49" xfId="52" applyNumberFormat="1" applyFont="1" applyBorder="1" applyAlignment="1">
      <alignment horizontal="left" vertical="center"/>
    </xf>
    <xf numFmtId="9" fontId="20" fillId="0" borderId="50" xfId="52" applyNumberFormat="1" applyFont="1" applyBorder="1" applyAlignment="1">
      <alignment horizontal="left" vertical="center"/>
    </xf>
    <xf numFmtId="0" fontId="37" fillId="0" borderId="56" xfId="52" applyFont="1" applyFill="1" applyBorder="1" applyAlignment="1">
      <alignment horizontal="left" vertical="center"/>
    </xf>
    <xf numFmtId="0" fontId="37" fillId="0" borderId="57" xfId="52" applyFont="1" applyFill="1" applyBorder="1" applyAlignment="1">
      <alignment horizontal="left" vertical="center"/>
    </xf>
    <xf numFmtId="0" fontId="37" fillId="0" borderId="47" xfId="52" applyFont="1" applyFill="1" applyBorder="1" applyAlignment="1">
      <alignment horizontal="left" vertical="center"/>
    </xf>
    <xf numFmtId="0" fontId="37" fillId="0" borderId="50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43" xfId="52" applyFont="1" applyBorder="1" applyAlignment="1">
      <alignment vertical="center"/>
    </xf>
    <xf numFmtId="0" fontId="45" fillId="0" borderId="54" xfId="52" applyFont="1" applyBorder="1" applyAlignment="1">
      <alignment horizontal="center" vertical="center"/>
    </xf>
    <xf numFmtId="0" fontId="27" fillId="0" borderId="44" xfId="52" applyFont="1" applyBorder="1" applyAlignment="1">
      <alignment vertical="center"/>
    </xf>
    <xf numFmtId="0" fontId="20" fillId="0" borderId="83" xfId="52" applyFont="1" applyBorder="1" applyAlignment="1">
      <alignment vertical="center"/>
    </xf>
    <xf numFmtId="0" fontId="27" fillId="0" borderId="83" xfId="52" applyFont="1" applyBorder="1" applyAlignment="1">
      <alignment vertical="center"/>
    </xf>
    <xf numFmtId="58" fontId="17" fillId="0" borderId="44" xfId="52" applyNumberFormat="1" applyFont="1" applyBorder="1" applyAlignment="1">
      <alignment vertical="center"/>
    </xf>
    <xf numFmtId="0" fontId="27" fillId="0" borderId="35" xfId="52" applyFont="1" applyBorder="1" applyAlignment="1">
      <alignment horizontal="center" vertical="center"/>
    </xf>
    <xf numFmtId="0" fontId="20" fillId="0" borderId="84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38" fillId="0" borderId="85" xfId="52" applyFont="1" applyBorder="1" applyAlignment="1">
      <alignment horizontal="left" vertical="center"/>
    </xf>
    <xf numFmtId="0" fontId="27" fillId="0" borderId="61" xfId="52" applyFont="1" applyBorder="1" applyAlignment="1">
      <alignment horizontal="left" vertical="center"/>
    </xf>
    <xf numFmtId="0" fontId="20" fillId="0" borderId="62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42" xfId="52" applyFont="1" applyBorder="1" applyAlignment="1">
      <alignment horizontal="left" vertical="center" wrapText="1"/>
    </xf>
    <xf numFmtId="0" fontId="38" fillId="0" borderId="62" xfId="52" applyFont="1" applyBorder="1" applyAlignment="1">
      <alignment horizontal="left" vertical="center"/>
    </xf>
    <xf numFmtId="0" fontId="38" fillId="0" borderId="2" xfId="52" applyFont="1" applyBorder="1" applyAlignment="1">
      <alignment horizontal="center" vertical="center"/>
    </xf>
    <xf numFmtId="0" fontId="46" fillId="0" borderId="41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9" fontId="20" fillId="0" borderId="42" xfId="52" applyNumberFormat="1" applyFont="1" applyBorder="1" applyAlignment="1">
      <alignment horizontal="left" vertical="center"/>
    </xf>
    <xf numFmtId="0" fontId="37" fillId="0" borderId="62" xfId="52" applyFont="1" applyFill="1" applyBorder="1" applyAlignment="1">
      <alignment horizontal="left" vertical="center"/>
    </xf>
    <xf numFmtId="0" fontId="37" fillId="0" borderId="42" xfId="52" applyFont="1" applyFill="1" applyBorder="1" applyAlignment="1">
      <alignment horizontal="left" vertical="center"/>
    </xf>
    <xf numFmtId="0" fontId="27" fillId="0" borderId="86" xfId="52" applyFont="1" applyBorder="1" applyAlignment="1">
      <alignment horizontal="center" vertical="center"/>
    </xf>
    <xf numFmtId="0" fontId="20" fillId="0" borderId="83" xfId="52" applyFont="1" applyBorder="1" applyAlignment="1">
      <alignment horizontal="center" vertical="center"/>
    </xf>
    <xf numFmtId="0" fontId="20" fillId="0" borderId="85" xfId="52" applyFont="1" applyBorder="1" applyAlignment="1">
      <alignment horizontal="center" vertical="center"/>
    </xf>
    <xf numFmtId="0" fontId="20" fillId="0" borderId="85" xfId="52" applyFont="1" applyFill="1" applyBorder="1" applyAlignment="1">
      <alignment horizontal="left" vertical="center"/>
    </xf>
    <xf numFmtId="0" fontId="47" fillId="0" borderId="11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8" fillId="0" borderId="15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4" borderId="7" xfId="0" applyFont="1" applyFill="1" applyBorder="1" applyAlignment="1">
      <alignment horizontal="center" vertical="center"/>
    </xf>
    <xf numFmtId="0" fontId="48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17" xfId="0" applyBorder="1"/>
    <xf numFmtId="0" fontId="0" fillId="0" borderId="18" xfId="0" applyBorder="1"/>
    <xf numFmtId="0" fontId="0" fillId="4" borderId="18" xfId="0" applyFill="1" applyBorder="1"/>
    <xf numFmtId="0" fontId="0" fillId="5" borderId="0" xfId="0" applyFill="1"/>
    <xf numFmtId="0" fontId="47" fillId="0" borderId="19" xfId="0" applyFont="1" applyBorder="1" applyAlignment="1">
      <alignment horizontal="center" vertical="center" wrapText="1"/>
    </xf>
    <xf numFmtId="0" fontId="48" fillId="0" borderId="87" xfId="0" applyFont="1" applyBorder="1" applyAlignment="1">
      <alignment horizontal="center" vertical="center"/>
    </xf>
    <xf numFmtId="0" fontId="48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8" fillId="6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4.xml"/><Relationship Id="rId25" Type="http://schemas.openxmlformats.org/officeDocument/2006/relationships/externalLink" Target="externalLinks/externalLink3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checked="Checked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checked="Checked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checked="Checked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11</xdr:row>
          <xdr:rowOff>142875</xdr:rowOff>
        </xdr:to>
        <xdr:sp>
          <xdr:nvSpPr>
            <xdr:cNvPr id="24577" name="Check Box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4578" name="Check Box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4579" name="Check Box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4580" name="Check Box 4" hidden="1">
              <a:extLst>
                <a:ext uri="{63B3BB69-23CF-44E3-9099-C40C66FF867C}">
                  <a14:compatExt spid="_x0000_s24580"/>
                </a:ext>
              </a:extLst>
            </xdr:cNvPr>
            <xdr:cNvSpPr/>
          </xdr:nvSpPr>
          <xdr:spPr>
            <a:xfrm>
              <a:off x="45434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4581" name="Check Box 5" hidden="1">
              <a:extLst>
                <a:ext uri="{63B3BB69-23CF-44E3-9099-C40C66FF867C}">
                  <a14:compatExt spid="_x0000_s24581"/>
                </a:ext>
              </a:extLst>
            </xdr:cNvPr>
            <xdr:cNvSpPr/>
          </xdr:nvSpPr>
          <xdr:spPr>
            <a:xfrm>
              <a:off x="60007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4582" name="Check Box 6" hidden="1">
              <a:extLst>
                <a:ext uri="{63B3BB69-23CF-44E3-9099-C40C66FF867C}">
                  <a14:compatExt spid="_x0000_s24582"/>
                </a:ext>
              </a:extLst>
            </xdr:cNvPr>
            <xdr:cNvSpPr/>
          </xdr:nvSpPr>
          <xdr:spPr>
            <a:xfrm>
              <a:off x="74009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13</xdr:row>
          <xdr:rowOff>180975</xdr:rowOff>
        </xdr:to>
        <xdr:sp>
          <xdr:nvSpPr>
            <xdr:cNvPr id="24583" name="Check Box 7" hidden="1">
              <a:extLst>
                <a:ext uri="{63B3BB69-23CF-44E3-9099-C40C66FF867C}">
                  <a14:compatExt spid="_x0000_s24583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4584" name="Check Box 8" hidden="1">
              <a:extLst>
                <a:ext uri="{63B3BB69-23CF-44E3-9099-C40C66FF867C}">
                  <a14:compatExt spid="_x0000_s24584"/>
                </a:ext>
              </a:extLst>
            </xdr:cNvPr>
            <xdr:cNvSpPr/>
          </xdr:nvSpPr>
          <xdr:spPr>
            <a:xfrm>
              <a:off x="40100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4585" name="Check Box 9" hidden="1">
              <a:extLst>
                <a:ext uri="{63B3BB69-23CF-44E3-9099-C40C66FF867C}">
                  <a14:compatExt spid="_x0000_s24585"/>
                </a:ext>
              </a:extLst>
            </xdr:cNvPr>
            <xdr:cNvSpPr/>
          </xdr:nvSpPr>
          <xdr:spPr>
            <a:xfrm>
              <a:off x="48672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</a:extLst>
            </xdr:cNvPr>
            <xdr:cNvSpPr/>
          </xdr:nvSpPr>
          <xdr:spPr>
            <a:xfrm>
              <a:off x="48672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</a:extLst>
            </xdr:cNvPr>
            <xdr:cNvSpPr/>
          </xdr:nvSpPr>
          <xdr:spPr>
            <a:xfrm>
              <a:off x="40005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</a:extLst>
            </xdr:cNvPr>
            <xdr:cNvSpPr/>
          </xdr:nvSpPr>
          <xdr:spPr>
            <a:xfrm>
              <a:off x="48577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</a:extLst>
            </xdr:cNvPr>
            <xdr:cNvSpPr/>
          </xdr:nvSpPr>
          <xdr:spPr>
            <a:xfrm>
              <a:off x="77533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4590" name="Check Box 14" hidden="1">
              <a:extLst>
                <a:ext uri="{63B3BB69-23CF-44E3-9099-C40C66FF867C}">
                  <a14:compatExt spid="_x0000_s24590"/>
                </a:ext>
              </a:extLst>
            </xdr:cNvPr>
            <xdr:cNvSpPr/>
          </xdr:nvSpPr>
          <xdr:spPr>
            <a:xfrm>
              <a:off x="77533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4591" name="Check Box 15" hidden="1">
              <a:extLst>
                <a:ext uri="{63B3BB69-23CF-44E3-9099-C40C66FF867C}">
                  <a14:compatExt spid="_x0000_s24591"/>
                </a:ext>
              </a:extLst>
            </xdr:cNvPr>
            <xdr:cNvSpPr/>
          </xdr:nvSpPr>
          <xdr:spPr>
            <a:xfrm>
              <a:off x="68389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4592" name="Check Box 16" hidden="1">
              <a:extLst>
                <a:ext uri="{63B3BB69-23CF-44E3-9099-C40C66FF867C}">
                  <a14:compatExt spid="_x0000_s24592"/>
                </a:ext>
              </a:extLst>
            </xdr:cNvPr>
            <xdr:cNvSpPr/>
          </xdr:nvSpPr>
          <xdr:spPr>
            <a:xfrm>
              <a:off x="77533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4593" name="Check Box 17" hidden="1">
              <a:extLst>
                <a:ext uri="{63B3BB69-23CF-44E3-9099-C40C66FF867C}">
                  <a14:compatExt spid="_x0000_s24593"/>
                </a:ext>
              </a:extLst>
            </xdr:cNvPr>
            <xdr:cNvSpPr/>
          </xdr:nvSpPr>
          <xdr:spPr>
            <a:xfrm>
              <a:off x="67627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4594" name="Check Box 18" hidden="1">
              <a:extLst>
                <a:ext uri="{63B3BB69-23CF-44E3-9099-C40C66FF867C}">
                  <a14:compatExt spid="_x0000_s24594"/>
                </a:ext>
              </a:extLst>
            </xdr:cNvPr>
            <xdr:cNvSpPr/>
          </xdr:nvSpPr>
          <xdr:spPr>
            <a:xfrm>
              <a:off x="75628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4595" name="Check Box 19" hidden="1">
              <a:extLst>
                <a:ext uri="{63B3BB69-23CF-44E3-9099-C40C66FF867C}">
                  <a14:compatExt spid="_x0000_s24595"/>
                </a:ext>
              </a:extLst>
            </xdr:cNvPr>
            <xdr:cNvSpPr/>
          </xdr:nvSpPr>
          <xdr:spPr>
            <a:xfrm>
              <a:off x="75628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8</xdr:row>
          <xdr:rowOff>180975</xdr:rowOff>
        </xdr:to>
        <xdr:sp>
          <xdr:nvSpPr>
            <xdr:cNvPr id="24596" name="Check Box 20" hidden="1">
              <a:extLst>
                <a:ext uri="{63B3BB69-23CF-44E3-9099-C40C66FF867C}">
                  <a14:compatExt spid="_x0000_s2459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4597" name="Check Box 21" hidden="1">
              <a:extLst>
                <a:ext uri="{63B3BB69-23CF-44E3-9099-C40C66FF867C}">
                  <a14:compatExt spid="_x0000_s24597"/>
                </a:ext>
              </a:extLst>
            </xdr:cNvPr>
            <xdr:cNvSpPr/>
          </xdr:nvSpPr>
          <xdr:spPr>
            <a:xfrm>
              <a:off x="2447925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4598" name="Check Box 22" hidden="1">
              <a:extLst>
                <a:ext uri="{63B3BB69-23CF-44E3-9099-C40C66FF867C}">
                  <a14:compatExt spid="_x0000_s24598"/>
                </a:ext>
              </a:extLst>
            </xdr:cNvPr>
            <xdr:cNvSpPr/>
          </xdr:nvSpPr>
          <xdr:spPr>
            <a:xfrm>
              <a:off x="2447925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4599" name="Check Box 23" hidden="1">
              <a:extLst>
                <a:ext uri="{63B3BB69-23CF-44E3-9099-C40C66FF867C}">
                  <a14:compatExt spid="_x0000_s24599"/>
                </a:ext>
              </a:extLst>
            </xdr:cNvPr>
            <xdr:cNvSpPr/>
          </xdr:nvSpPr>
          <xdr:spPr>
            <a:xfrm>
              <a:off x="3228975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4600" name="Check Box 24" hidden="1">
              <a:extLst>
                <a:ext uri="{63B3BB69-23CF-44E3-9099-C40C66FF867C}">
                  <a14:compatExt spid="_x0000_s24600"/>
                </a:ext>
              </a:extLst>
            </xdr:cNvPr>
            <xdr:cNvSpPr/>
          </xdr:nvSpPr>
          <xdr:spPr>
            <a:xfrm>
              <a:off x="2543175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4601" name="Check Box 25" hidden="1">
              <a:extLst>
                <a:ext uri="{63B3BB69-23CF-44E3-9099-C40C66FF867C}">
                  <a14:compatExt spid="_x0000_s24601"/>
                </a:ext>
              </a:extLst>
            </xdr:cNvPr>
            <xdr:cNvSpPr/>
          </xdr:nvSpPr>
          <xdr:spPr>
            <a:xfrm>
              <a:off x="41910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4602" name="Check Box 26" hidden="1">
              <a:extLst>
                <a:ext uri="{63B3BB69-23CF-44E3-9099-C40C66FF867C}">
                  <a14:compatExt spid="_x0000_s24602"/>
                </a:ext>
              </a:extLst>
            </xdr:cNvPr>
            <xdr:cNvSpPr/>
          </xdr:nvSpPr>
          <xdr:spPr>
            <a:xfrm>
              <a:off x="2323465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4603" name="Check Box 27" hidden="1">
              <a:extLst>
                <a:ext uri="{63B3BB69-23CF-44E3-9099-C40C66FF867C}">
                  <a14:compatExt spid="_x0000_s24603"/>
                </a:ext>
              </a:extLst>
            </xdr:cNvPr>
            <xdr:cNvSpPr/>
          </xdr:nvSpPr>
          <xdr:spPr>
            <a:xfrm>
              <a:off x="68294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4604" name="Check Box 28" hidden="1">
              <a:extLst>
                <a:ext uri="{63B3BB69-23CF-44E3-9099-C40C66FF867C}">
                  <a14:compatExt spid="_x0000_s24604"/>
                </a:ext>
              </a:extLst>
            </xdr:cNvPr>
            <xdr:cNvSpPr/>
          </xdr:nvSpPr>
          <xdr:spPr>
            <a:xfrm>
              <a:off x="68484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4605" name="Check Box 29" hidden="1">
              <a:extLst>
                <a:ext uri="{63B3BB69-23CF-44E3-9099-C40C66FF867C}">
                  <a14:compatExt spid="_x0000_s24605"/>
                </a:ext>
              </a:extLst>
            </xdr:cNvPr>
            <xdr:cNvSpPr/>
          </xdr:nvSpPr>
          <xdr:spPr>
            <a:xfrm>
              <a:off x="75628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4606" name="Check Box 30" hidden="1">
              <a:extLst>
                <a:ext uri="{63B3BB69-23CF-44E3-9099-C40C66FF867C}">
                  <a14:compatExt spid="_x0000_s24606"/>
                </a:ext>
              </a:extLst>
            </xdr:cNvPr>
            <xdr:cNvSpPr/>
          </xdr:nvSpPr>
          <xdr:spPr>
            <a:xfrm>
              <a:off x="67627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4607" name="Check Box 31" hidden="1">
              <a:extLst>
                <a:ext uri="{63B3BB69-23CF-44E3-9099-C40C66FF867C}">
                  <a14:compatExt spid="_x0000_s24607"/>
                </a:ext>
              </a:extLst>
            </xdr:cNvPr>
            <xdr:cNvSpPr/>
          </xdr:nvSpPr>
          <xdr:spPr>
            <a:xfrm>
              <a:off x="67627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4608" name="Check Box 32" hidden="1">
              <a:extLst>
                <a:ext uri="{63B3BB69-23CF-44E3-9099-C40C66FF867C}">
                  <a14:compatExt spid="_x0000_s24608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3</xdr:col>
          <xdr:colOff>102870</xdr:colOff>
          <xdr:row>24</xdr:row>
          <xdr:rowOff>83185</xdr:rowOff>
        </xdr:to>
        <xdr:sp>
          <xdr:nvSpPr>
            <xdr:cNvPr id="24609" name="Check Box 33" hidden="1">
              <a:extLst>
                <a:ext uri="{63B3BB69-23CF-44E3-9099-C40C66FF867C}">
                  <a14:compatExt spid="_x0000_s24609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12</xdr:row>
          <xdr:rowOff>133350</xdr:rowOff>
        </xdr:to>
        <xdr:sp>
          <xdr:nvSpPr>
            <xdr:cNvPr id="24610" name="Check Box 34" hidden="1">
              <a:extLst>
                <a:ext uri="{63B3BB69-23CF-44E3-9099-C40C66FF867C}">
                  <a14:compatExt spid="_x0000_s24610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4611" name="Check Box 35" hidden="1">
              <a:extLst>
                <a:ext uri="{63B3BB69-23CF-44E3-9099-C40C66FF867C}">
                  <a14:compatExt spid="_x0000_s24611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4612" name="Check Box 36" hidden="1">
              <a:extLst>
                <a:ext uri="{63B3BB69-23CF-44E3-9099-C40C66FF867C}">
                  <a14:compatExt spid="_x0000_s24612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4613" name="Check Box 37" hidden="1">
              <a:extLst>
                <a:ext uri="{63B3BB69-23CF-44E3-9099-C40C66FF867C}">
                  <a14:compatExt spid="_x0000_s24613"/>
                </a:ext>
              </a:extLst>
            </xdr:cNvPr>
            <xdr:cNvSpPr/>
          </xdr:nvSpPr>
          <xdr:spPr>
            <a:xfrm>
              <a:off x="40195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285750</xdr:colOff>
          <xdr:row>7</xdr:row>
          <xdr:rowOff>200025</xdr:rowOff>
        </xdr:to>
        <xdr:sp>
          <xdr:nvSpPr>
            <xdr:cNvPr id="24614" name="Check Box 38" hidden="1">
              <a:extLst>
                <a:ext uri="{63B3BB69-23CF-44E3-9099-C40C66FF867C}">
                  <a14:compatExt spid="_x0000_s24614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247650</xdr:colOff>
          <xdr:row>9</xdr:row>
          <xdr:rowOff>161925</xdr:rowOff>
        </xdr:to>
        <xdr:sp>
          <xdr:nvSpPr>
            <xdr:cNvPr id="24615" name="Check Box 39" hidden="1">
              <a:extLst>
                <a:ext uri="{63B3BB69-23CF-44E3-9099-C40C66FF867C}">
                  <a14:compatExt spid="_x0000_s24615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17145</xdr:colOff>
      <xdr:row>2</xdr:row>
      <xdr:rowOff>7620</xdr:rowOff>
    </xdr:from>
    <xdr:to>
      <xdr:col>9</xdr:col>
      <xdr:colOff>46355</xdr:colOff>
      <xdr:row>4</xdr:row>
      <xdr:rowOff>14605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9930" y="588645"/>
          <a:ext cx="1096010" cy="483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34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07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09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672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672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005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577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33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33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33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27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28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28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28975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23465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294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484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28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27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27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3</xdr:col>
          <xdr:colOff>102870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195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285750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247650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5434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007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009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0100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8672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8672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0005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8577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7533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7533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8389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7533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7627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5628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5628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447925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447925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228975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543175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1910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323465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8294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8484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5628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7627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7627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3</xdr:col>
          <xdr:colOff>102870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0195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285750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247650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11</xdr:row>
          <xdr:rowOff>142875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5434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0007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4009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13</xdr:row>
          <xdr:rowOff>180975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0100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8672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8672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0005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8577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7533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7533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8389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7533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7627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5628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5628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8</xdr:row>
          <xdr:rowOff>180975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447925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447925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228975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543175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1910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323465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8294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8484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5628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7627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7627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3</xdr:col>
          <xdr:colOff>102870</xdr:colOff>
          <xdr:row>24</xdr:row>
          <xdr:rowOff>83185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12</xdr:row>
          <xdr:rowOff>133350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0195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285750</xdr:colOff>
          <xdr:row>7</xdr:row>
          <xdr:rowOff>200025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247650</xdr:colOff>
          <xdr:row>9</xdr:row>
          <xdr:rowOff>161925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11</xdr:row>
          <xdr:rowOff>142875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5434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0007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4009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13</xdr:row>
          <xdr:rowOff>180975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0100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48672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48672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0005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48577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77533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77533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68389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77533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67627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5628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5628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8</xdr:row>
          <xdr:rowOff>180975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447925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447925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228975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543175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1910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323465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68294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68484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5628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67627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67627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3</xdr:col>
          <xdr:colOff>102870</xdr:colOff>
          <xdr:row>24</xdr:row>
          <xdr:rowOff>83185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12</xdr:row>
          <xdr:rowOff>133350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0195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285750</xdr:colOff>
          <xdr:row>7</xdr:row>
          <xdr:rowOff>200025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247650</xdr:colOff>
          <xdr:row>9</xdr:row>
          <xdr:rowOff>161925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7.xml"/><Relationship Id="rId8" Type="http://schemas.openxmlformats.org/officeDocument/2006/relationships/ctrlProp" Target="../ctrlProps/ctrlProp176.xml"/><Relationship Id="rId7" Type="http://schemas.openxmlformats.org/officeDocument/2006/relationships/ctrlProp" Target="../ctrlProps/ctrlProp175.xml"/><Relationship Id="rId6" Type="http://schemas.openxmlformats.org/officeDocument/2006/relationships/ctrlProp" Target="../ctrlProps/ctrlProp174.xml"/><Relationship Id="rId5" Type="http://schemas.openxmlformats.org/officeDocument/2006/relationships/ctrlProp" Target="../ctrlProps/ctrlProp173.xml"/><Relationship Id="rId41" Type="http://schemas.openxmlformats.org/officeDocument/2006/relationships/ctrlProp" Target="../ctrlProps/ctrlProp209.xml"/><Relationship Id="rId40" Type="http://schemas.openxmlformats.org/officeDocument/2006/relationships/ctrlProp" Target="../ctrlProps/ctrlProp208.xml"/><Relationship Id="rId4" Type="http://schemas.openxmlformats.org/officeDocument/2006/relationships/ctrlProp" Target="../ctrlProps/ctrlProp172.xml"/><Relationship Id="rId39" Type="http://schemas.openxmlformats.org/officeDocument/2006/relationships/ctrlProp" Target="../ctrlProps/ctrlProp207.xml"/><Relationship Id="rId38" Type="http://schemas.openxmlformats.org/officeDocument/2006/relationships/ctrlProp" Target="../ctrlProps/ctrlProp206.xml"/><Relationship Id="rId37" Type="http://schemas.openxmlformats.org/officeDocument/2006/relationships/ctrlProp" Target="../ctrlProps/ctrlProp205.xml"/><Relationship Id="rId36" Type="http://schemas.openxmlformats.org/officeDocument/2006/relationships/ctrlProp" Target="../ctrlProps/ctrlProp204.xml"/><Relationship Id="rId35" Type="http://schemas.openxmlformats.org/officeDocument/2006/relationships/ctrlProp" Target="../ctrlProps/ctrlProp203.xml"/><Relationship Id="rId34" Type="http://schemas.openxmlformats.org/officeDocument/2006/relationships/ctrlProp" Target="../ctrlProps/ctrlProp202.xml"/><Relationship Id="rId33" Type="http://schemas.openxmlformats.org/officeDocument/2006/relationships/ctrlProp" Target="../ctrlProps/ctrlProp201.xml"/><Relationship Id="rId32" Type="http://schemas.openxmlformats.org/officeDocument/2006/relationships/ctrlProp" Target="../ctrlProps/ctrlProp200.xml"/><Relationship Id="rId31" Type="http://schemas.openxmlformats.org/officeDocument/2006/relationships/ctrlProp" Target="../ctrlProps/ctrlProp199.xml"/><Relationship Id="rId30" Type="http://schemas.openxmlformats.org/officeDocument/2006/relationships/ctrlProp" Target="../ctrlProps/ctrlProp198.xml"/><Relationship Id="rId3" Type="http://schemas.openxmlformats.org/officeDocument/2006/relationships/ctrlProp" Target="../ctrlProps/ctrlProp171.xml"/><Relationship Id="rId29" Type="http://schemas.openxmlformats.org/officeDocument/2006/relationships/ctrlProp" Target="../ctrlProps/ctrlProp197.xml"/><Relationship Id="rId28" Type="http://schemas.openxmlformats.org/officeDocument/2006/relationships/ctrlProp" Target="../ctrlProps/ctrlProp196.xml"/><Relationship Id="rId27" Type="http://schemas.openxmlformats.org/officeDocument/2006/relationships/ctrlProp" Target="../ctrlProps/ctrlProp195.xml"/><Relationship Id="rId26" Type="http://schemas.openxmlformats.org/officeDocument/2006/relationships/ctrlProp" Target="../ctrlProps/ctrlProp194.xml"/><Relationship Id="rId25" Type="http://schemas.openxmlformats.org/officeDocument/2006/relationships/ctrlProp" Target="../ctrlProps/ctrlProp193.xml"/><Relationship Id="rId24" Type="http://schemas.openxmlformats.org/officeDocument/2006/relationships/ctrlProp" Target="../ctrlProps/ctrlProp192.xml"/><Relationship Id="rId23" Type="http://schemas.openxmlformats.org/officeDocument/2006/relationships/ctrlProp" Target="../ctrlProps/ctrlProp191.xml"/><Relationship Id="rId22" Type="http://schemas.openxmlformats.org/officeDocument/2006/relationships/ctrlProp" Target="../ctrlProps/ctrlProp190.xml"/><Relationship Id="rId21" Type="http://schemas.openxmlformats.org/officeDocument/2006/relationships/ctrlProp" Target="../ctrlProps/ctrlProp189.xml"/><Relationship Id="rId20" Type="http://schemas.openxmlformats.org/officeDocument/2006/relationships/ctrlProp" Target="../ctrlProps/ctrlProp18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87.xml"/><Relationship Id="rId18" Type="http://schemas.openxmlformats.org/officeDocument/2006/relationships/ctrlProp" Target="../ctrlProps/ctrlProp186.xml"/><Relationship Id="rId17" Type="http://schemas.openxmlformats.org/officeDocument/2006/relationships/ctrlProp" Target="../ctrlProps/ctrlProp185.xml"/><Relationship Id="rId16" Type="http://schemas.openxmlformats.org/officeDocument/2006/relationships/ctrlProp" Target="../ctrlProps/ctrlProp184.xml"/><Relationship Id="rId15" Type="http://schemas.openxmlformats.org/officeDocument/2006/relationships/ctrlProp" Target="../ctrlProps/ctrlProp183.xml"/><Relationship Id="rId14" Type="http://schemas.openxmlformats.org/officeDocument/2006/relationships/ctrlProp" Target="../ctrlProps/ctrlProp182.xml"/><Relationship Id="rId13" Type="http://schemas.openxmlformats.org/officeDocument/2006/relationships/ctrlProp" Target="../ctrlProps/ctrlProp181.xml"/><Relationship Id="rId12" Type="http://schemas.openxmlformats.org/officeDocument/2006/relationships/ctrlProp" Target="../ctrlProps/ctrlProp180.xml"/><Relationship Id="rId11" Type="http://schemas.openxmlformats.org/officeDocument/2006/relationships/ctrlProp" Target="../ctrlProps/ctrlProp179.xml"/><Relationship Id="rId10" Type="http://schemas.openxmlformats.org/officeDocument/2006/relationships/ctrlProp" Target="../ctrlProps/ctrlProp178.xml"/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6.xml"/><Relationship Id="rId8" Type="http://schemas.openxmlformats.org/officeDocument/2006/relationships/ctrlProp" Target="../ctrlProps/ctrlProp215.xml"/><Relationship Id="rId7" Type="http://schemas.openxmlformats.org/officeDocument/2006/relationships/ctrlProp" Target="../ctrlProps/ctrlProp214.xml"/><Relationship Id="rId6" Type="http://schemas.openxmlformats.org/officeDocument/2006/relationships/ctrlProp" Target="../ctrlProps/ctrlProp213.xml"/><Relationship Id="rId5" Type="http://schemas.openxmlformats.org/officeDocument/2006/relationships/ctrlProp" Target="../ctrlProps/ctrlProp212.xml"/><Relationship Id="rId41" Type="http://schemas.openxmlformats.org/officeDocument/2006/relationships/ctrlProp" Target="../ctrlProps/ctrlProp248.xml"/><Relationship Id="rId40" Type="http://schemas.openxmlformats.org/officeDocument/2006/relationships/ctrlProp" Target="../ctrlProps/ctrlProp247.xml"/><Relationship Id="rId4" Type="http://schemas.openxmlformats.org/officeDocument/2006/relationships/ctrlProp" Target="../ctrlProps/ctrlProp211.xml"/><Relationship Id="rId39" Type="http://schemas.openxmlformats.org/officeDocument/2006/relationships/ctrlProp" Target="../ctrlProps/ctrlProp246.xml"/><Relationship Id="rId38" Type="http://schemas.openxmlformats.org/officeDocument/2006/relationships/ctrlProp" Target="../ctrlProps/ctrlProp245.xml"/><Relationship Id="rId37" Type="http://schemas.openxmlformats.org/officeDocument/2006/relationships/ctrlProp" Target="../ctrlProps/ctrlProp244.xml"/><Relationship Id="rId36" Type="http://schemas.openxmlformats.org/officeDocument/2006/relationships/ctrlProp" Target="../ctrlProps/ctrlProp243.xml"/><Relationship Id="rId35" Type="http://schemas.openxmlformats.org/officeDocument/2006/relationships/ctrlProp" Target="../ctrlProps/ctrlProp242.xml"/><Relationship Id="rId34" Type="http://schemas.openxmlformats.org/officeDocument/2006/relationships/ctrlProp" Target="../ctrlProps/ctrlProp241.xml"/><Relationship Id="rId33" Type="http://schemas.openxmlformats.org/officeDocument/2006/relationships/ctrlProp" Target="../ctrlProps/ctrlProp240.xml"/><Relationship Id="rId32" Type="http://schemas.openxmlformats.org/officeDocument/2006/relationships/ctrlProp" Target="../ctrlProps/ctrlProp239.xml"/><Relationship Id="rId31" Type="http://schemas.openxmlformats.org/officeDocument/2006/relationships/ctrlProp" Target="../ctrlProps/ctrlProp238.xml"/><Relationship Id="rId30" Type="http://schemas.openxmlformats.org/officeDocument/2006/relationships/ctrlProp" Target="../ctrlProps/ctrlProp237.xml"/><Relationship Id="rId3" Type="http://schemas.openxmlformats.org/officeDocument/2006/relationships/ctrlProp" Target="../ctrlProps/ctrlProp210.xml"/><Relationship Id="rId29" Type="http://schemas.openxmlformats.org/officeDocument/2006/relationships/ctrlProp" Target="../ctrlProps/ctrlProp236.xml"/><Relationship Id="rId28" Type="http://schemas.openxmlformats.org/officeDocument/2006/relationships/ctrlProp" Target="../ctrlProps/ctrlProp235.xml"/><Relationship Id="rId27" Type="http://schemas.openxmlformats.org/officeDocument/2006/relationships/ctrlProp" Target="../ctrlProps/ctrlProp234.xml"/><Relationship Id="rId26" Type="http://schemas.openxmlformats.org/officeDocument/2006/relationships/ctrlProp" Target="../ctrlProps/ctrlProp233.xml"/><Relationship Id="rId25" Type="http://schemas.openxmlformats.org/officeDocument/2006/relationships/ctrlProp" Target="../ctrlProps/ctrlProp232.xml"/><Relationship Id="rId24" Type="http://schemas.openxmlformats.org/officeDocument/2006/relationships/ctrlProp" Target="../ctrlProps/ctrlProp231.xml"/><Relationship Id="rId23" Type="http://schemas.openxmlformats.org/officeDocument/2006/relationships/ctrlProp" Target="../ctrlProps/ctrlProp230.xml"/><Relationship Id="rId22" Type="http://schemas.openxmlformats.org/officeDocument/2006/relationships/ctrlProp" Target="../ctrlProps/ctrlProp229.xml"/><Relationship Id="rId21" Type="http://schemas.openxmlformats.org/officeDocument/2006/relationships/ctrlProp" Target="../ctrlProps/ctrlProp228.xml"/><Relationship Id="rId20" Type="http://schemas.openxmlformats.org/officeDocument/2006/relationships/ctrlProp" Target="../ctrlProps/ctrlProp22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26.xml"/><Relationship Id="rId18" Type="http://schemas.openxmlformats.org/officeDocument/2006/relationships/ctrlProp" Target="../ctrlProps/ctrlProp225.xml"/><Relationship Id="rId17" Type="http://schemas.openxmlformats.org/officeDocument/2006/relationships/ctrlProp" Target="../ctrlProps/ctrlProp224.xml"/><Relationship Id="rId16" Type="http://schemas.openxmlformats.org/officeDocument/2006/relationships/ctrlProp" Target="../ctrlProps/ctrlProp223.xml"/><Relationship Id="rId15" Type="http://schemas.openxmlformats.org/officeDocument/2006/relationships/ctrlProp" Target="../ctrlProps/ctrlProp222.xml"/><Relationship Id="rId14" Type="http://schemas.openxmlformats.org/officeDocument/2006/relationships/ctrlProp" Target="../ctrlProps/ctrlProp221.xml"/><Relationship Id="rId13" Type="http://schemas.openxmlformats.org/officeDocument/2006/relationships/ctrlProp" Target="../ctrlProps/ctrlProp220.xml"/><Relationship Id="rId12" Type="http://schemas.openxmlformats.org/officeDocument/2006/relationships/ctrlProp" Target="../ctrlProps/ctrlProp219.xml"/><Relationship Id="rId11" Type="http://schemas.openxmlformats.org/officeDocument/2006/relationships/ctrlProp" Target="../ctrlProps/ctrlProp218.xml"/><Relationship Id="rId10" Type="http://schemas.openxmlformats.org/officeDocument/2006/relationships/ctrlProp" Target="../ctrlProps/ctrlProp217.xml"/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5.xml"/><Relationship Id="rId8" Type="http://schemas.openxmlformats.org/officeDocument/2006/relationships/ctrlProp" Target="../ctrlProps/ctrlProp254.xml"/><Relationship Id="rId7" Type="http://schemas.openxmlformats.org/officeDocument/2006/relationships/ctrlProp" Target="../ctrlProps/ctrlProp253.xml"/><Relationship Id="rId6" Type="http://schemas.openxmlformats.org/officeDocument/2006/relationships/ctrlProp" Target="../ctrlProps/ctrlProp252.xml"/><Relationship Id="rId5" Type="http://schemas.openxmlformats.org/officeDocument/2006/relationships/ctrlProp" Target="../ctrlProps/ctrlProp251.xml"/><Relationship Id="rId41" Type="http://schemas.openxmlformats.org/officeDocument/2006/relationships/ctrlProp" Target="../ctrlProps/ctrlProp287.xml"/><Relationship Id="rId40" Type="http://schemas.openxmlformats.org/officeDocument/2006/relationships/ctrlProp" Target="../ctrlProps/ctrlProp286.xml"/><Relationship Id="rId4" Type="http://schemas.openxmlformats.org/officeDocument/2006/relationships/ctrlProp" Target="../ctrlProps/ctrlProp250.xml"/><Relationship Id="rId39" Type="http://schemas.openxmlformats.org/officeDocument/2006/relationships/ctrlProp" Target="../ctrlProps/ctrlProp285.xml"/><Relationship Id="rId38" Type="http://schemas.openxmlformats.org/officeDocument/2006/relationships/ctrlProp" Target="../ctrlProps/ctrlProp284.xml"/><Relationship Id="rId37" Type="http://schemas.openxmlformats.org/officeDocument/2006/relationships/ctrlProp" Target="../ctrlProps/ctrlProp283.xml"/><Relationship Id="rId36" Type="http://schemas.openxmlformats.org/officeDocument/2006/relationships/ctrlProp" Target="../ctrlProps/ctrlProp282.xml"/><Relationship Id="rId35" Type="http://schemas.openxmlformats.org/officeDocument/2006/relationships/ctrlProp" Target="../ctrlProps/ctrlProp281.xml"/><Relationship Id="rId34" Type="http://schemas.openxmlformats.org/officeDocument/2006/relationships/ctrlProp" Target="../ctrlProps/ctrlProp280.xml"/><Relationship Id="rId33" Type="http://schemas.openxmlformats.org/officeDocument/2006/relationships/ctrlProp" Target="../ctrlProps/ctrlProp279.xml"/><Relationship Id="rId32" Type="http://schemas.openxmlformats.org/officeDocument/2006/relationships/ctrlProp" Target="../ctrlProps/ctrlProp278.xml"/><Relationship Id="rId31" Type="http://schemas.openxmlformats.org/officeDocument/2006/relationships/ctrlProp" Target="../ctrlProps/ctrlProp277.xml"/><Relationship Id="rId30" Type="http://schemas.openxmlformats.org/officeDocument/2006/relationships/ctrlProp" Target="../ctrlProps/ctrlProp276.xml"/><Relationship Id="rId3" Type="http://schemas.openxmlformats.org/officeDocument/2006/relationships/ctrlProp" Target="../ctrlProps/ctrlProp249.xml"/><Relationship Id="rId29" Type="http://schemas.openxmlformats.org/officeDocument/2006/relationships/ctrlProp" Target="../ctrlProps/ctrlProp275.xml"/><Relationship Id="rId28" Type="http://schemas.openxmlformats.org/officeDocument/2006/relationships/ctrlProp" Target="../ctrlProps/ctrlProp274.xml"/><Relationship Id="rId27" Type="http://schemas.openxmlformats.org/officeDocument/2006/relationships/ctrlProp" Target="../ctrlProps/ctrlProp273.xml"/><Relationship Id="rId26" Type="http://schemas.openxmlformats.org/officeDocument/2006/relationships/ctrlProp" Target="../ctrlProps/ctrlProp272.xml"/><Relationship Id="rId25" Type="http://schemas.openxmlformats.org/officeDocument/2006/relationships/ctrlProp" Target="../ctrlProps/ctrlProp271.xml"/><Relationship Id="rId24" Type="http://schemas.openxmlformats.org/officeDocument/2006/relationships/ctrlProp" Target="../ctrlProps/ctrlProp270.xml"/><Relationship Id="rId23" Type="http://schemas.openxmlformats.org/officeDocument/2006/relationships/ctrlProp" Target="../ctrlProps/ctrlProp269.xml"/><Relationship Id="rId22" Type="http://schemas.openxmlformats.org/officeDocument/2006/relationships/ctrlProp" Target="../ctrlProps/ctrlProp268.xml"/><Relationship Id="rId21" Type="http://schemas.openxmlformats.org/officeDocument/2006/relationships/ctrlProp" Target="../ctrlProps/ctrlProp267.xml"/><Relationship Id="rId20" Type="http://schemas.openxmlformats.org/officeDocument/2006/relationships/ctrlProp" Target="../ctrlProps/ctrlProp26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65.xml"/><Relationship Id="rId18" Type="http://schemas.openxmlformats.org/officeDocument/2006/relationships/ctrlProp" Target="../ctrlProps/ctrlProp264.xml"/><Relationship Id="rId17" Type="http://schemas.openxmlformats.org/officeDocument/2006/relationships/ctrlProp" Target="../ctrlProps/ctrlProp263.xml"/><Relationship Id="rId16" Type="http://schemas.openxmlformats.org/officeDocument/2006/relationships/ctrlProp" Target="../ctrlProps/ctrlProp262.xml"/><Relationship Id="rId15" Type="http://schemas.openxmlformats.org/officeDocument/2006/relationships/ctrlProp" Target="../ctrlProps/ctrlProp261.xml"/><Relationship Id="rId14" Type="http://schemas.openxmlformats.org/officeDocument/2006/relationships/ctrlProp" Target="../ctrlProps/ctrlProp260.xml"/><Relationship Id="rId13" Type="http://schemas.openxmlformats.org/officeDocument/2006/relationships/ctrlProp" Target="../ctrlProps/ctrlProp259.xml"/><Relationship Id="rId12" Type="http://schemas.openxmlformats.org/officeDocument/2006/relationships/ctrlProp" Target="../ctrlProps/ctrlProp258.xml"/><Relationship Id="rId11" Type="http://schemas.openxmlformats.org/officeDocument/2006/relationships/ctrlProp" Target="../ctrlProps/ctrlProp257.xml"/><Relationship Id="rId10" Type="http://schemas.openxmlformats.org/officeDocument/2006/relationships/ctrlProp" Target="../ctrlProps/ctrlProp256.xml"/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94.xml"/><Relationship Id="rId8" Type="http://schemas.openxmlformats.org/officeDocument/2006/relationships/ctrlProp" Target="../ctrlProps/ctrlProp293.xml"/><Relationship Id="rId7" Type="http://schemas.openxmlformats.org/officeDocument/2006/relationships/ctrlProp" Target="../ctrlProps/ctrlProp292.xml"/><Relationship Id="rId6" Type="http://schemas.openxmlformats.org/officeDocument/2006/relationships/ctrlProp" Target="../ctrlProps/ctrlProp291.xml"/><Relationship Id="rId5" Type="http://schemas.openxmlformats.org/officeDocument/2006/relationships/ctrlProp" Target="../ctrlProps/ctrlProp290.xml"/><Relationship Id="rId41" Type="http://schemas.openxmlformats.org/officeDocument/2006/relationships/ctrlProp" Target="../ctrlProps/ctrlProp326.xml"/><Relationship Id="rId40" Type="http://schemas.openxmlformats.org/officeDocument/2006/relationships/ctrlProp" Target="../ctrlProps/ctrlProp325.xml"/><Relationship Id="rId4" Type="http://schemas.openxmlformats.org/officeDocument/2006/relationships/ctrlProp" Target="../ctrlProps/ctrlProp289.xml"/><Relationship Id="rId39" Type="http://schemas.openxmlformats.org/officeDocument/2006/relationships/ctrlProp" Target="../ctrlProps/ctrlProp324.xml"/><Relationship Id="rId38" Type="http://schemas.openxmlformats.org/officeDocument/2006/relationships/ctrlProp" Target="../ctrlProps/ctrlProp323.xml"/><Relationship Id="rId37" Type="http://schemas.openxmlformats.org/officeDocument/2006/relationships/ctrlProp" Target="../ctrlProps/ctrlProp322.xml"/><Relationship Id="rId36" Type="http://schemas.openxmlformats.org/officeDocument/2006/relationships/ctrlProp" Target="../ctrlProps/ctrlProp321.xml"/><Relationship Id="rId35" Type="http://schemas.openxmlformats.org/officeDocument/2006/relationships/ctrlProp" Target="../ctrlProps/ctrlProp320.xml"/><Relationship Id="rId34" Type="http://schemas.openxmlformats.org/officeDocument/2006/relationships/ctrlProp" Target="../ctrlProps/ctrlProp319.xml"/><Relationship Id="rId33" Type="http://schemas.openxmlformats.org/officeDocument/2006/relationships/ctrlProp" Target="../ctrlProps/ctrlProp318.xml"/><Relationship Id="rId32" Type="http://schemas.openxmlformats.org/officeDocument/2006/relationships/ctrlProp" Target="../ctrlProps/ctrlProp317.xml"/><Relationship Id="rId31" Type="http://schemas.openxmlformats.org/officeDocument/2006/relationships/ctrlProp" Target="../ctrlProps/ctrlProp316.xml"/><Relationship Id="rId30" Type="http://schemas.openxmlformats.org/officeDocument/2006/relationships/ctrlProp" Target="../ctrlProps/ctrlProp315.xml"/><Relationship Id="rId3" Type="http://schemas.openxmlformats.org/officeDocument/2006/relationships/ctrlProp" Target="../ctrlProps/ctrlProp288.xml"/><Relationship Id="rId29" Type="http://schemas.openxmlformats.org/officeDocument/2006/relationships/ctrlProp" Target="../ctrlProps/ctrlProp314.xml"/><Relationship Id="rId28" Type="http://schemas.openxmlformats.org/officeDocument/2006/relationships/ctrlProp" Target="../ctrlProps/ctrlProp313.xml"/><Relationship Id="rId27" Type="http://schemas.openxmlformats.org/officeDocument/2006/relationships/ctrlProp" Target="../ctrlProps/ctrlProp312.xml"/><Relationship Id="rId26" Type="http://schemas.openxmlformats.org/officeDocument/2006/relationships/ctrlProp" Target="../ctrlProps/ctrlProp311.xml"/><Relationship Id="rId25" Type="http://schemas.openxmlformats.org/officeDocument/2006/relationships/ctrlProp" Target="../ctrlProps/ctrlProp310.xml"/><Relationship Id="rId24" Type="http://schemas.openxmlformats.org/officeDocument/2006/relationships/ctrlProp" Target="../ctrlProps/ctrlProp309.xml"/><Relationship Id="rId23" Type="http://schemas.openxmlformats.org/officeDocument/2006/relationships/ctrlProp" Target="../ctrlProps/ctrlProp308.xml"/><Relationship Id="rId22" Type="http://schemas.openxmlformats.org/officeDocument/2006/relationships/ctrlProp" Target="../ctrlProps/ctrlProp307.xml"/><Relationship Id="rId21" Type="http://schemas.openxmlformats.org/officeDocument/2006/relationships/ctrlProp" Target="../ctrlProps/ctrlProp306.xml"/><Relationship Id="rId20" Type="http://schemas.openxmlformats.org/officeDocument/2006/relationships/ctrlProp" Target="../ctrlProps/ctrlProp305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304.xml"/><Relationship Id="rId18" Type="http://schemas.openxmlformats.org/officeDocument/2006/relationships/ctrlProp" Target="../ctrlProps/ctrlProp303.xml"/><Relationship Id="rId17" Type="http://schemas.openxmlformats.org/officeDocument/2006/relationships/ctrlProp" Target="../ctrlProps/ctrlProp302.xml"/><Relationship Id="rId16" Type="http://schemas.openxmlformats.org/officeDocument/2006/relationships/ctrlProp" Target="../ctrlProps/ctrlProp301.xml"/><Relationship Id="rId15" Type="http://schemas.openxmlformats.org/officeDocument/2006/relationships/ctrlProp" Target="../ctrlProps/ctrlProp300.xml"/><Relationship Id="rId14" Type="http://schemas.openxmlformats.org/officeDocument/2006/relationships/ctrlProp" Target="../ctrlProps/ctrlProp299.xml"/><Relationship Id="rId13" Type="http://schemas.openxmlformats.org/officeDocument/2006/relationships/ctrlProp" Target="../ctrlProps/ctrlProp298.xml"/><Relationship Id="rId12" Type="http://schemas.openxmlformats.org/officeDocument/2006/relationships/ctrlProp" Target="../ctrlProps/ctrlProp297.xml"/><Relationship Id="rId11" Type="http://schemas.openxmlformats.org/officeDocument/2006/relationships/ctrlProp" Target="../ctrlProps/ctrlProp296.xml"/><Relationship Id="rId10" Type="http://schemas.openxmlformats.org/officeDocument/2006/relationships/ctrlProp" Target="../ctrlProps/ctrlProp295.xml"/><Relationship Id="rId1" Type="http://schemas.openxmlformats.org/officeDocument/2006/relationships/drawing" Target="../drawings/drawing1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5" customWidth="1"/>
    <col min="3" max="3" width="10.125" customWidth="1"/>
  </cols>
  <sheetData>
    <row r="1" ht="21" customHeight="1" spans="1:2">
      <c r="A1" s="476"/>
      <c r="B1" s="477" t="s">
        <v>0</v>
      </c>
    </row>
    <row r="2" spans="1:2">
      <c r="A2" s="9">
        <v>1</v>
      </c>
      <c r="B2" s="478" t="s">
        <v>1</v>
      </c>
    </row>
    <row r="3" spans="1:2">
      <c r="A3" s="9">
        <v>2</v>
      </c>
      <c r="B3" s="478" t="s">
        <v>2</v>
      </c>
    </row>
    <row r="4" spans="1:2">
      <c r="A4" s="9">
        <v>3</v>
      </c>
      <c r="B4" s="478" t="s">
        <v>3</v>
      </c>
    </row>
    <row r="5" spans="1:2">
      <c r="A5" s="9">
        <v>4</v>
      </c>
      <c r="B5" s="478" t="s">
        <v>4</v>
      </c>
    </row>
    <row r="6" spans="1:2">
      <c r="A6" s="9">
        <v>5</v>
      </c>
      <c r="B6" s="478" t="s">
        <v>5</v>
      </c>
    </row>
    <row r="7" spans="1:2">
      <c r="A7" s="9">
        <v>6</v>
      </c>
      <c r="B7" s="478" t="s">
        <v>6</v>
      </c>
    </row>
    <row r="8" s="474" customFormat="1" ht="15" customHeight="1" spans="1:2">
      <c r="A8" s="479">
        <v>7</v>
      </c>
      <c r="B8" s="480" t="s">
        <v>7</v>
      </c>
    </row>
    <row r="9" ht="18.95" customHeight="1" spans="1:2">
      <c r="A9" s="476"/>
      <c r="B9" s="481" t="s">
        <v>8</v>
      </c>
    </row>
    <row r="10" ht="15.95" customHeight="1" spans="1:2">
      <c r="A10" s="9">
        <v>1</v>
      </c>
      <c r="B10" s="482" t="s">
        <v>9</v>
      </c>
    </row>
    <row r="11" spans="1:2">
      <c r="A11" s="9">
        <v>2</v>
      </c>
      <c r="B11" s="478" t="s">
        <v>10</v>
      </c>
    </row>
    <row r="12" spans="1:2">
      <c r="A12" s="9">
        <v>3</v>
      </c>
      <c r="B12" s="480" t="s">
        <v>11</v>
      </c>
    </row>
    <row r="13" spans="1:2">
      <c r="A13" s="9">
        <v>4</v>
      </c>
      <c r="B13" s="478" t="s">
        <v>12</v>
      </c>
    </row>
    <row r="14" spans="1:2">
      <c r="A14" s="9">
        <v>5</v>
      </c>
      <c r="B14" s="478" t="s">
        <v>13</v>
      </c>
    </row>
    <row r="15" spans="1:2">
      <c r="A15" s="9">
        <v>6</v>
      </c>
      <c r="B15" s="478" t="s">
        <v>14</v>
      </c>
    </row>
    <row r="16" spans="1:2">
      <c r="A16" s="9">
        <v>7</v>
      </c>
      <c r="B16" s="478" t="s">
        <v>15</v>
      </c>
    </row>
    <row r="17" spans="1:2">
      <c r="A17" s="9">
        <v>8</v>
      </c>
      <c r="B17" s="478" t="s">
        <v>16</v>
      </c>
    </row>
    <row r="18" spans="1:2">
      <c r="A18" s="9">
        <v>9</v>
      </c>
      <c r="B18" s="478" t="s">
        <v>17</v>
      </c>
    </row>
    <row r="19" spans="1:2">
      <c r="A19" s="9"/>
      <c r="B19" s="478"/>
    </row>
    <row r="20" ht="20.25" spans="1:2">
      <c r="A20" s="476"/>
      <c r="B20" s="477" t="s">
        <v>18</v>
      </c>
    </row>
    <row r="21" spans="1:2">
      <c r="A21" s="9">
        <v>1</v>
      </c>
      <c r="B21" s="483" t="s">
        <v>19</v>
      </c>
    </row>
    <row r="22" spans="1:2">
      <c r="A22" s="9">
        <v>2</v>
      </c>
      <c r="B22" s="478" t="s">
        <v>20</v>
      </c>
    </row>
    <row r="23" spans="1:2">
      <c r="A23" s="9">
        <v>3</v>
      </c>
      <c r="B23" s="478" t="s">
        <v>21</v>
      </c>
    </row>
    <row r="24" spans="1:2">
      <c r="A24" s="9">
        <v>4</v>
      </c>
      <c r="B24" s="478" t="s">
        <v>22</v>
      </c>
    </row>
    <row r="25" spans="1:2">
      <c r="A25" s="9">
        <v>5</v>
      </c>
      <c r="B25" s="478" t="s">
        <v>23</v>
      </c>
    </row>
    <row r="26" spans="1:2">
      <c r="A26" s="9">
        <v>6</v>
      </c>
      <c r="B26" s="478" t="s">
        <v>24</v>
      </c>
    </row>
    <row r="27" spans="1:2">
      <c r="A27" s="9">
        <v>7</v>
      </c>
      <c r="B27" s="478" t="s">
        <v>25</v>
      </c>
    </row>
    <row r="28" spans="1:2">
      <c r="A28" s="9"/>
      <c r="B28" s="478"/>
    </row>
    <row r="29" ht="20.25" spans="1:2">
      <c r="A29" s="476"/>
      <c r="B29" s="477" t="s">
        <v>26</v>
      </c>
    </row>
    <row r="30" spans="1:2">
      <c r="A30" s="9">
        <v>1</v>
      </c>
      <c r="B30" s="483" t="s">
        <v>27</v>
      </c>
    </row>
    <row r="31" spans="1:2">
      <c r="A31" s="9">
        <v>2</v>
      </c>
      <c r="B31" s="478" t="s">
        <v>28</v>
      </c>
    </row>
    <row r="32" spans="1:2">
      <c r="A32" s="9">
        <v>3</v>
      </c>
      <c r="B32" s="478" t="s">
        <v>29</v>
      </c>
    </row>
    <row r="33" ht="28.5" spans="1:2">
      <c r="A33" s="9">
        <v>4</v>
      </c>
      <c r="B33" s="478" t="s">
        <v>30</v>
      </c>
    </row>
    <row r="34" spans="1:2">
      <c r="A34" s="9">
        <v>5</v>
      </c>
      <c r="B34" s="478" t="s">
        <v>31</v>
      </c>
    </row>
    <row r="35" spans="1:2">
      <c r="A35" s="9">
        <v>6</v>
      </c>
      <c r="B35" s="478" t="s">
        <v>32</v>
      </c>
    </row>
    <row r="36" spans="1:2">
      <c r="A36" s="9">
        <v>7</v>
      </c>
      <c r="B36" s="478" t="s">
        <v>33</v>
      </c>
    </row>
    <row r="37" spans="1:2">
      <c r="A37" s="9"/>
      <c r="B37" s="478"/>
    </row>
    <row r="39" spans="1:2">
      <c r="A39" s="484" t="s">
        <v>34</v>
      </c>
      <c r="B39" s="4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2" sqref="O12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7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1">
      <c r="A1" s="154" t="s">
        <v>226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8" customHeight="1" spans="1:11">
      <c r="A2" s="155" t="s">
        <v>53</v>
      </c>
      <c r="B2" s="156" t="s">
        <v>54</v>
      </c>
      <c r="C2" s="156"/>
      <c r="D2" s="157" t="s">
        <v>61</v>
      </c>
      <c r="E2" s="158" t="str">
        <f>首期!B4</f>
        <v>TACCAN91209</v>
      </c>
      <c r="F2" s="159" t="s">
        <v>227</v>
      </c>
      <c r="G2" s="160" t="str">
        <f>首期!B5</f>
        <v>男式超轻套头抓绒服</v>
      </c>
      <c r="H2" s="161"/>
      <c r="I2" s="189" t="s">
        <v>57</v>
      </c>
      <c r="J2" s="208" t="s">
        <v>56</v>
      </c>
      <c r="K2" s="209"/>
    </row>
    <row r="3" ht="18" customHeight="1" spans="1:11">
      <c r="A3" s="162" t="s">
        <v>75</v>
      </c>
      <c r="B3" s="163">
        <v>12987</v>
      </c>
      <c r="C3" s="163"/>
      <c r="D3" s="164" t="s">
        <v>228</v>
      </c>
      <c r="E3" s="165">
        <v>45866</v>
      </c>
      <c r="F3" s="166"/>
      <c r="G3" s="166"/>
      <c r="H3" s="167" t="s">
        <v>229</v>
      </c>
      <c r="I3" s="167"/>
      <c r="J3" s="167"/>
      <c r="K3" s="210"/>
    </row>
    <row r="4" ht="18" customHeight="1" spans="1:11">
      <c r="A4" s="168" t="s">
        <v>71</v>
      </c>
      <c r="B4" s="163">
        <v>3</v>
      </c>
      <c r="C4" s="163">
        <v>6</v>
      </c>
      <c r="D4" s="169" t="s">
        <v>230</v>
      </c>
      <c r="E4" s="166" t="s">
        <v>231</v>
      </c>
      <c r="F4" s="166"/>
      <c r="G4" s="166"/>
      <c r="H4" s="169" t="s">
        <v>232</v>
      </c>
      <c r="I4" s="169"/>
      <c r="J4" s="181" t="s">
        <v>65</v>
      </c>
      <c r="K4" s="211" t="s">
        <v>66</v>
      </c>
    </row>
    <row r="5" ht="18" customHeight="1" spans="1:11">
      <c r="A5" s="168" t="s">
        <v>233</v>
      </c>
      <c r="B5" s="163">
        <v>1</v>
      </c>
      <c r="C5" s="163"/>
      <c r="D5" s="164" t="s">
        <v>234</v>
      </c>
      <c r="E5" s="164"/>
      <c r="G5" s="164"/>
      <c r="H5" s="169" t="s">
        <v>235</v>
      </c>
      <c r="I5" s="169"/>
      <c r="J5" s="181" t="s">
        <v>65</v>
      </c>
      <c r="K5" s="211" t="s">
        <v>66</v>
      </c>
    </row>
    <row r="6" ht="18" customHeight="1" spans="1:13">
      <c r="A6" s="170" t="s">
        <v>236</v>
      </c>
      <c r="B6" s="171">
        <v>315</v>
      </c>
      <c r="C6" s="171"/>
      <c r="D6" s="172" t="s">
        <v>237</v>
      </c>
      <c r="E6" s="173">
        <v>12987</v>
      </c>
      <c r="F6" s="173"/>
      <c r="G6" s="172"/>
      <c r="H6" s="174" t="s">
        <v>239</v>
      </c>
      <c r="I6" s="174"/>
      <c r="J6" s="173" t="s">
        <v>65</v>
      </c>
      <c r="K6" s="212" t="s">
        <v>66</v>
      </c>
      <c r="M6" s="213"/>
    </row>
    <row r="7" ht="18" customHeight="1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1">
      <c r="A8" s="178" t="s">
        <v>240</v>
      </c>
      <c r="B8" s="159" t="s">
        <v>241</v>
      </c>
      <c r="C8" s="159" t="s">
        <v>242</v>
      </c>
      <c r="D8" s="159" t="s">
        <v>243</v>
      </c>
      <c r="E8" s="159" t="s">
        <v>244</v>
      </c>
      <c r="F8" s="159" t="s">
        <v>245</v>
      </c>
      <c r="G8" s="179" t="s">
        <v>246</v>
      </c>
      <c r="H8" s="180"/>
      <c r="I8" s="180"/>
      <c r="J8" s="180"/>
      <c r="K8" s="214"/>
    </row>
    <row r="9" ht="18" customHeight="1" spans="1:11">
      <c r="A9" s="168" t="s">
        <v>247</v>
      </c>
      <c r="B9" s="169"/>
      <c r="C9" s="181" t="s">
        <v>65</v>
      </c>
      <c r="D9" s="181" t="s">
        <v>66</v>
      </c>
      <c r="E9" s="164" t="s">
        <v>248</v>
      </c>
      <c r="F9" s="182" t="s">
        <v>249</v>
      </c>
      <c r="G9" s="183"/>
      <c r="H9" s="184"/>
      <c r="I9" s="184"/>
      <c r="J9" s="184"/>
      <c r="K9" s="215"/>
    </row>
    <row r="10" ht="18" customHeight="1" spans="1:11">
      <c r="A10" s="168" t="s">
        <v>250</v>
      </c>
      <c r="B10" s="169"/>
      <c r="C10" s="181" t="s">
        <v>65</v>
      </c>
      <c r="D10" s="181" t="s">
        <v>66</v>
      </c>
      <c r="E10" s="164" t="s">
        <v>251</v>
      </c>
      <c r="F10" s="182" t="s">
        <v>252</v>
      </c>
      <c r="G10" s="183" t="s">
        <v>253</v>
      </c>
      <c r="H10" s="184"/>
      <c r="I10" s="184"/>
      <c r="J10" s="184"/>
      <c r="K10" s="215"/>
    </row>
    <row r="11" ht="18" customHeight="1" spans="1:11">
      <c r="A11" s="185" t="s">
        <v>192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6"/>
    </row>
    <row r="12" ht="18" customHeight="1" spans="1:11">
      <c r="A12" s="162" t="s">
        <v>89</v>
      </c>
      <c r="B12" s="181" t="s">
        <v>85</v>
      </c>
      <c r="C12" s="181" t="s">
        <v>86</v>
      </c>
      <c r="D12" s="182"/>
      <c r="E12" s="164" t="s">
        <v>87</v>
      </c>
      <c r="F12" s="181" t="s">
        <v>85</v>
      </c>
      <c r="G12" s="181" t="s">
        <v>86</v>
      </c>
      <c r="H12" s="181"/>
      <c r="I12" s="164" t="s">
        <v>254</v>
      </c>
      <c r="J12" s="181" t="s">
        <v>85</v>
      </c>
      <c r="K12" s="211" t="s">
        <v>86</v>
      </c>
    </row>
    <row r="13" ht="18" customHeight="1" spans="1:11">
      <c r="A13" s="162" t="s">
        <v>92</v>
      </c>
      <c r="B13" s="181" t="s">
        <v>85</v>
      </c>
      <c r="C13" s="181" t="s">
        <v>86</v>
      </c>
      <c r="D13" s="182"/>
      <c r="E13" s="164" t="s">
        <v>97</v>
      </c>
      <c r="F13" s="181" t="s">
        <v>85</v>
      </c>
      <c r="G13" s="181" t="s">
        <v>86</v>
      </c>
      <c r="H13" s="181"/>
      <c r="I13" s="164" t="s">
        <v>255</v>
      </c>
      <c r="J13" s="181" t="s">
        <v>85</v>
      </c>
      <c r="K13" s="211" t="s">
        <v>86</v>
      </c>
    </row>
    <row r="14" ht="18" customHeight="1" spans="1:11">
      <c r="A14" s="170" t="s">
        <v>256</v>
      </c>
      <c r="B14" s="173" t="s">
        <v>85</v>
      </c>
      <c r="C14" s="173" t="s">
        <v>86</v>
      </c>
      <c r="D14" s="187"/>
      <c r="E14" s="172" t="s">
        <v>257</v>
      </c>
      <c r="F14" s="173" t="s">
        <v>85</v>
      </c>
      <c r="G14" s="173" t="s">
        <v>86</v>
      </c>
      <c r="H14" s="173"/>
      <c r="I14" s="172" t="s">
        <v>258</v>
      </c>
      <c r="J14" s="173" t="s">
        <v>85</v>
      </c>
      <c r="K14" s="212" t="s">
        <v>86</v>
      </c>
    </row>
    <row r="15" ht="18" customHeight="1" spans="1:11">
      <c r="A15" s="175"/>
      <c r="B15" s="188"/>
      <c r="C15" s="188"/>
      <c r="D15" s="176"/>
      <c r="E15" s="175"/>
      <c r="F15" s="188"/>
      <c r="G15" s="188"/>
      <c r="H15" s="188"/>
      <c r="I15" s="175"/>
      <c r="J15" s="188"/>
      <c r="K15" s="188"/>
    </row>
    <row r="16" s="151" customFormat="1" ht="18" customHeight="1" spans="1:11">
      <c r="A16" s="155" t="s">
        <v>259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7"/>
    </row>
    <row r="17" ht="18" customHeight="1" spans="1:11">
      <c r="A17" s="168" t="s">
        <v>260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18"/>
    </row>
    <row r="18" ht="18" customHeight="1" spans="1:11">
      <c r="A18" s="168" t="s">
        <v>324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18"/>
    </row>
    <row r="19" ht="22" customHeight="1" spans="1:11">
      <c r="A19" s="190"/>
      <c r="B19" s="181"/>
      <c r="C19" s="181"/>
      <c r="D19" s="181"/>
      <c r="E19" s="181"/>
      <c r="F19" s="181"/>
      <c r="G19" s="181"/>
      <c r="H19" s="181"/>
      <c r="I19" s="181"/>
      <c r="J19" s="181"/>
      <c r="K19" s="211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19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19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19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0"/>
    </row>
    <row r="24" ht="18" customHeight="1" spans="1:11">
      <c r="A24" s="168" t="s">
        <v>123</v>
      </c>
      <c r="B24" s="169"/>
      <c r="C24" s="181" t="s">
        <v>65</v>
      </c>
      <c r="D24" s="181" t="s">
        <v>66</v>
      </c>
      <c r="E24" s="167"/>
      <c r="F24" s="167"/>
      <c r="G24" s="167"/>
      <c r="H24" s="167"/>
      <c r="I24" s="167"/>
      <c r="J24" s="167"/>
      <c r="K24" s="210"/>
    </row>
    <row r="25" ht="18" customHeight="1" spans="1:11">
      <c r="A25" s="195" t="s">
        <v>262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1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263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22" t="s">
        <v>264</v>
      </c>
    </row>
    <row r="28" ht="23" customHeight="1" spans="1:11">
      <c r="A28" s="191" t="s">
        <v>325</v>
      </c>
      <c r="B28" s="192"/>
      <c r="C28" s="192"/>
      <c r="D28" s="192"/>
      <c r="E28" s="192"/>
      <c r="F28" s="192"/>
      <c r="G28" s="192"/>
      <c r="H28" s="192"/>
      <c r="I28" s="192"/>
      <c r="J28" s="223"/>
      <c r="K28" s="224">
        <v>2</v>
      </c>
    </row>
    <row r="29" ht="23" customHeight="1" spans="1:11">
      <c r="A29" s="191" t="s">
        <v>326</v>
      </c>
      <c r="B29" s="192"/>
      <c r="C29" s="192"/>
      <c r="D29" s="192"/>
      <c r="E29" s="192"/>
      <c r="F29" s="192"/>
      <c r="G29" s="192"/>
      <c r="H29" s="192"/>
      <c r="I29" s="192"/>
      <c r="J29" s="223"/>
      <c r="K29" s="215">
        <v>2</v>
      </c>
    </row>
    <row r="30" ht="23" customHeight="1" spans="1:11">
      <c r="A30" s="191" t="s">
        <v>327</v>
      </c>
      <c r="B30" s="192"/>
      <c r="C30" s="192"/>
      <c r="D30" s="192"/>
      <c r="E30" s="192"/>
      <c r="F30" s="192"/>
      <c r="G30" s="192"/>
      <c r="H30" s="192"/>
      <c r="I30" s="192"/>
      <c r="J30" s="223"/>
      <c r="K30" s="224">
        <v>1</v>
      </c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23"/>
      <c r="K31" s="215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23"/>
      <c r="K32" s="225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23"/>
      <c r="K33" s="226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23"/>
      <c r="K34" s="215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23"/>
      <c r="K35" s="227"/>
    </row>
    <row r="36" ht="23" customHeight="1" spans="1:11">
      <c r="A36" s="199" t="s">
        <v>267</v>
      </c>
      <c r="B36" s="200"/>
      <c r="C36" s="200"/>
      <c r="D36" s="200"/>
      <c r="E36" s="200"/>
      <c r="F36" s="200"/>
      <c r="G36" s="200"/>
      <c r="H36" s="200"/>
      <c r="I36" s="200"/>
      <c r="J36" s="228"/>
      <c r="K36" s="229">
        <f>SUM(K28:K35)</f>
        <v>5</v>
      </c>
    </row>
    <row r="37" ht="18.75" customHeight="1" spans="1:11">
      <c r="A37" s="201" t="s">
        <v>268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30"/>
    </row>
    <row r="38" s="152" customFormat="1" ht="18.75" customHeight="1" spans="1:11">
      <c r="A38" s="168" t="s">
        <v>269</v>
      </c>
      <c r="B38" s="169"/>
      <c r="C38" s="169"/>
      <c r="D38" s="167" t="s">
        <v>270</v>
      </c>
      <c r="E38" s="167"/>
      <c r="F38" s="203" t="s">
        <v>271</v>
      </c>
      <c r="G38" s="204"/>
      <c r="H38" s="169" t="s">
        <v>272</v>
      </c>
      <c r="I38" s="169"/>
      <c r="J38" s="169" t="s">
        <v>273</v>
      </c>
      <c r="K38" s="218"/>
    </row>
    <row r="39" ht="18.75" customHeight="1" spans="1:11">
      <c r="A39" s="168" t="s">
        <v>124</v>
      </c>
      <c r="B39" s="169" t="s">
        <v>328</v>
      </c>
      <c r="C39" s="169"/>
      <c r="D39" s="169"/>
      <c r="E39" s="169"/>
      <c r="F39" s="169"/>
      <c r="G39" s="169"/>
      <c r="H39" s="169"/>
      <c r="I39" s="169"/>
      <c r="J39" s="169"/>
      <c r="K39" s="218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218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218"/>
    </row>
    <row r="42" ht="32.1" customHeight="1" spans="1:11">
      <c r="A42" s="170" t="s">
        <v>136</v>
      </c>
      <c r="B42" s="205" t="s">
        <v>275</v>
      </c>
      <c r="C42" s="205"/>
      <c r="D42" s="172" t="s">
        <v>276</v>
      </c>
      <c r="E42" s="187" t="s">
        <v>139</v>
      </c>
      <c r="F42" s="172" t="s">
        <v>140</v>
      </c>
      <c r="G42" s="206">
        <v>45840</v>
      </c>
      <c r="H42" s="207" t="s">
        <v>141</v>
      </c>
      <c r="I42" s="207"/>
      <c r="J42" s="205" t="s">
        <v>142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3</xdr:col>
                    <xdr:colOff>102870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285750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247650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7" workbookViewId="0">
      <selection activeCell="A28" sqref="A28:J30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7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1">
      <c r="A1" s="154" t="s">
        <v>226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8" customHeight="1" spans="1:11">
      <c r="A2" s="155" t="s">
        <v>53</v>
      </c>
      <c r="B2" s="156" t="s">
        <v>54</v>
      </c>
      <c r="C2" s="156"/>
      <c r="D2" s="157" t="s">
        <v>61</v>
      </c>
      <c r="E2" s="158" t="str">
        <f>首期!B4</f>
        <v>TACCAN91209</v>
      </c>
      <c r="F2" s="159" t="s">
        <v>227</v>
      </c>
      <c r="G2" s="160" t="str">
        <f>首期!B5</f>
        <v>男式超轻套头抓绒服</v>
      </c>
      <c r="H2" s="161"/>
      <c r="I2" s="189" t="s">
        <v>57</v>
      </c>
      <c r="J2" s="208" t="s">
        <v>56</v>
      </c>
      <c r="K2" s="209"/>
    </row>
    <row r="3" ht="18" customHeight="1" spans="1:11">
      <c r="A3" s="162" t="s">
        <v>75</v>
      </c>
      <c r="B3" s="163" t="s">
        <v>329</v>
      </c>
      <c r="C3" s="163"/>
      <c r="D3" s="164" t="s">
        <v>228</v>
      </c>
      <c r="E3" s="165">
        <v>45866</v>
      </c>
      <c r="F3" s="166"/>
      <c r="G3" s="166"/>
      <c r="H3" s="167" t="s">
        <v>229</v>
      </c>
      <c r="I3" s="167"/>
      <c r="J3" s="167"/>
      <c r="K3" s="210"/>
    </row>
    <row r="4" ht="18" customHeight="1" spans="1:11">
      <c r="A4" s="168" t="s">
        <v>71</v>
      </c>
      <c r="B4" s="163">
        <v>3</v>
      </c>
      <c r="C4" s="163">
        <v>6</v>
      </c>
      <c r="D4" s="169" t="s">
        <v>230</v>
      </c>
      <c r="E4" s="166" t="s">
        <v>231</v>
      </c>
      <c r="F4" s="166"/>
      <c r="G4" s="166"/>
      <c r="H4" s="169" t="s">
        <v>232</v>
      </c>
      <c r="I4" s="169"/>
      <c r="J4" s="181" t="s">
        <v>65</v>
      </c>
      <c r="K4" s="211" t="s">
        <v>66</v>
      </c>
    </row>
    <row r="5" ht="18" customHeight="1" spans="1:11">
      <c r="A5" s="168" t="s">
        <v>233</v>
      </c>
      <c r="B5" s="163">
        <v>1</v>
      </c>
      <c r="C5" s="163"/>
      <c r="D5" s="164" t="s">
        <v>234</v>
      </c>
      <c r="E5" s="164"/>
      <c r="G5" s="164"/>
      <c r="H5" s="169" t="s">
        <v>235</v>
      </c>
      <c r="I5" s="169"/>
      <c r="J5" s="181" t="s">
        <v>65</v>
      </c>
      <c r="K5" s="211" t="s">
        <v>66</v>
      </c>
    </row>
    <row r="6" ht="18" customHeight="1" spans="1:13">
      <c r="A6" s="170" t="s">
        <v>236</v>
      </c>
      <c r="B6" s="171">
        <v>200</v>
      </c>
      <c r="C6" s="171"/>
      <c r="D6" s="172" t="s">
        <v>237</v>
      </c>
      <c r="E6" s="173">
        <f>5218+1700</f>
        <v>6918</v>
      </c>
      <c r="F6" s="173"/>
      <c r="G6" s="172"/>
      <c r="H6" s="174" t="s">
        <v>239</v>
      </c>
      <c r="I6" s="174"/>
      <c r="J6" s="173" t="s">
        <v>65</v>
      </c>
      <c r="K6" s="212" t="s">
        <v>66</v>
      </c>
      <c r="M6" s="213"/>
    </row>
    <row r="7" ht="18" customHeight="1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1">
      <c r="A8" s="178" t="s">
        <v>240</v>
      </c>
      <c r="B8" s="159" t="s">
        <v>241</v>
      </c>
      <c r="C8" s="159" t="s">
        <v>242</v>
      </c>
      <c r="D8" s="159" t="s">
        <v>243</v>
      </c>
      <c r="E8" s="159" t="s">
        <v>244</v>
      </c>
      <c r="F8" s="159" t="s">
        <v>245</v>
      </c>
      <c r="G8" s="179" t="s">
        <v>330</v>
      </c>
      <c r="H8" s="180"/>
      <c r="I8" s="180"/>
      <c r="J8" s="180"/>
      <c r="K8" s="214"/>
    </row>
    <row r="9" ht="18" customHeight="1" spans="1:11">
      <c r="A9" s="168" t="s">
        <v>247</v>
      </c>
      <c r="B9" s="169"/>
      <c r="C9" s="181" t="s">
        <v>65</v>
      </c>
      <c r="D9" s="181" t="s">
        <v>66</v>
      </c>
      <c r="E9" s="164" t="s">
        <v>248</v>
      </c>
      <c r="F9" s="182" t="s">
        <v>249</v>
      </c>
      <c r="G9" s="183"/>
      <c r="H9" s="184"/>
      <c r="I9" s="184"/>
      <c r="J9" s="184"/>
      <c r="K9" s="215"/>
    </row>
    <row r="10" ht="18" customHeight="1" spans="1:11">
      <c r="A10" s="168" t="s">
        <v>250</v>
      </c>
      <c r="B10" s="169"/>
      <c r="C10" s="181" t="s">
        <v>65</v>
      </c>
      <c r="D10" s="181" t="s">
        <v>66</v>
      </c>
      <c r="E10" s="164" t="s">
        <v>251</v>
      </c>
      <c r="F10" s="182" t="s">
        <v>252</v>
      </c>
      <c r="G10" s="183" t="s">
        <v>253</v>
      </c>
      <c r="H10" s="184"/>
      <c r="I10" s="184"/>
      <c r="J10" s="184"/>
      <c r="K10" s="215"/>
    </row>
    <row r="11" ht="18" customHeight="1" spans="1:11">
      <c r="A11" s="185" t="s">
        <v>192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6"/>
    </row>
    <row r="12" ht="18" customHeight="1" spans="1:11">
      <c r="A12" s="162" t="s">
        <v>89</v>
      </c>
      <c r="B12" s="181" t="s">
        <v>85</v>
      </c>
      <c r="C12" s="181" t="s">
        <v>86</v>
      </c>
      <c r="D12" s="182"/>
      <c r="E12" s="164" t="s">
        <v>87</v>
      </c>
      <c r="F12" s="181" t="s">
        <v>85</v>
      </c>
      <c r="G12" s="181" t="s">
        <v>86</v>
      </c>
      <c r="H12" s="181"/>
      <c r="I12" s="164" t="s">
        <v>254</v>
      </c>
      <c r="J12" s="181" t="s">
        <v>85</v>
      </c>
      <c r="K12" s="211" t="s">
        <v>86</v>
      </c>
    </row>
    <row r="13" ht="18" customHeight="1" spans="1:11">
      <c r="A13" s="162" t="s">
        <v>92</v>
      </c>
      <c r="B13" s="181" t="s">
        <v>85</v>
      </c>
      <c r="C13" s="181" t="s">
        <v>86</v>
      </c>
      <c r="D13" s="182"/>
      <c r="E13" s="164" t="s">
        <v>97</v>
      </c>
      <c r="F13" s="181" t="s">
        <v>85</v>
      </c>
      <c r="G13" s="181" t="s">
        <v>86</v>
      </c>
      <c r="H13" s="181"/>
      <c r="I13" s="164" t="s">
        <v>255</v>
      </c>
      <c r="J13" s="181" t="s">
        <v>85</v>
      </c>
      <c r="K13" s="211" t="s">
        <v>86</v>
      </c>
    </row>
    <row r="14" ht="18" customHeight="1" spans="1:11">
      <c r="A14" s="170" t="s">
        <v>256</v>
      </c>
      <c r="B14" s="173" t="s">
        <v>85</v>
      </c>
      <c r="C14" s="173" t="s">
        <v>86</v>
      </c>
      <c r="D14" s="187"/>
      <c r="E14" s="172" t="s">
        <v>257</v>
      </c>
      <c r="F14" s="173" t="s">
        <v>85</v>
      </c>
      <c r="G14" s="173" t="s">
        <v>86</v>
      </c>
      <c r="H14" s="173"/>
      <c r="I14" s="172" t="s">
        <v>258</v>
      </c>
      <c r="J14" s="173" t="s">
        <v>85</v>
      </c>
      <c r="K14" s="212" t="s">
        <v>86</v>
      </c>
    </row>
    <row r="15" ht="18" customHeight="1" spans="1:11">
      <c r="A15" s="175"/>
      <c r="B15" s="188"/>
      <c r="C15" s="188"/>
      <c r="D15" s="176"/>
      <c r="E15" s="175"/>
      <c r="F15" s="188"/>
      <c r="G15" s="188"/>
      <c r="H15" s="188"/>
      <c r="I15" s="175"/>
      <c r="J15" s="188"/>
      <c r="K15" s="188"/>
    </row>
    <row r="16" s="151" customFormat="1" ht="18" customHeight="1" spans="1:11">
      <c r="A16" s="155" t="s">
        <v>259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7"/>
    </row>
    <row r="17" ht="18" customHeight="1" spans="1:11">
      <c r="A17" s="168" t="s">
        <v>260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18"/>
    </row>
    <row r="18" ht="18" customHeight="1" spans="1:11">
      <c r="A18" s="168" t="s">
        <v>331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18"/>
    </row>
    <row r="19" ht="22" customHeight="1" spans="1:11">
      <c r="A19" s="190"/>
      <c r="B19" s="181"/>
      <c r="C19" s="181"/>
      <c r="D19" s="181"/>
      <c r="E19" s="181"/>
      <c r="F19" s="181"/>
      <c r="G19" s="181"/>
      <c r="H19" s="181"/>
      <c r="I19" s="181"/>
      <c r="J19" s="181"/>
      <c r="K19" s="211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19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19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19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0"/>
    </row>
    <row r="24" ht="18" customHeight="1" spans="1:11">
      <c r="A24" s="168" t="s">
        <v>123</v>
      </c>
      <c r="B24" s="169"/>
      <c r="C24" s="181" t="s">
        <v>65</v>
      </c>
      <c r="D24" s="181" t="s">
        <v>66</v>
      </c>
      <c r="E24" s="167"/>
      <c r="F24" s="167"/>
      <c r="G24" s="167"/>
      <c r="H24" s="167"/>
      <c r="I24" s="167"/>
      <c r="J24" s="167"/>
      <c r="K24" s="210"/>
    </row>
    <row r="25" ht="18" customHeight="1" spans="1:11">
      <c r="A25" s="195" t="s">
        <v>262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1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263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22" t="s">
        <v>264</v>
      </c>
    </row>
    <row r="28" ht="23" customHeight="1" spans="1:11">
      <c r="A28" s="191" t="s">
        <v>332</v>
      </c>
      <c r="B28" s="192"/>
      <c r="C28" s="192"/>
      <c r="D28" s="192"/>
      <c r="E28" s="192"/>
      <c r="F28" s="192"/>
      <c r="G28" s="192"/>
      <c r="H28" s="192"/>
      <c r="I28" s="192"/>
      <c r="J28" s="223"/>
      <c r="K28" s="224">
        <v>2</v>
      </c>
    </row>
    <row r="29" ht="23" customHeight="1" spans="1:11">
      <c r="A29" s="191" t="s">
        <v>326</v>
      </c>
      <c r="B29" s="192"/>
      <c r="C29" s="192"/>
      <c r="D29" s="192"/>
      <c r="E29" s="192"/>
      <c r="F29" s="192"/>
      <c r="G29" s="192"/>
      <c r="H29" s="192"/>
      <c r="I29" s="192"/>
      <c r="J29" s="223"/>
      <c r="K29" s="215">
        <v>1</v>
      </c>
    </row>
    <row r="30" ht="23" customHeight="1" spans="1:11">
      <c r="A30" s="191" t="s">
        <v>327</v>
      </c>
      <c r="B30" s="192"/>
      <c r="C30" s="192"/>
      <c r="D30" s="192"/>
      <c r="E30" s="192"/>
      <c r="F30" s="192"/>
      <c r="G30" s="192"/>
      <c r="H30" s="192"/>
      <c r="I30" s="192"/>
      <c r="J30" s="223"/>
      <c r="K30" s="224">
        <v>1</v>
      </c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23"/>
      <c r="K31" s="215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23"/>
      <c r="K32" s="225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23"/>
      <c r="K33" s="226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23"/>
      <c r="K34" s="215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23"/>
      <c r="K35" s="227"/>
    </row>
    <row r="36" ht="23" customHeight="1" spans="1:11">
      <c r="A36" s="199" t="s">
        <v>267</v>
      </c>
      <c r="B36" s="200"/>
      <c r="C36" s="200"/>
      <c r="D36" s="200"/>
      <c r="E36" s="200"/>
      <c r="F36" s="200"/>
      <c r="G36" s="200"/>
      <c r="H36" s="200"/>
      <c r="I36" s="200"/>
      <c r="J36" s="228"/>
      <c r="K36" s="229">
        <f>SUM(K28:K35)</f>
        <v>4</v>
      </c>
    </row>
    <row r="37" ht="18.75" customHeight="1" spans="1:11">
      <c r="A37" s="201" t="s">
        <v>268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30"/>
    </row>
    <row r="38" s="152" customFormat="1" ht="18.75" customHeight="1" spans="1:11">
      <c r="A38" s="168" t="s">
        <v>269</v>
      </c>
      <c r="B38" s="169"/>
      <c r="C38" s="169"/>
      <c r="D38" s="167" t="s">
        <v>270</v>
      </c>
      <c r="E38" s="167"/>
      <c r="F38" s="203" t="s">
        <v>271</v>
      </c>
      <c r="G38" s="204"/>
      <c r="H38" s="169" t="s">
        <v>272</v>
      </c>
      <c r="I38" s="169"/>
      <c r="J38" s="169" t="s">
        <v>273</v>
      </c>
      <c r="K38" s="218"/>
    </row>
    <row r="39" ht="18.75" customHeight="1" spans="1:11">
      <c r="A39" s="168" t="s">
        <v>124</v>
      </c>
      <c r="B39" s="169" t="s">
        <v>333</v>
      </c>
      <c r="C39" s="169"/>
      <c r="D39" s="169"/>
      <c r="E39" s="169"/>
      <c r="F39" s="169"/>
      <c r="G39" s="169"/>
      <c r="H39" s="169"/>
      <c r="I39" s="169"/>
      <c r="J39" s="169"/>
      <c r="K39" s="218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218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218"/>
    </row>
    <row r="42" ht="32.1" customHeight="1" spans="1:11">
      <c r="A42" s="170" t="s">
        <v>136</v>
      </c>
      <c r="B42" s="205" t="s">
        <v>275</v>
      </c>
      <c r="C42" s="205"/>
      <c r="D42" s="172" t="s">
        <v>276</v>
      </c>
      <c r="E42" s="187" t="s">
        <v>139</v>
      </c>
      <c r="F42" s="172" t="s">
        <v>140</v>
      </c>
      <c r="G42" s="206">
        <v>45850</v>
      </c>
      <c r="H42" s="207" t="s">
        <v>141</v>
      </c>
      <c r="I42" s="207"/>
      <c r="J42" s="205" t="s">
        <v>142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3</xdr:col>
                    <xdr:colOff>102870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285750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247650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N15" sqref="N15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11.625" style="89" customWidth="1"/>
    <col min="9" max="9" width="2.75" style="89" customWidth="1"/>
    <col min="10" max="12" width="15.625" style="89" customWidth="1"/>
    <col min="13" max="13" width="15.625" style="91" customWidth="1"/>
    <col min="14" max="14" width="17.875" style="91" customWidth="1"/>
    <col min="15" max="15" width="17.625" style="91" customWidth="1"/>
    <col min="16" max="244" width="9" style="89"/>
    <col min="245" max="16384" width="9" style="92"/>
  </cols>
  <sheetData>
    <row r="1" s="89" customFormat="1" ht="29" customHeight="1" spans="1:24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</row>
    <row r="2" s="89" customFormat="1" ht="20" customHeight="1" spans="1:247">
      <c r="A2" s="96" t="s">
        <v>61</v>
      </c>
      <c r="B2" s="97" t="str">
        <f>首期!B4</f>
        <v>TACCAN91209</v>
      </c>
      <c r="C2" s="98"/>
      <c r="D2" s="99"/>
      <c r="E2" s="100" t="s">
        <v>67</v>
      </c>
      <c r="F2" s="101" t="str">
        <f>首期!B5</f>
        <v>男式超轻套头抓绒服</v>
      </c>
      <c r="G2" s="101"/>
      <c r="H2" s="101"/>
      <c r="I2" s="133"/>
      <c r="J2" s="134" t="s">
        <v>57</v>
      </c>
      <c r="K2" s="135" t="s">
        <v>277</v>
      </c>
      <c r="L2" s="135"/>
      <c r="M2" s="135"/>
      <c r="N2" s="135"/>
      <c r="O2" s="136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</row>
    <row r="3" s="89" customFormat="1" spans="1:24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7"/>
      <c r="J3" s="138"/>
      <c r="K3" s="138"/>
      <c r="L3" s="138"/>
      <c r="M3" s="138"/>
      <c r="N3" s="138"/>
      <c r="O3" s="139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</row>
    <row r="4" s="89" customFormat="1" ht="18" spans="1:247">
      <c r="A4" s="102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7"/>
      <c r="J4" s="140" t="s">
        <v>110</v>
      </c>
      <c r="K4" s="140" t="s">
        <v>111</v>
      </c>
      <c r="L4" s="140" t="s">
        <v>112</v>
      </c>
      <c r="M4" s="140" t="s">
        <v>113</v>
      </c>
      <c r="N4" s="140" t="s">
        <v>114</v>
      </c>
      <c r="O4" s="141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</row>
    <row r="5" s="89" customFormat="1" ht="16.5" spans="1:247">
      <c r="A5" s="102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7"/>
      <c r="J5" s="142" t="s">
        <v>117</v>
      </c>
      <c r="K5" s="142" t="s">
        <v>117</v>
      </c>
      <c r="L5" s="142" t="s">
        <v>118</v>
      </c>
      <c r="M5" s="142" t="s">
        <v>117</v>
      </c>
      <c r="N5" s="142" t="s">
        <v>118</v>
      </c>
      <c r="O5" s="143" t="s">
        <v>119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</row>
    <row r="6" s="89" customFormat="1" ht="21" customHeight="1" spans="1:247">
      <c r="A6" s="108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7"/>
      <c r="J6" s="142" t="s">
        <v>288</v>
      </c>
      <c r="K6" s="142" t="s">
        <v>334</v>
      </c>
      <c r="L6" s="142" t="s">
        <v>306</v>
      </c>
      <c r="M6" s="144" t="s">
        <v>291</v>
      </c>
      <c r="N6" s="142" t="s">
        <v>291</v>
      </c>
      <c r="O6" s="143" t="s">
        <v>335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</row>
    <row r="7" s="89" customFormat="1" ht="21" customHeight="1" spans="1:247">
      <c r="A7" s="111" t="s">
        <v>162</v>
      </c>
      <c r="B7" s="112">
        <f>C7</f>
        <v>20.5</v>
      </c>
      <c r="C7" s="112">
        <f>D7-1.5</f>
        <v>20.5</v>
      </c>
      <c r="D7" s="113">
        <v>22</v>
      </c>
      <c r="E7" s="112">
        <f>D7</f>
        <v>22</v>
      </c>
      <c r="F7" s="112">
        <f>E7+2</f>
        <v>24</v>
      </c>
      <c r="G7" s="112">
        <f>F7</f>
        <v>24</v>
      </c>
      <c r="H7" s="112">
        <f>G7+1</f>
        <v>25</v>
      </c>
      <c r="I7" s="137"/>
      <c r="J7" s="142" t="s">
        <v>291</v>
      </c>
      <c r="K7" s="142" t="s">
        <v>291</v>
      </c>
      <c r="L7" s="142" t="s">
        <v>291</v>
      </c>
      <c r="M7" s="142" t="s">
        <v>291</v>
      </c>
      <c r="N7" s="142" t="s">
        <v>291</v>
      </c>
      <c r="O7" s="143" t="s">
        <v>291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</row>
    <row r="8" s="89" customFormat="1" ht="21" customHeight="1" spans="1:247">
      <c r="A8" s="114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137"/>
      <c r="J8" s="142" t="s">
        <v>292</v>
      </c>
      <c r="K8" s="142" t="s">
        <v>291</v>
      </c>
      <c r="L8" s="142" t="s">
        <v>291</v>
      </c>
      <c r="M8" s="144" t="s">
        <v>295</v>
      </c>
      <c r="N8" s="142" t="s">
        <v>291</v>
      </c>
      <c r="O8" s="143" t="s">
        <v>291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</row>
    <row r="9" s="89" customFormat="1" ht="21" customHeight="1" spans="1:247">
      <c r="A9" s="114" t="s">
        <v>166</v>
      </c>
      <c r="B9" s="109">
        <f t="shared" si="0"/>
        <v>98</v>
      </c>
      <c r="C9" s="109">
        <f t="shared" si="1"/>
        <v>102</v>
      </c>
      <c r="D9" s="115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137"/>
      <c r="J9" s="142" t="s">
        <v>301</v>
      </c>
      <c r="K9" s="142" t="s">
        <v>291</v>
      </c>
      <c r="L9" s="142" t="s">
        <v>294</v>
      </c>
      <c r="M9" s="142" t="s">
        <v>336</v>
      </c>
      <c r="N9" s="142" t="s">
        <v>337</v>
      </c>
      <c r="O9" s="143" t="s">
        <v>294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</row>
    <row r="10" s="89" customFormat="1" ht="21" customHeight="1" spans="1:247">
      <c r="A10" s="114" t="s">
        <v>168</v>
      </c>
      <c r="B10" s="109">
        <f t="shared" si="0"/>
        <v>98</v>
      </c>
      <c r="C10" s="109">
        <f t="shared" si="1"/>
        <v>102</v>
      </c>
      <c r="D10" s="115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137"/>
      <c r="J10" s="142" t="s">
        <v>338</v>
      </c>
      <c r="K10" s="142" t="s">
        <v>339</v>
      </c>
      <c r="L10" s="142" t="s">
        <v>340</v>
      </c>
      <c r="M10" s="144" t="s">
        <v>336</v>
      </c>
      <c r="N10" s="142" t="s">
        <v>291</v>
      </c>
      <c r="O10" s="143" t="s">
        <v>341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</row>
    <row r="11" s="89" customFormat="1" ht="21" customHeight="1" spans="1:247">
      <c r="A11" s="114" t="s">
        <v>169</v>
      </c>
      <c r="B11" s="109">
        <f>C11-1.2</f>
        <v>43.6</v>
      </c>
      <c r="C11" s="109">
        <f>D11-1.2</f>
        <v>44.8</v>
      </c>
      <c r="D11" s="115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137"/>
      <c r="J11" s="142" t="s">
        <v>303</v>
      </c>
      <c r="K11" s="142" t="s">
        <v>342</v>
      </c>
      <c r="L11" s="142" t="s">
        <v>286</v>
      </c>
      <c r="M11" s="142" t="s">
        <v>343</v>
      </c>
      <c r="N11" s="142" t="s">
        <v>307</v>
      </c>
      <c r="O11" s="143" t="s">
        <v>308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</row>
    <row r="12" s="89" customFormat="1" ht="21" customHeight="1" spans="1:247">
      <c r="A12" s="114" t="s">
        <v>173</v>
      </c>
      <c r="B12" s="109">
        <f>C12-0.6</f>
        <v>60.7</v>
      </c>
      <c r="C12" s="109">
        <f>D12-1.2</f>
        <v>61.3</v>
      </c>
      <c r="D12" s="115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137"/>
      <c r="J12" s="142" t="s">
        <v>309</v>
      </c>
      <c r="K12" s="142" t="s">
        <v>344</v>
      </c>
      <c r="L12" s="142" t="s">
        <v>311</v>
      </c>
      <c r="M12" s="144" t="s">
        <v>312</v>
      </c>
      <c r="N12" s="142" t="s">
        <v>313</v>
      </c>
      <c r="O12" s="143" t="s">
        <v>345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</row>
    <row r="13" s="89" customFormat="1" ht="21" customHeight="1" spans="1:247">
      <c r="A13" s="114" t="s">
        <v>177</v>
      </c>
      <c r="B13" s="109">
        <f>C13-0.7</f>
        <v>18.1</v>
      </c>
      <c r="C13" s="109">
        <f>D13-0.7</f>
        <v>18.8</v>
      </c>
      <c r="D13" s="115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137"/>
      <c r="J13" s="142" t="s">
        <v>315</v>
      </c>
      <c r="K13" s="142" t="s">
        <v>346</v>
      </c>
      <c r="L13" s="142" t="s">
        <v>291</v>
      </c>
      <c r="M13" s="142" t="s">
        <v>316</v>
      </c>
      <c r="N13" s="142" t="s">
        <v>317</v>
      </c>
      <c r="O13" s="143" t="s">
        <v>347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</row>
    <row r="14" s="89" customFormat="1" ht="21" customHeight="1" spans="1:247">
      <c r="A14" s="116" t="s">
        <v>179</v>
      </c>
      <c r="B14" s="117">
        <f>C14-0.6</f>
        <v>14.3</v>
      </c>
      <c r="C14" s="117">
        <f>D14-0.6</f>
        <v>14.9</v>
      </c>
      <c r="D14" s="118">
        <v>15.5</v>
      </c>
      <c r="E14" s="117">
        <f>D14+0.6</f>
        <v>16.1</v>
      </c>
      <c r="F14" s="117">
        <f>E14+0.6</f>
        <v>16.7</v>
      </c>
      <c r="G14" s="117">
        <f>F14+0.95</f>
        <v>17.65</v>
      </c>
      <c r="H14" s="117">
        <f>G14+0.95</f>
        <v>18.6</v>
      </c>
      <c r="I14" s="137"/>
      <c r="J14" s="142" t="s">
        <v>291</v>
      </c>
      <c r="K14" s="142" t="s">
        <v>291</v>
      </c>
      <c r="L14" s="142" t="s">
        <v>291</v>
      </c>
      <c r="M14" s="142" t="s">
        <v>291</v>
      </c>
      <c r="N14" s="142" t="s">
        <v>291</v>
      </c>
      <c r="O14" s="143" t="s">
        <v>291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</row>
    <row r="15" s="89" customFormat="1" ht="21" customHeight="1" spans="1:247">
      <c r="A15" s="116" t="s">
        <v>181</v>
      </c>
      <c r="B15" s="117">
        <f>C15-0.4</f>
        <v>11.2</v>
      </c>
      <c r="C15" s="117">
        <f>D15-0.4</f>
        <v>11.6</v>
      </c>
      <c r="D15" s="118">
        <v>12</v>
      </c>
      <c r="E15" s="117">
        <f>D15+0.4</f>
        <v>12.4</v>
      </c>
      <c r="F15" s="117">
        <f>E15+0.4</f>
        <v>12.8</v>
      </c>
      <c r="G15" s="117">
        <f>F15+0.6</f>
        <v>13.4</v>
      </c>
      <c r="H15" s="117">
        <f>G15+0.6</f>
        <v>14</v>
      </c>
      <c r="I15" s="137"/>
      <c r="J15" s="142" t="s">
        <v>319</v>
      </c>
      <c r="K15" s="142" t="s">
        <v>320</v>
      </c>
      <c r="L15" s="142" t="s">
        <v>320</v>
      </c>
      <c r="M15" s="142" t="s">
        <v>348</v>
      </c>
      <c r="N15" s="142" t="s">
        <v>313</v>
      </c>
      <c r="O15" s="143" t="s">
        <v>323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</row>
    <row r="16" s="89" customFormat="1" ht="21" customHeight="1" spans="1:247">
      <c r="A16" s="114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137"/>
      <c r="J16" s="142" t="s">
        <v>291</v>
      </c>
      <c r="K16" s="142" t="s">
        <v>291</v>
      </c>
      <c r="L16" s="142" t="s">
        <v>291</v>
      </c>
      <c r="M16" s="142" t="s">
        <v>291</v>
      </c>
      <c r="N16" s="142" t="s">
        <v>291</v>
      </c>
      <c r="O16" s="143" t="s">
        <v>291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</row>
    <row r="17" s="89" customFormat="1" ht="21" customHeight="1" spans="1:247">
      <c r="A17" s="114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137"/>
      <c r="J17" s="142" t="s">
        <v>291</v>
      </c>
      <c r="K17" s="142" t="s">
        <v>291</v>
      </c>
      <c r="L17" s="142" t="s">
        <v>291</v>
      </c>
      <c r="M17" s="142" t="s">
        <v>291</v>
      </c>
      <c r="N17" s="142" t="s">
        <v>291</v>
      </c>
      <c r="O17" s="143" t="s">
        <v>291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</row>
    <row r="18" s="89" customFormat="1" ht="21" customHeight="1" spans="1:247">
      <c r="A18" s="114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137"/>
      <c r="J18" s="142" t="s">
        <v>291</v>
      </c>
      <c r="K18" s="142" t="s">
        <v>291</v>
      </c>
      <c r="L18" s="142" t="s">
        <v>291</v>
      </c>
      <c r="M18" s="142" t="s">
        <v>291</v>
      </c>
      <c r="N18" s="142" t="s">
        <v>291</v>
      </c>
      <c r="O18" s="143" t="s">
        <v>291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</row>
    <row r="19" s="89" customFormat="1" ht="21" customHeight="1" spans="1:247">
      <c r="A19" s="119"/>
      <c r="B19" s="120"/>
      <c r="C19" s="120"/>
      <c r="D19" s="120"/>
      <c r="E19" s="121"/>
      <c r="F19" s="120"/>
      <c r="G19" s="120"/>
      <c r="H19" s="120"/>
      <c r="I19" s="137"/>
      <c r="J19" s="142"/>
      <c r="K19" s="142"/>
      <c r="L19" s="142"/>
      <c r="M19" s="142"/>
      <c r="N19" s="142"/>
      <c r="O19" s="143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</row>
    <row r="20" s="89" customFormat="1" ht="21" customHeight="1" spans="1:247">
      <c r="A20" s="122"/>
      <c r="B20" s="123"/>
      <c r="C20" s="123"/>
      <c r="D20" s="123"/>
      <c r="E20" s="123"/>
      <c r="F20" s="123"/>
      <c r="G20" s="123"/>
      <c r="H20" s="124"/>
      <c r="I20" s="137"/>
      <c r="J20" s="142"/>
      <c r="K20" s="142"/>
      <c r="L20" s="142"/>
      <c r="M20" s="142"/>
      <c r="N20" s="142"/>
      <c r="O20" s="143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</row>
    <row r="21" s="89" customFormat="1" ht="21" customHeight="1" spans="1:247">
      <c r="A21" s="125"/>
      <c r="B21" s="126"/>
      <c r="C21" s="126"/>
      <c r="D21" s="126"/>
      <c r="E21" s="127"/>
      <c r="F21" s="126"/>
      <c r="G21" s="126"/>
      <c r="H21" s="126"/>
      <c r="I21" s="145"/>
      <c r="J21" s="146"/>
      <c r="K21" s="146"/>
      <c r="L21" s="147"/>
      <c r="M21" s="146"/>
      <c r="N21" s="146"/>
      <c r="O21" s="148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</row>
    <row r="22" ht="16.5" spans="1:15">
      <c r="A22" s="128"/>
      <c r="B22" s="128"/>
      <c r="C22" s="129"/>
      <c r="D22" s="129"/>
      <c r="E22" s="130"/>
      <c r="F22" s="129"/>
      <c r="G22" s="129"/>
      <c r="H22" s="129"/>
      <c r="M22" s="89"/>
      <c r="N22" s="89"/>
      <c r="O22" s="89"/>
    </row>
    <row r="23" spans="1:15">
      <c r="A23" s="131" t="s">
        <v>186</v>
      </c>
      <c r="B23" s="131"/>
      <c r="C23" s="132"/>
      <c r="D23" s="132"/>
      <c r="M23" s="89"/>
      <c r="N23" s="89"/>
      <c r="O23" s="89"/>
    </row>
    <row r="24" spans="3:15">
      <c r="C24" s="90"/>
      <c r="J24" s="149" t="s">
        <v>187</v>
      </c>
      <c r="K24" s="150">
        <v>45850</v>
      </c>
      <c r="L24" s="149" t="s">
        <v>188</v>
      </c>
      <c r="M24" s="149" t="s">
        <v>139</v>
      </c>
      <c r="N24" s="149" t="s">
        <v>189</v>
      </c>
      <c r="O24" s="89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34" sqref="N34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7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1">
      <c r="A1" s="154" t="s">
        <v>226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8" customHeight="1" spans="1:11">
      <c r="A2" s="155" t="s">
        <v>53</v>
      </c>
      <c r="B2" s="156" t="s">
        <v>54</v>
      </c>
      <c r="C2" s="156"/>
      <c r="D2" s="157" t="s">
        <v>61</v>
      </c>
      <c r="E2" s="158" t="str">
        <f>首期!B4</f>
        <v>TACCAN91209</v>
      </c>
      <c r="F2" s="159" t="s">
        <v>227</v>
      </c>
      <c r="G2" s="160" t="str">
        <f>首期!B5</f>
        <v>男式超轻套头抓绒服</v>
      </c>
      <c r="H2" s="161"/>
      <c r="I2" s="189" t="s">
        <v>57</v>
      </c>
      <c r="J2" s="208" t="s">
        <v>56</v>
      </c>
      <c r="K2" s="209"/>
    </row>
    <row r="3" ht="18" customHeight="1" spans="1:11">
      <c r="A3" s="162" t="s">
        <v>75</v>
      </c>
      <c r="B3" s="163">
        <v>12118</v>
      </c>
      <c r="C3" s="163"/>
      <c r="D3" s="164" t="s">
        <v>228</v>
      </c>
      <c r="E3" s="165">
        <v>45866</v>
      </c>
      <c r="F3" s="166"/>
      <c r="G3" s="166"/>
      <c r="H3" s="167" t="s">
        <v>229</v>
      </c>
      <c r="I3" s="167"/>
      <c r="J3" s="167"/>
      <c r="K3" s="210"/>
    </row>
    <row r="4" ht="18" customHeight="1" spans="1:11">
      <c r="A4" s="168" t="s">
        <v>71</v>
      </c>
      <c r="B4" s="163">
        <v>3</v>
      </c>
      <c r="C4" s="163">
        <v>6</v>
      </c>
      <c r="D4" s="169" t="s">
        <v>230</v>
      </c>
      <c r="E4" s="166" t="s">
        <v>231</v>
      </c>
      <c r="F4" s="166"/>
      <c r="G4" s="166"/>
      <c r="H4" s="169" t="s">
        <v>232</v>
      </c>
      <c r="I4" s="169"/>
      <c r="J4" s="181" t="s">
        <v>65</v>
      </c>
      <c r="K4" s="211" t="s">
        <v>66</v>
      </c>
    </row>
    <row r="5" ht="18" customHeight="1" spans="1:11">
      <c r="A5" s="168" t="s">
        <v>233</v>
      </c>
      <c r="B5" s="163">
        <v>1</v>
      </c>
      <c r="C5" s="163"/>
      <c r="D5" s="164" t="s">
        <v>234</v>
      </c>
      <c r="E5" s="164"/>
      <c r="G5" s="164"/>
      <c r="H5" s="169" t="s">
        <v>235</v>
      </c>
      <c r="I5" s="169"/>
      <c r="J5" s="181" t="s">
        <v>65</v>
      </c>
      <c r="K5" s="211" t="s">
        <v>66</v>
      </c>
    </row>
    <row r="6" ht="18" customHeight="1" spans="1:13">
      <c r="A6" s="170" t="s">
        <v>236</v>
      </c>
      <c r="B6" s="171">
        <v>315</v>
      </c>
      <c r="C6" s="171"/>
      <c r="D6" s="172" t="s">
        <v>237</v>
      </c>
      <c r="E6" s="173">
        <v>12118</v>
      </c>
      <c r="F6" s="173"/>
      <c r="G6" s="172"/>
      <c r="H6" s="174" t="s">
        <v>239</v>
      </c>
      <c r="I6" s="174"/>
      <c r="J6" s="173" t="s">
        <v>65</v>
      </c>
      <c r="K6" s="212" t="s">
        <v>66</v>
      </c>
      <c r="M6" s="213"/>
    </row>
    <row r="7" ht="18" customHeight="1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1">
      <c r="A8" s="178" t="s">
        <v>240</v>
      </c>
      <c r="B8" s="159" t="s">
        <v>241</v>
      </c>
      <c r="C8" s="159" t="s">
        <v>242</v>
      </c>
      <c r="D8" s="159" t="s">
        <v>243</v>
      </c>
      <c r="E8" s="159" t="s">
        <v>244</v>
      </c>
      <c r="F8" s="159" t="s">
        <v>245</v>
      </c>
      <c r="G8" s="179" t="s">
        <v>349</v>
      </c>
      <c r="H8" s="180"/>
      <c r="I8" s="180"/>
      <c r="J8" s="180"/>
      <c r="K8" s="214"/>
    </row>
    <row r="9" ht="18" customHeight="1" spans="1:11">
      <c r="A9" s="168" t="s">
        <v>247</v>
      </c>
      <c r="B9" s="169"/>
      <c r="C9" s="181" t="s">
        <v>65</v>
      </c>
      <c r="D9" s="181" t="s">
        <v>66</v>
      </c>
      <c r="E9" s="164" t="s">
        <v>248</v>
      </c>
      <c r="F9" s="182" t="s">
        <v>249</v>
      </c>
      <c r="G9" s="183"/>
      <c r="H9" s="184"/>
      <c r="I9" s="184"/>
      <c r="J9" s="184"/>
      <c r="K9" s="215"/>
    </row>
    <row r="10" ht="18" customHeight="1" spans="1:11">
      <c r="A10" s="168" t="s">
        <v>250</v>
      </c>
      <c r="B10" s="169"/>
      <c r="C10" s="181" t="s">
        <v>65</v>
      </c>
      <c r="D10" s="181" t="s">
        <v>66</v>
      </c>
      <c r="E10" s="164" t="s">
        <v>251</v>
      </c>
      <c r="F10" s="182" t="s">
        <v>252</v>
      </c>
      <c r="G10" s="183" t="s">
        <v>253</v>
      </c>
      <c r="H10" s="184"/>
      <c r="I10" s="184"/>
      <c r="J10" s="184"/>
      <c r="K10" s="215"/>
    </row>
    <row r="11" ht="18" customHeight="1" spans="1:11">
      <c r="A11" s="185" t="s">
        <v>192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6"/>
    </row>
    <row r="12" ht="18" customHeight="1" spans="1:11">
      <c r="A12" s="162" t="s">
        <v>89</v>
      </c>
      <c r="B12" s="181" t="s">
        <v>85</v>
      </c>
      <c r="C12" s="181" t="s">
        <v>86</v>
      </c>
      <c r="D12" s="182"/>
      <c r="E12" s="164" t="s">
        <v>87</v>
      </c>
      <c r="F12" s="181" t="s">
        <v>85</v>
      </c>
      <c r="G12" s="181" t="s">
        <v>86</v>
      </c>
      <c r="H12" s="181"/>
      <c r="I12" s="164" t="s">
        <v>254</v>
      </c>
      <c r="J12" s="181" t="s">
        <v>85</v>
      </c>
      <c r="K12" s="211" t="s">
        <v>86</v>
      </c>
    </row>
    <row r="13" ht="18" customHeight="1" spans="1:11">
      <c r="A13" s="162" t="s">
        <v>92</v>
      </c>
      <c r="B13" s="181" t="s">
        <v>85</v>
      </c>
      <c r="C13" s="181" t="s">
        <v>86</v>
      </c>
      <c r="D13" s="182"/>
      <c r="E13" s="164" t="s">
        <v>97</v>
      </c>
      <c r="F13" s="181" t="s">
        <v>85</v>
      </c>
      <c r="G13" s="181" t="s">
        <v>86</v>
      </c>
      <c r="H13" s="181"/>
      <c r="I13" s="164" t="s">
        <v>255</v>
      </c>
      <c r="J13" s="181" t="s">
        <v>85</v>
      </c>
      <c r="K13" s="211" t="s">
        <v>86</v>
      </c>
    </row>
    <row r="14" ht="18" customHeight="1" spans="1:11">
      <c r="A14" s="170" t="s">
        <v>256</v>
      </c>
      <c r="B14" s="173" t="s">
        <v>85</v>
      </c>
      <c r="C14" s="173" t="s">
        <v>86</v>
      </c>
      <c r="D14" s="187"/>
      <c r="E14" s="172" t="s">
        <v>257</v>
      </c>
      <c r="F14" s="173" t="s">
        <v>85</v>
      </c>
      <c r="G14" s="173" t="s">
        <v>86</v>
      </c>
      <c r="H14" s="173"/>
      <c r="I14" s="172" t="s">
        <v>258</v>
      </c>
      <c r="J14" s="173" t="s">
        <v>85</v>
      </c>
      <c r="K14" s="212" t="s">
        <v>86</v>
      </c>
    </row>
    <row r="15" ht="18" customHeight="1" spans="1:11">
      <c r="A15" s="175"/>
      <c r="B15" s="188"/>
      <c r="C15" s="188"/>
      <c r="D15" s="176"/>
      <c r="E15" s="175"/>
      <c r="F15" s="188"/>
      <c r="G15" s="188"/>
      <c r="H15" s="188"/>
      <c r="I15" s="175"/>
      <c r="J15" s="188"/>
      <c r="K15" s="188"/>
    </row>
    <row r="16" s="151" customFormat="1" ht="18" customHeight="1" spans="1:11">
      <c r="A16" s="155" t="s">
        <v>259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7"/>
    </row>
    <row r="17" ht="18" customHeight="1" spans="1:11">
      <c r="A17" s="168" t="s">
        <v>260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18"/>
    </row>
    <row r="18" ht="18" customHeight="1" spans="1:11">
      <c r="A18" s="168" t="s">
        <v>324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18"/>
    </row>
    <row r="19" ht="22" customHeight="1" spans="1:11">
      <c r="A19" s="190"/>
      <c r="B19" s="181"/>
      <c r="C19" s="181"/>
      <c r="D19" s="181"/>
      <c r="E19" s="181"/>
      <c r="F19" s="181"/>
      <c r="G19" s="181"/>
      <c r="H19" s="181"/>
      <c r="I19" s="181"/>
      <c r="J19" s="181"/>
      <c r="K19" s="211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19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19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19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0"/>
    </row>
    <row r="24" ht="18" customHeight="1" spans="1:11">
      <c r="A24" s="168" t="s">
        <v>123</v>
      </c>
      <c r="B24" s="169"/>
      <c r="C24" s="181" t="s">
        <v>65</v>
      </c>
      <c r="D24" s="181" t="s">
        <v>66</v>
      </c>
      <c r="E24" s="167"/>
      <c r="F24" s="167"/>
      <c r="G24" s="167"/>
      <c r="H24" s="167"/>
      <c r="I24" s="167"/>
      <c r="J24" s="167"/>
      <c r="K24" s="210"/>
    </row>
    <row r="25" ht="18" customHeight="1" spans="1:11">
      <c r="A25" s="195" t="s">
        <v>262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1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263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22" t="s">
        <v>264</v>
      </c>
    </row>
    <row r="28" ht="23" customHeight="1" spans="1:11">
      <c r="A28" s="191" t="s">
        <v>350</v>
      </c>
      <c r="B28" s="192"/>
      <c r="C28" s="192"/>
      <c r="D28" s="192"/>
      <c r="E28" s="192"/>
      <c r="F28" s="192"/>
      <c r="G28" s="192"/>
      <c r="H28" s="192"/>
      <c r="I28" s="192"/>
      <c r="J28" s="223"/>
      <c r="K28" s="224">
        <v>2</v>
      </c>
    </row>
    <row r="29" ht="23" customHeight="1" spans="1:11">
      <c r="A29" s="191" t="s">
        <v>326</v>
      </c>
      <c r="B29" s="192"/>
      <c r="C29" s="192"/>
      <c r="D29" s="192"/>
      <c r="E29" s="192"/>
      <c r="F29" s="192"/>
      <c r="G29" s="192"/>
      <c r="H29" s="192"/>
      <c r="I29" s="192"/>
      <c r="J29" s="223"/>
      <c r="K29" s="215">
        <v>2</v>
      </c>
    </row>
    <row r="30" ht="23" customHeight="1" spans="1:11">
      <c r="A30" s="191" t="s">
        <v>351</v>
      </c>
      <c r="B30" s="192"/>
      <c r="C30" s="192"/>
      <c r="D30" s="192"/>
      <c r="E30" s="192"/>
      <c r="F30" s="192"/>
      <c r="G30" s="192"/>
      <c r="H30" s="192"/>
      <c r="I30" s="192"/>
      <c r="J30" s="223"/>
      <c r="K30" s="224">
        <v>1</v>
      </c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23"/>
      <c r="K31" s="215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23"/>
      <c r="K32" s="225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23"/>
      <c r="K33" s="226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23"/>
      <c r="K34" s="215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23"/>
      <c r="K35" s="227"/>
    </row>
    <row r="36" ht="23" customHeight="1" spans="1:11">
      <c r="A36" s="199" t="s">
        <v>267</v>
      </c>
      <c r="B36" s="200"/>
      <c r="C36" s="200"/>
      <c r="D36" s="200"/>
      <c r="E36" s="200"/>
      <c r="F36" s="200"/>
      <c r="G36" s="200"/>
      <c r="H36" s="200"/>
      <c r="I36" s="200"/>
      <c r="J36" s="228"/>
      <c r="K36" s="229">
        <f>SUM(K28:K35)</f>
        <v>5</v>
      </c>
    </row>
    <row r="37" ht="18.75" customHeight="1" spans="1:11">
      <c r="A37" s="201" t="s">
        <v>268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30"/>
    </row>
    <row r="38" s="152" customFormat="1" ht="18.75" customHeight="1" spans="1:11">
      <c r="A38" s="168" t="s">
        <v>269</v>
      </c>
      <c r="B38" s="169"/>
      <c r="C38" s="169"/>
      <c r="D38" s="167" t="s">
        <v>270</v>
      </c>
      <c r="E38" s="167"/>
      <c r="F38" s="203" t="s">
        <v>271</v>
      </c>
      <c r="G38" s="204"/>
      <c r="H38" s="169" t="s">
        <v>272</v>
      </c>
      <c r="I38" s="169"/>
      <c r="J38" s="169" t="s">
        <v>273</v>
      </c>
      <c r="K38" s="218"/>
    </row>
    <row r="39" ht="18.75" customHeight="1" spans="1:11">
      <c r="A39" s="168" t="s">
        <v>124</v>
      </c>
      <c r="B39" s="169" t="s">
        <v>352</v>
      </c>
      <c r="C39" s="169"/>
      <c r="D39" s="169"/>
      <c r="E39" s="169"/>
      <c r="F39" s="169"/>
      <c r="G39" s="169"/>
      <c r="H39" s="169"/>
      <c r="I39" s="169"/>
      <c r="J39" s="169"/>
      <c r="K39" s="218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218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218"/>
    </row>
    <row r="42" ht="32.1" customHeight="1" spans="1:11">
      <c r="A42" s="170" t="s">
        <v>136</v>
      </c>
      <c r="B42" s="205" t="s">
        <v>275</v>
      </c>
      <c r="C42" s="205"/>
      <c r="D42" s="172" t="s">
        <v>276</v>
      </c>
      <c r="E42" s="187" t="s">
        <v>139</v>
      </c>
      <c r="F42" s="172" t="s">
        <v>140</v>
      </c>
      <c r="G42" s="206">
        <v>45866</v>
      </c>
      <c r="H42" s="207" t="s">
        <v>141</v>
      </c>
      <c r="I42" s="207"/>
      <c r="J42" s="205" t="s">
        <v>142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3</xdr:col>
                    <xdr:colOff>102870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285750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247650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F25" sqref="F25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11.625" style="89" customWidth="1"/>
    <col min="9" max="9" width="2.75" style="89" customWidth="1"/>
    <col min="10" max="12" width="15.625" style="89" customWidth="1"/>
    <col min="13" max="13" width="15.625" style="91" customWidth="1"/>
    <col min="14" max="14" width="17.875" style="91" customWidth="1"/>
    <col min="15" max="15" width="17.625" style="91" customWidth="1"/>
    <col min="16" max="244" width="9" style="89"/>
    <col min="245" max="16384" width="9" style="92"/>
  </cols>
  <sheetData>
    <row r="1" s="89" customFormat="1" ht="29" customHeight="1" spans="1:24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</row>
    <row r="2" s="89" customFormat="1" ht="20" customHeight="1" spans="1:247">
      <c r="A2" s="96" t="s">
        <v>61</v>
      </c>
      <c r="B2" s="97" t="str">
        <f>首期!B4</f>
        <v>TACCAN91209</v>
      </c>
      <c r="C2" s="98"/>
      <c r="D2" s="99"/>
      <c r="E2" s="100" t="s">
        <v>67</v>
      </c>
      <c r="F2" s="101" t="str">
        <f>首期!B5</f>
        <v>男式超轻套头抓绒服</v>
      </c>
      <c r="G2" s="101"/>
      <c r="H2" s="101"/>
      <c r="I2" s="133"/>
      <c r="J2" s="134" t="s">
        <v>57</v>
      </c>
      <c r="K2" s="135" t="s">
        <v>277</v>
      </c>
      <c r="L2" s="135"/>
      <c r="M2" s="135"/>
      <c r="N2" s="135"/>
      <c r="O2" s="136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</row>
    <row r="3" s="89" customFormat="1" spans="1:24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7"/>
      <c r="J3" s="138"/>
      <c r="K3" s="138"/>
      <c r="L3" s="138"/>
      <c r="M3" s="138"/>
      <c r="N3" s="138"/>
      <c r="O3" s="139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</row>
    <row r="4" s="89" customFormat="1" ht="18" spans="1:247">
      <c r="A4" s="102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7"/>
      <c r="J4" s="140" t="s">
        <v>110</v>
      </c>
      <c r="K4" s="140" t="s">
        <v>111</v>
      </c>
      <c r="L4" s="140" t="s">
        <v>112</v>
      </c>
      <c r="M4" s="140" t="s">
        <v>113</v>
      </c>
      <c r="N4" s="140" t="s">
        <v>114</v>
      </c>
      <c r="O4" s="141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</row>
    <row r="5" s="89" customFormat="1" ht="16.5" spans="1:247">
      <c r="A5" s="102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7"/>
      <c r="J5" s="142" t="s">
        <v>119</v>
      </c>
      <c r="K5" s="142" t="s">
        <v>117</v>
      </c>
      <c r="L5" s="142" t="s">
        <v>117</v>
      </c>
      <c r="M5" s="142" t="s">
        <v>118</v>
      </c>
      <c r="N5" s="142" t="s">
        <v>118</v>
      </c>
      <c r="O5" s="143" t="s">
        <v>119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</row>
    <row r="6" s="89" customFormat="1" ht="21" customHeight="1" spans="1:247">
      <c r="A6" s="108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7"/>
      <c r="J6" s="142" t="s">
        <v>288</v>
      </c>
      <c r="K6" s="142" t="s">
        <v>307</v>
      </c>
      <c r="L6" s="142" t="s">
        <v>291</v>
      </c>
      <c r="M6" s="144" t="s">
        <v>288</v>
      </c>
      <c r="N6" s="142" t="s">
        <v>353</v>
      </c>
      <c r="O6" s="143" t="s">
        <v>288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</row>
    <row r="7" s="89" customFormat="1" ht="21" customHeight="1" spans="1:247">
      <c r="A7" s="111" t="s">
        <v>162</v>
      </c>
      <c r="B7" s="112">
        <f>C7</f>
        <v>20.5</v>
      </c>
      <c r="C7" s="112">
        <f>D7-1.5</f>
        <v>20.5</v>
      </c>
      <c r="D7" s="113">
        <v>22</v>
      </c>
      <c r="E7" s="112">
        <f>D7</f>
        <v>22</v>
      </c>
      <c r="F7" s="112">
        <f>E7+2</f>
        <v>24</v>
      </c>
      <c r="G7" s="112">
        <f>F7</f>
        <v>24</v>
      </c>
      <c r="H7" s="112">
        <f>G7+1</f>
        <v>25</v>
      </c>
      <c r="I7" s="137"/>
      <c r="J7" s="142" t="s">
        <v>291</v>
      </c>
      <c r="K7" s="142" t="s">
        <v>291</v>
      </c>
      <c r="L7" s="142" t="s">
        <v>291</v>
      </c>
      <c r="M7" s="142" t="s">
        <v>291</v>
      </c>
      <c r="N7" s="142" t="s">
        <v>291</v>
      </c>
      <c r="O7" s="143" t="s">
        <v>291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</row>
    <row r="8" s="89" customFormat="1" ht="21" customHeight="1" spans="1:247">
      <c r="A8" s="114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137"/>
      <c r="J8" s="142" t="s">
        <v>354</v>
      </c>
      <c r="K8" s="142" t="s">
        <v>294</v>
      </c>
      <c r="L8" s="142" t="s">
        <v>301</v>
      </c>
      <c r="M8" s="144" t="s">
        <v>355</v>
      </c>
      <c r="N8" s="142" t="s">
        <v>291</v>
      </c>
      <c r="O8" s="143" t="s">
        <v>294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</row>
    <row r="9" s="89" customFormat="1" ht="21" customHeight="1" spans="1:247">
      <c r="A9" s="114" t="s">
        <v>166</v>
      </c>
      <c r="B9" s="109">
        <f t="shared" si="0"/>
        <v>98</v>
      </c>
      <c r="C9" s="109">
        <f t="shared" si="1"/>
        <v>102</v>
      </c>
      <c r="D9" s="115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137"/>
      <c r="J9" s="142" t="s">
        <v>301</v>
      </c>
      <c r="K9" s="142" t="s">
        <v>301</v>
      </c>
      <c r="L9" s="142" t="s">
        <v>356</v>
      </c>
      <c r="M9" s="142" t="s">
        <v>301</v>
      </c>
      <c r="N9" s="142" t="s">
        <v>291</v>
      </c>
      <c r="O9" s="143" t="s">
        <v>354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</row>
    <row r="10" s="89" customFormat="1" ht="21" customHeight="1" spans="1:247">
      <c r="A10" s="114" t="s">
        <v>168</v>
      </c>
      <c r="B10" s="109">
        <f t="shared" si="0"/>
        <v>98</v>
      </c>
      <c r="C10" s="109">
        <f t="shared" si="1"/>
        <v>102</v>
      </c>
      <c r="D10" s="115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137"/>
      <c r="J10" s="142" t="s">
        <v>301</v>
      </c>
      <c r="K10" s="142" t="s">
        <v>357</v>
      </c>
      <c r="L10" s="142" t="s">
        <v>301</v>
      </c>
      <c r="M10" s="144" t="s">
        <v>358</v>
      </c>
      <c r="N10" s="142" t="s">
        <v>291</v>
      </c>
      <c r="O10" s="143" t="s">
        <v>301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</row>
    <row r="11" s="89" customFormat="1" ht="21" customHeight="1" spans="1:247">
      <c r="A11" s="114" t="s">
        <v>169</v>
      </c>
      <c r="B11" s="109">
        <f>C11-1.2</f>
        <v>43.6</v>
      </c>
      <c r="C11" s="109">
        <f>D11-1.2</f>
        <v>44.8</v>
      </c>
      <c r="D11" s="115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137"/>
      <c r="J11" s="142" t="s">
        <v>307</v>
      </c>
      <c r="K11" s="142" t="s">
        <v>305</v>
      </c>
      <c r="L11" s="142" t="s">
        <v>359</v>
      </c>
      <c r="M11" s="142" t="s">
        <v>296</v>
      </c>
      <c r="N11" s="142" t="s">
        <v>307</v>
      </c>
      <c r="O11" s="143" t="s">
        <v>360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</row>
    <row r="12" s="89" customFormat="1" ht="21" customHeight="1" spans="1:247">
      <c r="A12" s="114" t="s">
        <v>173</v>
      </c>
      <c r="B12" s="109">
        <f>C12-0.6</f>
        <v>60.7</v>
      </c>
      <c r="C12" s="109">
        <f>D12-1.2</f>
        <v>61.3</v>
      </c>
      <c r="D12" s="115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137"/>
      <c r="J12" s="142" t="s">
        <v>313</v>
      </c>
      <c r="K12" s="142" t="s">
        <v>361</v>
      </c>
      <c r="L12" s="142" t="s">
        <v>311</v>
      </c>
      <c r="M12" s="144" t="s">
        <v>312</v>
      </c>
      <c r="N12" s="142" t="s">
        <v>313</v>
      </c>
      <c r="O12" s="143" t="s">
        <v>345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</row>
    <row r="13" s="89" customFormat="1" ht="21" customHeight="1" spans="1:247">
      <c r="A13" s="114" t="s">
        <v>177</v>
      </c>
      <c r="B13" s="109">
        <f>C13-0.7</f>
        <v>18.1</v>
      </c>
      <c r="C13" s="109">
        <f>D13-0.7</f>
        <v>18.8</v>
      </c>
      <c r="D13" s="115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137"/>
      <c r="J13" s="142" t="s">
        <v>315</v>
      </c>
      <c r="K13" s="142" t="s">
        <v>346</v>
      </c>
      <c r="L13" s="142" t="s">
        <v>291</v>
      </c>
      <c r="M13" s="142" t="s">
        <v>316</v>
      </c>
      <c r="N13" s="142" t="s">
        <v>317</v>
      </c>
      <c r="O13" s="143" t="s">
        <v>347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</row>
    <row r="14" s="89" customFormat="1" ht="21" customHeight="1" spans="1:247">
      <c r="A14" s="116" t="s">
        <v>179</v>
      </c>
      <c r="B14" s="117">
        <f>C14-0.6</f>
        <v>14.3</v>
      </c>
      <c r="C14" s="117">
        <f>D14-0.6</f>
        <v>14.9</v>
      </c>
      <c r="D14" s="118">
        <v>15.5</v>
      </c>
      <c r="E14" s="117">
        <f>D14+0.6</f>
        <v>16.1</v>
      </c>
      <c r="F14" s="117">
        <f>E14+0.6</f>
        <v>16.7</v>
      </c>
      <c r="G14" s="117">
        <f>F14+0.95</f>
        <v>17.65</v>
      </c>
      <c r="H14" s="117">
        <f>G14+0.95</f>
        <v>18.6</v>
      </c>
      <c r="I14" s="137"/>
      <c r="J14" s="142" t="s">
        <v>291</v>
      </c>
      <c r="K14" s="142" t="s">
        <v>291</v>
      </c>
      <c r="L14" s="142" t="s">
        <v>291</v>
      </c>
      <c r="M14" s="142" t="s">
        <v>291</v>
      </c>
      <c r="N14" s="142" t="s">
        <v>291</v>
      </c>
      <c r="O14" s="143" t="s">
        <v>291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</row>
    <row r="15" s="89" customFormat="1" ht="21" customHeight="1" spans="1:247">
      <c r="A15" s="116" t="s">
        <v>181</v>
      </c>
      <c r="B15" s="117">
        <f>C15-0.4</f>
        <v>11.2</v>
      </c>
      <c r="C15" s="117">
        <f>D15-0.4</f>
        <v>11.6</v>
      </c>
      <c r="D15" s="118">
        <v>12</v>
      </c>
      <c r="E15" s="117">
        <f>D15+0.4</f>
        <v>12.4</v>
      </c>
      <c r="F15" s="117">
        <f>E15+0.4</f>
        <v>12.8</v>
      </c>
      <c r="G15" s="117">
        <f>F15+0.6</f>
        <v>13.4</v>
      </c>
      <c r="H15" s="117">
        <f>G15+0.6</f>
        <v>14</v>
      </c>
      <c r="I15" s="137"/>
      <c r="J15" s="142" t="s">
        <v>319</v>
      </c>
      <c r="K15" s="142" t="s">
        <v>320</v>
      </c>
      <c r="L15" s="142" t="s">
        <v>320</v>
      </c>
      <c r="M15" s="142" t="s">
        <v>348</v>
      </c>
      <c r="N15" s="142" t="s">
        <v>313</v>
      </c>
      <c r="O15" s="143" t="s">
        <v>323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</row>
    <row r="16" s="89" customFormat="1" ht="21" customHeight="1" spans="1:247">
      <c r="A16" s="114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137"/>
      <c r="J16" s="142" t="s">
        <v>291</v>
      </c>
      <c r="K16" s="142" t="s">
        <v>291</v>
      </c>
      <c r="L16" s="142" t="s">
        <v>291</v>
      </c>
      <c r="M16" s="142" t="s">
        <v>291</v>
      </c>
      <c r="N16" s="142" t="s">
        <v>291</v>
      </c>
      <c r="O16" s="143" t="s">
        <v>291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</row>
    <row r="17" s="89" customFormat="1" ht="21" customHeight="1" spans="1:247">
      <c r="A17" s="114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137"/>
      <c r="J17" s="142" t="s">
        <v>291</v>
      </c>
      <c r="K17" s="142" t="s">
        <v>291</v>
      </c>
      <c r="L17" s="142" t="s">
        <v>291</v>
      </c>
      <c r="M17" s="142" t="s">
        <v>291</v>
      </c>
      <c r="N17" s="142" t="s">
        <v>291</v>
      </c>
      <c r="O17" s="143" t="s">
        <v>291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</row>
    <row r="18" s="89" customFormat="1" ht="21" customHeight="1" spans="1:247">
      <c r="A18" s="114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137"/>
      <c r="J18" s="142" t="s">
        <v>291</v>
      </c>
      <c r="K18" s="142" t="s">
        <v>291</v>
      </c>
      <c r="L18" s="142" t="s">
        <v>291</v>
      </c>
      <c r="M18" s="142" t="s">
        <v>291</v>
      </c>
      <c r="N18" s="142" t="s">
        <v>291</v>
      </c>
      <c r="O18" s="143" t="s">
        <v>291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</row>
    <row r="19" s="89" customFormat="1" ht="21" customHeight="1" spans="1:247">
      <c r="A19" s="119"/>
      <c r="B19" s="120"/>
      <c r="C19" s="120"/>
      <c r="D19" s="120"/>
      <c r="E19" s="121"/>
      <c r="F19" s="120"/>
      <c r="G19" s="120"/>
      <c r="H19" s="120"/>
      <c r="I19" s="137"/>
      <c r="J19" s="142"/>
      <c r="K19" s="142"/>
      <c r="L19" s="142"/>
      <c r="M19" s="142"/>
      <c r="N19" s="142"/>
      <c r="O19" s="143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</row>
    <row r="20" s="89" customFormat="1" ht="21" customHeight="1" spans="1:247">
      <c r="A20" s="122"/>
      <c r="B20" s="123"/>
      <c r="C20" s="123"/>
      <c r="D20" s="123"/>
      <c r="E20" s="123"/>
      <c r="F20" s="123"/>
      <c r="G20" s="123"/>
      <c r="H20" s="124"/>
      <c r="I20" s="137"/>
      <c r="J20" s="142"/>
      <c r="K20" s="142"/>
      <c r="L20" s="142"/>
      <c r="M20" s="142"/>
      <c r="N20" s="142"/>
      <c r="O20" s="143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</row>
    <row r="21" s="89" customFormat="1" ht="21" customHeight="1" spans="1:247">
      <c r="A21" s="125"/>
      <c r="B21" s="126"/>
      <c r="C21" s="126"/>
      <c r="D21" s="126"/>
      <c r="E21" s="127"/>
      <c r="F21" s="126"/>
      <c r="G21" s="126"/>
      <c r="H21" s="126"/>
      <c r="I21" s="145"/>
      <c r="J21" s="146"/>
      <c r="K21" s="146"/>
      <c r="L21" s="147"/>
      <c r="M21" s="146"/>
      <c r="N21" s="146"/>
      <c r="O21" s="148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</row>
    <row r="22" ht="16.5" spans="1:15">
      <c r="A22" s="128"/>
      <c r="B22" s="128"/>
      <c r="C22" s="129"/>
      <c r="D22" s="129"/>
      <c r="E22" s="130"/>
      <c r="F22" s="129"/>
      <c r="G22" s="129"/>
      <c r="H22" s="129"/>
      <c r="M22" s="89"/>
      <c r="N22" s="89"/>
      <c r="O22" s="89"/>
    </row>
    <row r="23" spans="1:15">
      <c r="A23" s="131" t="s">
        <v>186</v>
      </c>
      <c r="B23" s="131"/>
      <c r="C23" s="132"/>
      <c r="D23" s="132"/>
      <c r="M23" s="89"/>
      <c r="N23" s="89"/>
      <c r="O23" s="89"/>
    </row>
    <row r="24" spans="3:15">
      <c r="C24" s="90"/>
      <c r="J24" s="149" t="s">
        <v>187</v>
      </c>
      <c r="K24" s="150">
        <v>45866</v>
      </c>
      <c r="L24" s="149" t="s">
        <v>188</v>
      </c>
      <c r="M24" s="149" t="s">
        <v>139</v>
      </c>
      <c r="N24" s="149" t="s">
        <v>189</v>
      </c>
      <c r="O24" s="89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O12" sqref="O12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7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1">
      <c r="A1" s="154" t="s">
        <v>226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8" customHeight="1" spans="1:11">
      <c r="A2" s="155" t="s">
        <v>53</v>
      </c>
      <c r="B2" s="156" t="s">
        <v>54</v>
      </c>
      <c r="C2" s="156"/>
      <c r="D2" s="157" t="s">
        <v>61</v>
      </c>
      <c r="E2" s="158" t="str">
        <f>首期!B4</f>
        <v>TACCAN91209</v>
      </c>
      <c r="F2" s="159" t="s">
        <v>227</v>
      </c>
      <c r="G2" s="160" t="str">
        <f>首期!B5</f>
        <v>男式超轻套头抓绒服</v>
      </c>
      <c r="H2" s="161"/>
      <c r="I2" s="189" t="s">
        <v>57</v>
      </c>
      <c r="J2" s="208" t="s">
        <v>56</v>
      </c>
      <c r="K2" s="209"/>
    </row>
    <row r="3" ht="18" customHeight="1" spans="1:11">
      <c r="A3" s="162" t="s">
        <v>75</v>
      </c>
      <c r="B3" s="163">
        <v>5076</v>
      </c>
      <c r="C3" s="163"/>
      <c r="D3" s="164" t="s">
        <v>228</v>
      </c>
      <c r="E3" s="165">
        <v>45866</v>
      </c>
      <c r="F3" s="166"/>
      <c r="G3" s="166"/>
      <c r="H3" s="167" t="s">
        <v>229</v>
      </c>
      <c r="I3" s="167"/>
      <c r="J3" s="167"/>
      <c r="K3" s="210"/>
    </row>
    <row r="4" ht="18" customHeight="1" spans="1:11">
      <c r="A4" s="168" t="s">
        <v>71</v>
      </c>
      <c r="B4" s="163">
        <v>3</v>
      </c>
      <c r="C4" s="163">
        <v>6</v>
      </c>
      <c r="D4" s="169" t="s">
        <v>230</v>
      </c>
      <c r="E4" s="166" t="s">
        <v>231</v>
      </c>
      <c r="F4" s="166"/>
      <c r="G4" s="166"/>
      <c r="H4" s="169" t="s">
        <v>232</v>
      </c>
      <c r="I4" s="169"/>
      <c r="J4" s="181" t="s">
        <v>65</v>
      </c>
      <c r="K4" s="211" t="s">
        <v>66</v>
      </c>
    </row>
    <row r="5" ht="18" customHeight="1" spans="1:11">
      <c r="A5" s="168" t="s">
        <v>233</v>
      </c>
      <c r="B5" s="163">
        <v>5</v>
      </c>
      <c r="C5" s="163"/>
      <c r="D5" s="164" t="s">
        <v>234</v>
      </c>
      <c r="E5" s="164"/>
      <c r="G5" s="164"/>
      <c r="H5" s="169" t="s">
        <v>235</v>
      </c>
      <c r="I5" s="169"/>
      <c r="J5" s="181" t="s">
        <v>65</v>
      </c>
      <c r="K5" s="211" t="s">
        <v>66</v>
      </c>
    </row>
    <row r="6" ht="18" customHeight="1" spans="1:13">
      <c r="A6" s="170" t="s">
        <v>236</v>
      </c>
      <c r="B6" s="171">
        <v>200</v>
      </c>
      <c r="C6" s="171"/>
      <c r="D6" s="172" t="s">
        <v>237</v>
      </c>
      <c r="E6" s="173">
        <v>5230</v>
      </c>
      <c r="F6" s="173"/>
      <c r="G6" s="172"/>
      <c r="H6" s="174" t="s">
        <v>239</v>
      </c>
      <c r="I6" s="174"/>
      <c r="J6" s="173" t="s">
        <v>65</v>
      </c>
      <c r="K6" s="212" t="s">
        <v>66</v>
      </c>
      <c r="L6" s="153" t="s">
        <v>362</v>
      </c>
      <c r="M6" s="213"/>
    </row>
    <row r="7" ht="18" customHeight="1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1">
      <c r="A8" s="178" t="s">
        <v>240</v>
      </c>
      <c r="B8" s="159" t="s">
        <v>241</v>
      </c>
      <c r="C8" s="159" t="s">
        <v>242</v>
      </c>
      <c r="D8" s="159" t="s">
        <v>243</v>
      </c>
      <c r="E8" s="159" t="s">
        <v>244</v>
      </c>
      <c r="F8" s="159" t="s">
        <v>245</v>
      </c>
      <c r="G8" s="179" t="s">
        <v>363</v>
      </c>
      <c r="H8" s="180"/>
      <c r="I8" s="180"/>
      <c r="J8" s="180"/>
      <c r="K8" s="214"/>
    </row>
    <row r="9" ht="18" customHeight="1" spans="1:11">
      <c r="A9" s="168" t="s">
        <v>247</v>
      </c>
      <c r="B9" s="169"/>
      <c r="C9" s="181" t="s">
        <v>65</v>
      </c>
      <c r="D9" s="181" t="s">
        <v>66</v>
      </c>
      <c r="E9" s="164" t="s">
        <v>248</v>
      </c>
      <c r="F9" s="182" t="s">
        <v>249</v>
      </c>
      <c r="G9" s="183"/>
      <c r="H9" s="184"/>
      <c r="I9" s="184"/>
      <c r="J9" s="184"/>
      <c r="K9" s="215"/>
    </row>
    <row r="10" ht="18" customHeight="1" spans="1:11">
      <c r="A10" s="168" t="s">
        <v>250</v>
      </c>
      <c r="B10" s="169"/>
      <c r="C10" s="181" t="s">
        <v>65</v>
      </c>
      <c r="D10" s="181" t="s">
        <v>66</v>
      </c>
      <c r="E10" s="164" t="s">
        <v>251</v>
      </c>
      <c r="F10" s="182" t="s">
        <v>252</v>
      </c>
      <c r="G10" s="183" t="s">
        <v>253</v>
      </c>
      <c r="H10" s="184"/>
      <c r="I10" s="184"/>
      <c r="J10" s="184"/>
      <c r="K10" s="215"/>
    </row>
    <row r="11" ht="18" customHeight="1" spans="1:11">
      <c r="A11" s="185" t="s">
        <v>192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6"/>
    </row>
    <row r="12" ht="18" customHeight="1" spans="1:11">
      <c r="A12" s="162" t="s">
        <v>89</v>
      </c>
      <c r="B12" s="181" t="s">
        <v>85</v>
      </c>
      <c r="C12" s="181" t="s">
        <v>86</v>
      </c>
      <c r="D12" s="182"/>
      <c r="E12" s="164" t="s">
        <v>87</v>
      </c>
      <c r="F12" s="181" t="s">
        <v>85</v>
      </c>
      <c r="G12" s="181" t="s">
        <v>86</v>
      </c>
      <c r="H12" s="181"/>
      <c r="I12" s="164" t="s">
        <v>254</v>
      </c>
      <c r="J12" s="181" t="s">
        <v>85</v>
      </c>
      <c r="K12" s="211" t="s">
        <v>86</v>
      </c>
    </row>
    <row r="13" ht="18" customHeight="1" spans="1:11">
      <c r="A13" s="162" t="s">
        <v>92</v>
      </c>
      <c r="B13" s="181" t="s">
        <v>85</v>
      </c>
      <c r="C13" s="181" t="s">
        <v>86</v>
      </c>
      <c r="D13" s="182"/>
      <c r="E13" s="164" t="s">
        <v>97</v>
      </c>
      <c r="F13" s="181" t="s">
        <v>85</v>
      </c>
      <c r="G13" s="181" t="s">
        <v>86</v>
      </c>
      <c r="H13" s="181"/>
      <c r="I13" s="164" t="s">
        <v>255</v>
      </c>
      <c r="J13" s="181" t="s">
        <v>85</v>
      </c>
      <c r="K13" s="211" t="s">
        <v>86</v>
      </c>
    </row>
    <row r="14" ht="18" customHeight="1" spans="1:11">
      <c r="A14" s="170" t="s">
        <v>256</v>
      </c>
      <c r="B14" s="173" t="s">
        <v>85</v>
      </c>
      <c r="C14" s="173" t="s">
        <v>86</v>
      </c>
      <c r="D14" s="187"/>
      <c r="E14" s="172" t="s">
        <v>257</v>
      </c>
      <c r="F14" s="173" t="s">
        <v>85</v>
      </c>
      <c r="G14" s="173" t="s">
        <v>86</v>
      </c>
      <c r="H14" s="173"/>
      <c r="I14" s="172" t="s">
        <v>258</v>
      </c>
      <c r="J14" s="173" t="s">
        <v>85</v>
      </c>
      <c r="K14" s="212" t="s">
        <v>86</v>
      </c>
    </row>
    <row r="15" ht="18" customHeight="1" spans="1:11">
      <c r="A15" s="175"/>
      <c r="B15" s="188"/>
      <c r="C15" s="188"/>
      <c r="D15" s="176"/>
      <c r="E15" s="175"/>
      <c r="F15" s="188"/>
      <c r="G15" s="188"/>
      <c r="H15" s="188"/>
      <c r="I15" s="175"/>
      <c r="J15" s="188"/>
      <c r="K15" s="188"/>
    </row>
    <row r="16" s="151" customFormat="1" ht="18" customHeight="1" spans="1:11">
      <c r="A16" s="155" t="s">
        <v>259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7"/>
    </row>
    <row r="17" ht="18" customHeight="1" spans="1:11">
      <c r="A17" s="168" t="s">
        <v>260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18"/>
    </row>
    <row r="18" ht="18" customHeight="1" spans="1:11">
      <c r="A18" s="168" t="s">
        <v>331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18"/>
    </row>
    <row r="19" ht="22" customHeight="1" spans="1:11">
      <c r="A19" s="190"/>
      <c r="B19" s="181"/>
      <c r="C19" s="181"/>
      <c r="D19" s="181"/>
      <c r="E19" s="181"/>
      <c r="F19" s="181"/>
      <c r="G19" s="181"/>
      <c r="H19" s="181"/>
      <c r="I19" s="181"/>
      <c r="J19" s="181"/>
      <c r="K19" s="211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19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19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19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0"/>
    </row>
    <row r="24" ht="18" customHeight="1" spans="1:11">
      <c r="A24" s="168" t="s">
        <v>123</v>
      </c>
      <c r="B24" s="169"/>
      <c r="C24" s="181" t="s">
        <v>65</v>
      </c>
      <c r="D24" s="181" t="s">
        <v>66</v>
      </c>
      <c r="E24" s="167"/>
      <c r="F24" s="167"/>
      <c r="G24" s="167"/>
      <c r="H24" s="167"/>
      <c r="I24" s="167"/>
      <c r="J24" s="167"/>
      <c r="K24" s="210"/>
    </row>
    <row r="25" ht="18" customHeight="1" spans="1:11">
      <c r="A25" s="195" t="s">
        <v>262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1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263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22" t="s">
        <v>264</v>
      </c>
    </row>
    <row r="28" ht="23" customHeight="1" spans="1:11">
      <c r="A28" s="191" t="s">
        <v>332</v>
      </c>
      <c r="B28" s="192"/>
      <c r="C28" s="192"/>
      <c r="D28" s="192"/>
      <c r="E28" s="192"/>
      <c r="F28" s="192"/>
      <c r="G28" s="192"/>
      <c r="H28" s="192"/>
      <c r="I28" s="192"/>
      <c r="J28" s="223"/>
      <c r="K28" s="224">
        <v>2</v>
      </c>
    </row>
    <row r="29" ht="23" customHeight="1" spans="1:11">
      <c r="A29" s="191" t="s">
        <v>326</v>
      </c>
      <c r="B29" s="192"/>
      <c r="C29" s="192"/>
      <c r="D29" s="192"/>
      <c r="E29" s="192"/>
      <c r="F29" s="192"/>
      <c r="G29" s="192"/>
      <c r="H29" s="192"/>
      <c r="I29" s="192"/>
      <c r="J29" s="223"/>
      <c r="K29" s="215">
        <v>1</v>
      </c>
    </row>
    <row r="30" ht="23" customHeight="1" spans="1:11">
      <c r="A30" s="191" t="s">
        <v>327</v>
      </c>
      <c r="B30" s="192"/>
      <c r="C30" s="192"/>
      <c r="D30" s="192"/>
      <c r="E30" s="192"/>
      <c r="F30" s="192"/>
      <c r="G30" s="192"/>
      <c r="H30" s="192"/>
      <c r="I30" s="192"/>
      <c r="J30" s="223"/>
      <c r="K30" s="224">
        <v>1</v>
      </c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23"/>
      <c r="K31" s="215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23"/>
      <c r="K32" s="225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23"/>
      <c r="K33" s="226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23"/>
      <c r="K34" s="215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23"/>
      <c r="K35" s="227"/>
    </row>
    <row r="36" ht="23" customHeight="1" spans="1:11">
      <c r="A36" s="199" t="s">
        <v>267</v>
      </c>
      <c r="B36" s="200"/>
      <c r="C36" s="200"/>
      <c r="D36" s="200"/>
      <c r="E36" s="200"/>
      <c r="F36" s="200"/>
      <c r="G36" s="200"/>
      <c r="H36" s="200"/>
      <c r="I36" s="200"/>
      <c r="J36" s="228"/>
      <c r="K36" s="229">
        <f>SUM(K28:K35)</f>
        <v>4</v>
      </c>
    </row>
    <row r="37" ht="18.75" customHeight="1" spans="1:11">
      <c r="A37" s="201" t="s">
        <v>268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30"/>
    </row>
    <row r="38" s="152" customFormat="1" ht="18.75" customHeight="1" spans="1:11">
      <c r="A38" s="168" t="s">
        <v>269</v>
      </c>
      <c r="B38" s="169"/>
      <c r="C38" s="169"/>
      <c r="D38" s="167" t="s">
        <v>270</v>
      </c>
      <c r="E38" s="167"/>
      <c r="F38" s="203" t="s">
        <v>271</v>
      </c>
      <c r="G38" s="204"/>
      <c r="H38" s="169" t="s">
        <v>272</v>
      </c>
      <c r="I38" s="169"/>
      <c r="J38" s="169" t="s">
        <v>273</v>
      </c>
      <c r="K38" s="218"/>
    </row>
    <row r="39" ht="18.75" customHeight="1" spans="1:11">
      <c r="A39" s="168" t="s">
        <v>124</v>
      </c>
      <c r="B39" s="169" t="s">
        <v>364</v>
      </c>
      <c r="C39" s="169"/>
      <c r="D39" s="169"/>
      <c r="E39" s="169"/>
      <c r="F39" s="169"/>
      <c r="G39" s="169"/>
      <c r="H39" s="169"/>
      <c r="I39" s="169"/>
      <c r="J39" s="169"/>
      <c r="K39" s="218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218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218"/>
    </row>
    <row r="42" ht="32.1" customHeight="1" spans="1:11">
      <c r="A42" s="170" t="s">
        <v>136</v>
      </c>
      <c r="B42" s="205" t="s">
        <v>275</v>
      </c>
      <c r="C42" s="205"/>
      <c r="D42" s="172" t="s">
        <v>276</v>
      </c>
      <c r="E42" s="187" t="s">
        <v>139</v>
      </c>
      <c r="F42" s="172" t="s">
        <v>140</v>
      </c>
      <c r="G42" s="206">
        <v>45901</v>
      </c>
      <c r="H42" s="207" t="s">
        <v>141</v>
      </c>
      <c r="I42" s="207"/>
      <c r="J42" s="205" t="s">
        <v>142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2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3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4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8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3</xdr:col>
                    <xdr:colOff>102870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2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3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285750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247650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M8" sqref="M8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11.625" style="89" customWidth="1"/>
    <col min="9" max="9" width="2.75" style="89" customWidth="1"/>
    <col min="10" max="12" width="15.625" style="89" customWidth="1"/>
    <col min="13" max="13" width="15.625" style="91" customWidth="1"/>
    <col min="14" max="14" width="17.875" style="91" customWidth="1"/>
    <col min="15" max="15" width="17.625" style="91" customWidth="1"/>
    <col min="16" max="244" width="9" style="89"/>
    <col min="245" max="16384" width="9" style="92"/>
  </cols>
  <sheetData>
    <row r="1" s="89" customFormat="1" ht="29" customHeight="1" spans="1:24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</row>
    <row r="2" s="89" customFormat="1" ht="20" customHeight="1" spans="1:247">
      <c r="A2" s="96" t="s">
        <v>61</v>
      </c>
      <c r="B2" s="97" t="str">
        <f>首期!B4</f>
        <v>TACCAN91209</v>
      </c>
      <c r="C2" s="98"/>
      <c r="D2" s="99"/>
      <c r="E2" s="100" t="s">
        <v>67</v>
      </c>
      <c r="F2" s="101" t="str">
        <f>首期!B5</f>
        <v>男式超轻套头抓绒服</v>
      </c>
      <c r="G2" s="101"/>
      <c r="H2" s="101"/>
      <c r="I2" s="133"/>
      <c r="J2" s="134" t="s">
        <v>57</v>
      </c>
      <c r="K2" s="135" t="s">
        <v>277</v>
      </c>
      <c r="L2" s="135"/>
      <c r="M2" s="135"/>
      <c r="N2" s="135"/>
      <c r="O2" s="136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</row>
    <row r="3" s="89" customFormat="1" spans="1:24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7"/>
      <c r="J3" s="138"/>
      <c r="K3" s="138"/>
      <c r="L3" s="138"/>
      <c r="M3" s="138"/>
      <c r="N3" s="138"/>
      <c r="O3" s="139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</row>
    <row r="4" s="89" customFormat="1" ht="18" spans="1:247">
      <c r="A4" s="102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7"/>
      <c r="J4" s="140" t="s">
        <v>110</v>
      </c>
      <c r="K4" s="140" t="s">
        <v>111</v>
      </c>
      <c r="L4" s="140" t="s">
        <v>112</v>
      </c>
      <c r="M4" s="140" t="s">
        <v>113</v>
      </c>
      <c r="N4" s="140" t="s">
        <v>114</v>
      </c>
      <c r="O4" s="141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</row>
    <row r="5" s="89" customFormat="1" ht="16.5" spans="1:247">
      <c r="A5" s="102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7"/>
      <c r="J5" s="142" t="s">
        <v>119</v>
      </c>
      <c r="K5" s="142" t="s">
        <v>117</v>
      </c>
      <c r="L5" s="142" t="s">
        <v>117</v>
      </c>
      <c r="M5" s="142" t="s">
        <v>118</v>
      </c>
      <c r="N5" s="142" t="s">
        <v>118</v>
      </c>
      <c r="O5" s="143" t="s">
        <v>119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</row>
    <row r="6" s="89" customFormat="1" ht="21" customHeight="1" spans="1:247">
      <c r="A6" s="108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7"/>
      <c r="J6" s="142" t="s">
        <v>365</v>
      </c>
      <c r="K6" s="142" t="s">
        <v>366</v>
      </c>
      <c r="L6" s="142" t="s">
        <v>367</v>
      </c>
      <c r="M6" s="144" t="s">
        <v>368</v>
      </c>
      <c r="N6" s="142" t="s">
        <v>369</v>
      </c>
      <c r="O6" s="142" t="s">
        <v>291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</row>
    <row r="7" s="89" customFormat="1" ht="21" customHeight="1" spans="1:247">
      <c r="A7" s="111" t="s">
        <v>162</v>
      </c>
      <c r="B7" s="112">
        <f>C7</f>
        <v>20.5</v>
      </c>
      <c r="C7" s="112">
        <f>D7-1.5</f>
        <v>20.5</v>
      </c>
      <c r="D7" s="113">
        <v>22</v>
      </c>
      <c r="E7" s="112">
        <f>D7</f>
        <v>22</v>
      </c>
      <c r="F7" s="112">
        <f>E7+2</f>
        <v>24</v>
      </c>
      <c r="G7" s="112">
        <f>F7</f>
        <v>24</v>
      </c>
      <c r="H7" s="112">
        <f>G7+1</f>
        <v>25</v>
      </c>
      <c r="I7" s="137"/>
      <c r="J7" s="142" t="s">
        <v>291</v>
      </c>
      <c r="K7" s="142" t="s">
        <v>291</v>
      </c>
      <c r="L7" s="142" t="s">
        <v>291</v>
      </c>
      <c r="M7" s="142" t="s">
        <v>291</v>
      </c>
      <c r="N7" s="142" t="s">
        <v>291</v>
      </c>
      <c r="O7" s="142" t="s">
        <v>291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</row>
    <row r="8" s="89" customFormat="1" ht="21" customHeight="1" spans="1:247">
      <c r="A8" s="114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137"/>
      <c r="J8" s="142" t="s">
        <v>294</v>
      </c>
      <c r="K8" s="142" t="s">
        <v>301</v>
      </c>
      <c r="L8" s="142" t="s">
        <v>301</v>
      </c>
      <c r="M8" s="142" t="s">
        <v>370</v>
      </c>
      <c r="N8" s="142" t="s">
        <v>371</v>
      </c>
      <c r="O8" s="142" t="s">
        <v>301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</row>
    <row r="9" s="89" customFormat="1" ht="21" customHeight="1" spans="1:247">
      <c r="A9" s="114" t="s">
        <v>166</v>
      </c>
      <c r="B9" s="109">
        <f t="shared" si="0"/>
        <v>98</v>
      </c>
      <c r="C9" s="109">
        <f t="shared" si="1"/>
        <v>102</v>
      </c>
      <c r="D9" s="115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137"/>
      <c r="J9" s="142" t="s">
        <v>372</v>
      </c>
      <c r="K9" s="142" t="s">
        <v>301</v>
      </c>
      <c r="L9" s="142" t="s">
        <v>373</v>
      </c>
      <c r="M9" s="144" t="s">
        <v>374</v>
      </c>
      <c r="N9" s="142" t="s">
        <v>358</v>
      </c>
      <c r="O9" s="142" t="s">
        <v>301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</row>
    <row r="10" s="89" customFormat="1" ht="21" customHeight="1" spans="1:247">
      <c r="A10" s="114" t="s">
        <v>168</v>
      </c>
      <c r="B10" s="109">
        <f t="shared" si="0"/>
        <v>98</v>
      </c>
      <c r="C10" s="109">
        <f t="shared" si="1"/>
        <v>102</v>
      </c>
      <c r="D10" s="115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137"/>
      <c r="J10" s="142" t="s">
        <v>301</v>
      </c>
      <c r="K10" s="142" t="s">
        <v>354</v>
      </c>
      <c r="L10" s="142" t="s">
        <v>375</v>
      </c>
      <c r="M10" s="144" t="s">
        <v>375</v>
      </c>
      <c r="N10" s="142" t="s">
        <v>301</v>
      </c>
      <c r="O10" s="142" t="s">
        <v>301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</row>
    <row r="11" s="89" customFormat="1" ht="21" customHeight="1" spans="1:247">
      <c r="A11" s="114" t="s">
        <v>169</v>
      </c>
      <c r="B11" s="109">
        <f>C11-1.2</f>
        <v>43.6</v>
      </c>
      <c r="C11" s="109">
        <f>D11-1.2</f>
        <v>44.8</v>
      </c>
      <c r="D11" s="115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137"/>
      <c r="J11" s="142" t="s">
        <v>285</v>
      </c>
      <c r="K11" s="142" t="s">
        <v>376</v>
      </c>
      <c r="L11" s="142" t="s">
        <v>377</v>
      </c>
      <c r="M11" s="142" t="s">
        <v>378</v>
      </c>
      <c r="N11" s="142" t="s">
        <v>379</v>
      </c>
      <c r="O11" s="142" t="s">
        <v>380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</row>
    <row r="12" s="89" customFormat="1" ht="21" customHeight="1" spans="1:247">
      <c r="A12" s="114" t="s">
        <v>173</v>
      </c>
      <c r="B12" s="109">
        <f>C12-0.6</f>
        <v>60.7</v>
      </c>
      <c r="C12" s="109">
        <f>D12-1.2</f>
        <v>61.3</v>
      </c>
      <c r="D12" s="115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137"/>
      <c r="J12" s="142" t="s">
        <v>381</v>
      </c>
      <c r="K12" s="142" t="s">
        <v>382</v>
      </c>
      <c r="L12" s="142" t="s">
        <v>383</v>
      </c>
      <c r="M12" s="144" t="s">
        <v>292</v>
      </c>
      <c r="N12" s="142" t="s">
        <v>305</v>
      </c>
      <c r="O12" s="142" t="s">
        <v>359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</row>
    <row r="13" s="89" customFormat="1" ht="21" customHeight="1" spans="1:247">
      <c r="A13" s="114" t="s">
        <v>177</v>
      </c>
      <c r="B13" s="109">
        <f>C13-0.7</f>
        <v>18.1</v>
      </c>
      <c r="C13" s="109">
        <f>D13-0.7</f>
        <v>18.8</v>
      </c>
      <c r="D13" s="115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137"/>
      <c r="J13" s="142" t="s">
        <v>359</v>
      </c>
      <c r="K13" s="142" t="s">
        <v>384</v>
      </c>
      <c r="L13" s="142" t="s">
        <v>383</v>
      </c>
      <c r="M13" s="144" t="s">
        <v>359</v>
      </c>
      <c r="N13" s="142" t="s">
        <v>316</v>
      </c>
      <c r="O13" s="142" t="s">
        <v>359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</row>
    <row r="14" s="89" customFormat="1" ht="21" customHeight="1" spans="1:247">
      <c r="A14" s="116" t="s">
        <v>179</v>
      </c>
      <c r="B14" s="117">
        <f>C14-0.6</f>
        <v>14.3</v>
      </c>
      <c r="C14" s="117">
        <f>D14-0.6</f>
        <v>14.9</v>
      </c>
      <c r="D14" s="118">
        <v>15.5</v>
      </c>
      <c r="E14" s="117">
        <f>D14+0.6</f>
        <v>16.1</v>
      </c>
      <c r="F14" s="117">
        <f>E14+0.6</f>
        <v>16.7</v>
      </c>
      <c r="G14" s="117">
        <f>F14+0.95</f>
        <v>17.65</v>
      </c>
      <c r="H14" s="117">
        <f>G14+0.95</f>
        <v>18.6</v>
      </c>
      <c r="I14" s="137"/>
      <c r="J14" s="142" t="s">
        <v>291</v>
      </c>
      <c r="K14" s="142" t="s">
        <v>291</v>
      </c>
      <c r="L14" s="142" t="s">
        <v>291</v>
      </c>
      <c r="M14" s="142" t="s">
        <v>291</v>
      </c>
      <c r="N14" s="142" t="s">
        <v>291</v>
      </c>
      <c r="O14" s="143" t="s">
        <v>291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</row>
    <row r="15" s="89" customFormat="1" ht="21" customHeight="1" spans="1:247">
      <c r="A15" s="116" t="s">
        <v>181</v>
      </c>
      <c r="B15" s="117">
        <f>C15-0.4</f>
        <v>11.2</v>
      </c>
      <c r="C15" s="117">
        <f>D15-0.4</f>
        <v>11.6</v>
      </c>
      <c r="D15" s="118">
        <v>12</v>
      </c>
      <c r="E15" s="117">
        <f>D15+0.4</f>
        <v>12.4</v>
      </c>
      <c r="F15" s="117">
        <f>E15+0.4</f>
        <v>12.8</v>
      </c>
      <c r="G15" s="117">
        <f>F15+0.6</f>
        <v>13.4</v>
      </c>
      <c r="H15" s="117">
        <f>G15+0.6</f>
        <v>14</v>
      </c>
      <c r="I15" s="137"/>
      <c r="J15" s="142" t="s">
        <v>319</v>
      </c>
      <c r="K15" s="142" t="s">
        <v>320</v>
      </c>
      <c r="L15" s="142" t="s">
        <v>320</v>
      </c>
      <c r="M15" s="142" t="s">
        <v>348</v>
      </c>
      <c r="N15" s="142" t="s">
        <v>313</v>
      </c>
      <c r="O15" s="143" t="s">
        <v>323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</row>
    <row r="16" s="89" customFormat="1" ht="21" customHeight="1" spans="1:247">
      <c r="A16" s="114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137"/>
      <c r="J16" s="142" t="s">
        <v>291</v>
      </c>
      <c r="K16" s="142" t="s">
        <v>291</v>
      </c>
      <c r="L16" s="142" t="s">
        <v>291</v>
      </c>
      <c r="M16" s="142" t="s">
        <v>291</v>
      </c>
      <c r="N16" s="142" t="s">
        <v>291</v>
      </c>
      <c r="O16" s="143" t="s">
        <v>291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</row>
    <row r="17" s="89" customFormat="1" ht="21" customHeight="1" spans="1:247">
      <c r="A17" s="114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137"/>
      <c r="J17" s="142" t="s">
        <v>291</v>
      </c>
      <c r="K17" s="142" t="s">
        <v>291</v>
      </c>
      <c r="L17" s="142" t="s">
        <v>291</v>
      </c>
      <c r="M17" s="142" t="s">
        <v>291</v>
      </c>
      <c r="N17" s="142" t="s">
        <v>291</v>
      </c>
      <c r="O17" s="143" t="s">
        <v>291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</row>
    <row r="18" s="89" customFormat="1" ht="21" customHeight="1" spans="1:247">
      <c r="A18" s="114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137"/>
      <c r="J18" s="142" t="s">
        <v>291</v>
      </c>
      <c r="K18" s="142" t="s">
        <v>291</v>
      </c>
      <c r="L18" s="142" t="s">
        <v>291</v>
      </c>
      <c r="M18" s="142" t="s">
        <v>291</v>
      </c>
      <c r="N18" s="142" t="s">
        <v>291</v>
      </c>
      <c r="O18" s="143" t="s">
        <v>291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</row>
    <row r="19" s="89" customFormat="1" ht="21" customHeight="1" spans="1:247">
      <c r="A19" s="119"/>
      <c r="B19" s="120"/>
      <c r="C19" s="120"/>
      <c r="D19" s="120"/>
      <c r="E19" s="121"/>
      <c r="F19" s="120"/>
      <c r="G19" s="120"/>
      <c r="H19" s="120"/>
      <c r="I19" s="137"/>
      <c r="J19" s="142"/>
      <c r="K19" s="142"/>
      <c r="L19" s="142"/>
      <c r="M19" s="142"/>
      <c r="N19" s="142"/>
      <c r="O19" s="143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</row>
    <row r="20" s="89" customFormat="1" ht="21" customHeight="1" spans="1:247">
      <c r="A20" s="122"/>
      <c r="B20" s="123"/>
      <c r="C20" s="123"/>
      <c r="D20" s="123"/>
      <c r="E20" s="123"/>
      <c r="F20" s="123"/>
      <c r="G20" s="123"/>
      <c r="H20" s="124"/>
      <c r="I20" s="137"/>
      <c r="J20" s="142"/>
      <c r="K20" s="142"/>
      <c r="L20" s="142"/>
      <c r="M20" s="142"/>
      <c r="N20" s="142"/>
      <c r="O20" s="143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</row>
    <row r="21" s="89" customFormat="1" ht="21" customHeight="1" spans="1:247">
      <c r="A21" s="125"/>
      <c r="B21" s="126"/>
      <c r="C21" s="126"/>
      <c r="D21" s="126"/>
      <c r="E21" s="127"/>
      <c r="F21" s="126"/>
      <c r="G21" s="126"/>
      <c r="H21" s="126"/>
      <c r="I21" s="145"/>
      <c r="J21" s="146"/>
      <c r="K21" s="146"/>
      <c r="L21" s="147"/>
      <c r="M21" s="146"/>
      <c r="N21" s="146"/>
      <c r="O21" s="148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</row>
    <row r="22" ht="16.5" spans="1:15">
      <c r="A22" s="128"/>
      <c r="B22" s="128"/>
      <c r="C22" s="129"/>
      <c r="D22" s="129"/>
      <c r="E22" s="130"/>
      <c r="F22" s="129"/>
      <c r="G22" s="129"/>
      <c r="H22" s="129"/>
      <c r="M22" s="89"/>
      <c r="N22" s="89"/>
      <c r="O22" s="89"/>
    </row>
    <row r="23" spans="1:15">
      <c r="A23" s="131" t="s">
        <v>186</v>
      </c>
      <c r="B23" s="131"/>
      <c r="C23" s="132"/>
      <c r="D23" s="132"/>
      <c r="M23" s="89"/>
      <c r="N23" s="89"/>
      <c r="O23" s="89"/>
    </row>
    <row r="24" spans="3:15">
      <c r="C24" s="90"/>
      <c r="J24" s="149" t="s">
        <v>187</v>
      </c>
      <c r="K24" s="150">
        <v>45901</v>
      </c>
      <c r="L24" s="149" t="s">
        <v>188</v>
      </c>
      <c r="M24" s="149" t="s">
        <v>139</v>
      </c>
      <c r="N24" s="149" t="s">
        <v>189</v>
      </c>
      <c r="O24" s="89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4.5" customWidth="1"/>
    <col min="3" max="3" width="21.4" style="74" customWidth="1"/>
    <col min="4" max="4" width="12.8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386</v>
      </c>
      <c r="B2" s="5" t="s">
        <v>387</v>
      </c>
      <c r="C2" s="5" t="s">
        <v>388</v>
      </c>
      <c r="D2" s="5" t="s">
        <v>389</v>
      </c>
      <c r="E2" s="5" t="s">
        <v>390</v>
      </c>
      <c r="F2" s="5" t="s">
        <v>391</v>
      </c>
      <c r="G2" s="5" t="s">
        <v>392</v>
      </c>
      <c r="H2" s="75" t="s">
        <v>393</v>
      </c>
      <c r="I2" s="4" t="s">
        <v>394</v>
      </c>
      <c r="J2" s="4" t="s">
        <v>395</v>
      </c>
      <c r="K2" s="4" t="s">
        <v>396</v>
      </c>
      <c r="L2" s="4" t="s">
        <v>397</v>
      </c>
      <c r="M2" s="4" t="s">
        <v>398</v>
      </c>
      <c r="N2" s="5" t="s">
        <v>399</v>
      </c>
      <c r="O2" s="5" t="s">
        <v>400</v>
      </c>
    </row>
    <row r="3" s="1" customFormat="1" ht="16.5" spans="1:15">
      <c r="A3" s="4"/>
      <c r="B3" s="7"/>
      <c r="C3" s="7"/>
      <c r="D3" s="7"/>
      <c r="E3" s="7"/>
      <c r="F3" s="7"/>
      <c r="G3" s="7"/>
      <c r="H3" s="76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7"/>
      <c r="O3" s="7"/>
    </row>
    <row r="4" ht="25" customHeight="1" spans="1:15">
      <c r="A4" s="10">
        <v>1</v>
      </c>
      <c r="B4" s="22">
        <v>250417045</v>
      </c>
      <c r="C4" s="22" t="s">
        <v>401</v>
      </c>
      <c r="D4" s="22" t="s">
        <v>402</v>
      </c>
      <c r="E4" s="23" t="s">
        <v>62</v>
      </c>
      <c r="F4" s="21" t="s">
        <v>403</v>
      </c>
      <c r="G4" s="77" t="s">
        <v>65</v>
      </c>
      <c r="H4" s="10" t="s">
        <v>65</v>
      </c>
      <c r="I4" s="84">
        <v>1</v>
      </c>
      <c r="J4" s="85">
        <v>1</v>
      </c>
      <c r="K4" s="85">
        <v>2</v>
      </c>
      <c r="L4" s="85">
        <v>0</v>
      </c>
      <c r="M4" s="10">
        <v>0</v>
      </c>
      <c r="N4" s="10">
        <f t="shared" ref="N4:N6" si="0">SUM(I4:M4)</f>
        <v>4</v>
      </c>
      <c r="O4" s="10"/>
    </row>
    <row r="5" ht="20" customHeight="1" spans="1:15">
      <c r="A5" s="10">
        <v>2</v>
      </c>
      <c r="B5" s="22">
        <v>250410094</v>
      </c>
      <c r="C5" s="22" t="s">
        <v>401</v>
      </c>
      <c r="D5" s="22" t="s">
        <v>404</v>
      </c>
      <c r="E5" s="23" t="s">
        <v>62</v>
      </c>
      <c r="F5" s="21" t="s">
        <v>403</v>
      </c>
      <c r="G5" s="77" t="s">
        <v>65</v>
      </c>
      <c r="H5" s="10" t="s">
        <v>65</v>
      </c>
      <c r="I5" s="84">
        <v>3</v>
      </c>
      <c r="J5" s="85">
        <v>1</v>
      </c>
      <c r="K5" s="85">
        <v>2</v>
      </c>
      <c r="L5" s="85">
        <v>0</v>
      </c>
      <c r="M5" s="10">
        <v>0</v>
      </c>
      <c r="N5" s="10">
        <f t="shared" si="0"/>
        <v>6</v>
      </c>
      <c r="O5" s="10"/>
    </row>
    <row r="6" ht="20" customHeight="1" spans="1:15">
      <c r="A6" s="10">
        <v>3</v>
      </c>
      <c r="B6" s="22">
        <v>250410095</v>
      </c>
      <c r="C6" s="22" t="s">
        <v>401</v>
      </c>
      <c r="D6" s="22" t="s">
        <v>405</v>
      </c>
      <c r="E6" s="23" t="s">
        <v>62</v>
      </c>
      <c r="F6" s="21" t="s">
        <v>403</v>
      </c>
      <c r="G6" s="77" t="s">
        <v>65</v>
      </c>
      <c r="H6" s="10" t="s">
        <v>65</v>
      </c>
      <c r="I6" s="84">
        <v>1</v>
      </c>
      <c r="J6" s="85">
        <v>2</v>
      </c>
      <c r="K6" s="85">
        <v>2</v>
      </c>
      <c r="L6" s="85">
        <v>0</v>
      </c>
      <c r="M6" s="10">
        <v>0</v>
      </c>
      <c r="N6" s="10">
        <f t="shared" si="0"/>
        <v>5</v>
      </c>
      <c r="O6" s="10"/>
    </row>
    <row r="7" ht="20" customHeight="1" spans="1:15">
      <c r="A7" s="10"/>
      <c r="B7" s="25"/>
      <c r="C7" s="26"/>
      <c r="D7" s="25"/>
      <c r="E7" s="27"/>
      <c r="F7" s="26"/>
      <c r="G7" s="78"/>
      <c r="H7" s="79"/>
      <c r="I7" s="86"/>
      <c r="J7" s="85"/>
      <c r="K7" s="85"/>
      <c r="L7" s="85"/>
      <c r="M7" s="10"/>
      <c r="N7" s="10"/>
      <c r="O7" s="10"/>
    </row>
    <row r="8" ht="20" customHeight="1" spans="1:15">
      <c r="A8" s="10"/>
      <c r="B8" s="28"/>
      <c r="C8" s="26"/>
      <c r="D8" s="25"/>
      <c r="E8" s="27"/>
      <c r="F8" s="26"/>
      <c r="G8" s="78"/>
      <c r="H8" s="79"/>
      <c r="I8" s="84"/>
      <c r="J8" s="85"/>
      <c r="K8" s="85"/>
      <c r="L8" s="85"/>
      <c r="M8" s="10"/>
      <c r="N8" s="10"/>
      <c r="O8" s="9"/>
    </row>
    <row r="9" ht="20" customHeight="1" spans="1:15">
      <c r="A9" s="10"/>
      <c r="B9" s="28"/>
      <c r="C9" s="26"/>
      <c r="D9" s="25"/>
      <c r="E9" s="27"/>
      <c r="F9" s="26"/>
      <c r="G9" s="78"/>
      <c r="H9" s="79"/>
      <c r="I9" s="86"/>
      <c r="J9" s="85"/>
      <c r="K9" s="85"/>
      <c r="L9" s="85"/>
      <c r="M9" s="10"/>
      <c r="N9" s="10"/>
      <c r="O9" s="9"/>
    </row>
    <row r="10" ht="20" customHeight="1" spans="1:15">
      <c r="A10" s="10"/>
      <c r="B10" s="28"/>
      <c r="C10" s="26"/>
      <c r="D10" s="25"/>
      <c r="E10" s="27"/>
      <c r="F10" s="26"/>
      <c r="G10" s="78"/>
      <c r="H10" s="79"/>
      <c r="I10" s="86"/>
      <c r="J10" s="85"/>
      <c r="K10" s="85"/>
      <c r="L10" s="85"/>
      <c r="M10" s="10"/>
      <c r="N10" s="10"/>
      <c r="O10" s="9"/>
    </row>
    <row r="11" ht="20" customHeight="1" spans="1:15">
      <c r="A11" s="10"/>
      <c r="B11" s="28"/>
      <c r="C11" s="26"/>
      <c r="D11" s="25"/>
      <c r="E11" s="27"/>
      <c r="F11" s="26"/>
      <c r="G11" s="78"/>
      <c r="H11" s="79"/>
      <c r="I11" s="86"/>
      <c r="J11" s="85"/>
      <c r="K11" s="85"/>
      <c r="L11" s="85"/>
      <c r="M11" s="10"/>
      <c r="N11" s="10"/>
      <c r="O11" s="9"/>
    </row>
    <row r="12" s="2" customFormat="1" ht="18.75" spans="1:15">
      <c r="A12" s="11"/>
      <c r="B12" s="12"/>
      <c r="C12" s="80"/>
      <c r="D12" s="13"/>
      <c r="E12" s="14"/>
      <c r="F12" s="80"/>
      <c r="G12" s="79"/>
      <c r="H12" s="81"/>
      <c r="I12" s="87"/>
      <c r="J12" s="48"/>
      <c r="K12" s="49"/>
      <c r="L12" s="49"/>
      <c r="M12" s="19"/>
      <c r="N12" s="12"/>
      <c r="O12" s="19"/>
    </row>
    <row r="13" s="2" customFormat="1" ht="18.75" spans="1:15">
      <c r="A13" s="11" t="s">
        <v>406</v>
      </c>
      <c r="B13" s="12"/>
      <c r="C13" s="24"/>
      <c r="D13" s="13"/>
      <c r="E13" s="14"/>
      <c r="F13" s="24"/>
      <c r="G13" s="10"/>
      <c r="H13" s="36"/>
      <c r="I13" s="29"/>
      <c r="J13" s="11" t="s">
        <v>407</v>
      </c>
      <c r="K13" s="12"/>
      <c r="L13" s="12"/>
      <c r="M13" s="13"/>
      <c r="N13" s="12"/>
      <c r="O13" s="19"/>
    </row>
    <row r="14" ht="61" customHeight="1" spans="1:15">
      <c r="A14" s="82" t="s">
        <v>408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8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C4" sqref="C4:F6"/>
    </sheetView>
  </sheetViews>
  <sheetFormatPr defaultColWidth="9" defaultRowHeight="14.25"/>
  <cols>
    <col min="1" max="1" width="5.1" customWidth="1"/>
    <col min="2" max="2" width="8.9" customWidth="1"/>
    <col min="3" max="3" width="16.4" customWidth="1"/>
    <col min="4" max="4" width="21.2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409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386</v>
      </c>
      <c r="B2" s="5" t="s">
        <v>391</v>
      </c>
      <c r="C2" s="5" t="s">
        <v>387</v>
      </c>
      <c r="D2" s="5" t="s">
        <v>388</v>
      </c>
      <c r="E2" s="5" t="s">
        <v>389</v>
      </c>
      <c r="F2" s="5" t="s">
        <v>390</v>
      </c>
      <c r="G2" s="4" t="s">
        <v>410</v>
      </c>
      <c r="H2" s="4"/>
      <c r="I2" s="4" t="s">
        <v>411</v>
      </c>
      <c r="J2" s="4"/>
      <c r="K2" s="6" t="s">
        <v>412</v>
      </c>
      <c r="L2" s="69" t="s">
        <v>413</v>
      </c>
      <c r="M2" s="17" t="s">
        <v>414</v>
      </c>
    </row>
    <row r="3" s="1" customFormat="1" ht="16.5" spans="1:13">
      <c r="A3" s="4"/>
      <c r="B3" s="7"/>
      <c r="C3" s="7"/>
      <c r="D3" s="7"/>
      <c r="E3" s="7"/>
      <c r="F3" s="7"/>
      <c r="G3" s="4" t="s">
        <v>415</v>
      </c>
      <c r="H3" s="4" t="s">
        <v>416</v>
      </c>
      <c r="I3" s="4" t="s">
        <v>415</v>
      </c>
      <c r="J3" s="4" t="s">
        <v>416</v>
      </c>
      <c r="K3" s="8"/>
      <c r="L3" s="70"/>
      <c r="M3" s="18"/>
    </row>
    <row r="4" ht="22" customHeight="1" spans="1:13">
      <c r="A4" s="55">
        <v>1</v>
      </c>
      <c r="B4" s="21" t="s">
        <v>403</v>
      </c>
      <c r="C4" s="22">
        <v>250417045</v>
      </c>
      <c r="D4" s="22" t="s">
        <v>401</v>
      </c>
      <c r="E4" s="22" t="s">
        <v>402</v>
      </c>
      <c r="F4" s="23" t="s">
        <v>62</v>
      </c>
      <c r="G4" s="56">
        <v>-0.02</v>
      </c>
      <c r="H4" s="57">
        <v>-0.01</v>
      </c>
      <c r="I4" s="57">
        <v>-0.03</v>
      </c>
      <c r="J4" s="57">
        <v>-0.02</v>
      </c>
      <c r="K4" s="71"/>
      <c r="L4" s="10" t="s">
        <v>95</v>
      </c>
      <c r="M4" s="10" t="s">
        <v>417</v>
      </c>
    </row>
    <row r="5" ht="22" customHeight="1" spans="1:13">
      <c r="A5" s="55">
        <v>2</v>
      </c>
      <c r="B5" s="21" t="s">
        <v>403</v>
      </c>
      <c r="C5" s="22">
        <v>250410094</v>
      </c>
      <c r="D5" s="22" t="s">
        <v>401</v>
      </c>
      <c r="E5" s="22" t="s">
        <v>404</v>
      </c>
      <c r="F5" s="23" t="s">
        <v>62</v>
      </c>
      <c r="G5" s="57">
        <v>-0.01</v>
      </c>
      <c r="H5" s="57">
        <v>-0.03</v>
      </c>
      <c r="I5" s="57">
        <v>-0.03</v>
      </c>
      <c r="J5" s="57">
        <v>-0.04</v>
      </c>
      <c r="K5" s="71"/>
      <c r="L5" s="10" t="s">
        <v>95</v>
      </c>
      <c r="M5" s="10" t="s">
        <v>417</v>
      </c>
    </row>
    <row r="6" ht="22" customHeight="1" spans="1:13">
      <c r="A6" s="55">
        <v>3</v>
      </c>
      <c r="B6" s="21" t="s">
        <v>403</v>
      </c>
      <c r="C6" s="22">
        <v>250410095</v>
      </c>
      <c r="D6" s="22" t="s">
        <v>401</v>
      </c>
      <c r="E6" s="22" t="s">
        <v>405</v>
      </c>
      <c r="F6" s="23" t="s">
        <v>62</v>
      </c>
      <c r="G6" s="57">
        <v>-0.01</v>
      </c>
      <c r="H6" s="57">
        <v>-0.01</v>
      </c>
      <c r="I6" s="57">
        <v>-0.01</v>
      </c>
      <c r="J6" s="57">
        <v>-0.02</v>
      </c>
      <c r="K6" s="71"/>
      <c r="L6" s="10" t="s">
        <v>95</v>
      </c>
      <c r="M6" s="10" t="s">
        <v>417</v>
      </c>
    </row>
    <row r="7" ht="22" customHeight="1" spans="1:13">
      <c r="A7" s="55"/>
      <c r="B7" s="26"/>
      <c r="C7" s="25"/>
      <c r="D7" s="26"/>
      <c r="E7" s="25"/>
      <c r="F7" s="27"/>
      <c r="G7" s="58"/>
      <c r="H7" s="59"/>
      <c r="I7" s="57"/>
      <c r="J7" s="57"/>
      <c r="K7" s="71"/>
      <c r="L7" s="10"/>
      <c r="M7" s="10"/>
    </row>
    <row r="8" ht="22" customHeight="1" spans="1:13">
      <c r="A8" s="55"/>
      <c r="B8" s="26"/>
      <c r="C8" s="28"/>
      <c r="D8" s="26"/>
      <c r="E8" s="25"/>
      <c r="F8" s="27"/>
      <c r="G8" s="58"/>
      <c r="H8" s="59"/>
      <c r="I8" s="57"/>
      <c r="J8" s="57"/>
      <c r="K8" s="71"/>
      <c r="L8" s="10"/>
      <c r="M8" s="10"/>
    </row>
    <row r="9" customFormat="1" ht="22" customHeight="1" spans="1:13">
      <c r="A9" s="60"/>
      <c r="B9" s="61"/>
      <c r="C9" s="62"/>
      <c r="D9" s="26"/>
      <c r="E9" s="63"/>
      <c r="F9" s="27"/>
      <c r="G9" s="64"/>
      <c r="H9" s="65"/>
      <c r="I9" s="48"/>
      <c r="J9" s="49"/>
      <c r="K9" s="49"/>
      <c r="L9" s="19"/>
      <c r="M9" s="72"/>
    </row>
    <row r="10" s="2" customFormat="1" ht="18.75" spans="1:13">
      <c r="A10" s="11" t="s">
        <v>418</v>
      </c>
      <c r="B10" s="12"/>
      <c r="C10" s="12"/>
      <c r="D10" s="24"/>
      <c r="E10" s="13"/>
      <c r="F10" s="66"/>
      <c r="G10" s="29"/>
      <c r="H10" s="11" t="s">
        <v>407</v>
      </c>
      <c r="I10" s="12"/>
      <c r="J10" s="12"/>
      <c r="K10" s="13"/>
      <c r="L10" s="48"/>
      <c r="M10" s="19"/>
    </row>
    <row r="11" ht="84" customHeight="1" spans="1:13">
      <c r="A11" s="67" t="s">
        <v>419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73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:F6"/>
    </sheetView>
  </sheetViews>
  <sheetFormatPr defaultColWidth="9" defaultRowHeight="14.25"/>
  <cols>
    <col min="1" max="2" width="8.625" customWidth="1"/>
    <col min="3" max="3" width="13.5" customWidth="1"/>
    <col min="4" max="4" width="18.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420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421</v>
      </c>
      <c r="B2" s="5" t="s">
        <v>391</v>
      </c>
      <c r="C2" s="5" t="s">
        <v>387</v>
      </c>
      <c r="D2" s="5" t="s">
        <v>388</v>
      </c>
      <c r="E2" s="5" t="s">
        <v>389</v>
      </c>
      <c r="F2" s="5" t="s">
        <v>390</v>
      </c>
      <c r="G2" s="37" t="s">
        <v>422</v>
      </c>
      <c r="H2" s="38"/>
      <c r="I2" s="52"/>
      <c r="J2" s="37" t="s">
        <v>423</v>
      </c>
      <c r="K2" s="38"/>
      <c r="L2" s="52"/>
      <c r="M2" s="37" t="s">
        <v>424</v>
      </c>
      <c r="N2" s="38"/>
      <c r="O2" s="52"/>
      <c r="P2" s="37" t="s">
        <v>425</v>
      </c>
      <c r="Q2" s="38"/>
      <c r="R2" s="52"/>
      <c r="S2" s="38" t="s">
        <v>426</v>
      </c>
      <c r="T2" s="38"/>
      <c r="U2" s="52"/>
      <c r="V2" s="33" t="s">
        <v>427</v>
      </c>
      <c r="W2" s="33" t="s">
        <v>400</v>
      </c>
    </row>
    <row r="3" s="1" customFormat="1" ht="16.5" spans="1:23">
      <c r="A3" s="7"/>
      <c r="B3" s="39"/>
      <c r="C3" s="39"/>
      <c r="D3" s="39"/>
      <c r="E3" s="39"/>
      <c r="F3" s="39"/>
      <c r="G3" s="4" t="s">
        <v>428</v>
      </c>
      <c r="H3" s="4" t="s">
        <v>67</v>
      </c>
      <c r="I3" s="4" t="s">
        <v>391</v>
      </c>
      <c r="J3" s="4" t="s">
        <v>428</v>
      </c>
      <c r="K3" s="4" t="s">
        <v>67</v>
      </c>
      <c r="L3" s="4" t="s">
        <v>391</v>
      </c>
      <c r="M3" s="4" t="s">
        <v>428</v>
      </c>
      <c r="N3" s="4" t="s">
        <v>67</v>
      </c>
      <c r="O3" s="4" t="s">
        <v>391</v>
      </c>
      <c r="P3" s="4" t="s">
        <v>428</v>
      </c>
      <c r="Q3" s="4" t="s">
        <v>67</v>
      </c>
      <c r="R3" s="4" t="s">
        <v>391</v>
      </c>
      <c r="S3" s="4" t="s">
        <v>428</v>
      </c>
      <c r="T3" s="4" t="s">
        <v>67</v>
      </c>
      <c r="U3" s="4" t="s">
        <v>391</v>
      </c>
      <c r="V3" s="54"/>
      <c r="W3" s="54"/>
    </row>
    <row r="4" ht="18.75" spans="1:23">
      <c r="A4" s="40" t="s">
        <v>429</v>
      </c>
      <c r="B4" s="21" t="s">
        <v>403</v>
      </c>
      <c r="C4" s="22">
        <v>250417045</v>
      </c>
      <c r="D4" s="22" t="s">
        <v>401</v>
      </c>
      <c r="E4" s="22" t="s">
        <v>402</v>
      </c>
      <c r="F4" s="23" t="s">
        <v>62</v>
      </c>
      <c r="G4" s="30" t="s">
        <v>430</v>
      </c>
      <c r="H4" s="41"/>
      <c r="I4" s="41" t="s">
        <v>431</v>
      </c>
      <c r="J4" s="41"/>
      <c r="K4" s="30"/>
      <c r="L4" s="30"/>
      <c r="M4" s="10"/>
      <c r="N4" s="10"/>
      <c r="O4" s="10"/>
      <c r="P4" s="10"/>
      <c r="Q4" s="10"/>
      <c r="R4" s="10"/>
      <c r="S4" s="10"/>
      <c r="T4" s="10"/>
      <c r="U4" s="10"/>
      <c r="V4" s="10" t="s">
        <v>432</v>
      </c>
      <c r="W4" s="10"/>
    </row>
    <row r="5" ht="18.75" spans="1:23">
      <c r="A5" s="42"/>
      <c r="B5" s="21" t="s">
        <v>403</v>
      </c>
      <c r="C5" s="22">
        <v>250410094</v>
      </c>
      <c r="D5" s="22" t="s">
        <v>401</v>
      </c>
      <c r="E5" s="22" t="s">
        <v>404</v>
      </c>
      <c r="F5" s="23" t="s">
        <v>62</v>
      </c>
      <c r="G5" s="43" t="s">
        <v>433</v>
      </c>
      <c r="H5" s="44"/>
      <c r="I5" s="53"/>
      <c r="J5" s="43" t="s">
        <v>434</v>
      </c>
      <c r="K5" s="44"/>
      <c r="L5" s="53"/>
      <c r="M5" s="37" t="s">
        <v>435</v>
      </c>
      <c r="N5" s="38"/>
      <c r="O5" s="52"/>
      <c r="P5" s="37" t="s">
        <v>436</v>
      </c>
      <c r="Q5" s="38"/>
      <c r="R5" s="52"/>
      <c r="S5" s="38" t="s">
        <v>437</v>
      </c>
      <c r="T5" s="38"/>
      <c r="U5" s="52"/>
      <c r="V5" s="10"/>
      <c r="W5" s="10"/>
    </row>
    <row r="6" ht="18.75" spans="1:23">
      <c r="A6" s="42"/>
      <c r="B6" s="21" t="s">
        <v>403</v>
      </c>
      <c r="C6" s="22">
        <v>250410095</v>
      </c>
      <c r="D6" s="22" t="s">
        <v>401</v>
      </c>
      <c r="E6" s="22" t="s">
        <v>405</v>
      </c>
      <c r="F6" s="23" t="s">
        <v>62</v>
      </c>
      <c r="G6" s="45" t="s">
        <v>428</v>
      </c>
      <c r="H6" s="45" t="s">
        <v>67</v>
      </c>
      <c r="I6" s="45" t="s">
        <v>391</v>
      </c>
      <c r="J6" s="45" t="s">
        <v>428</v>
      </c>
      <c r="K6" s="45" t="s">
        <v>67</v>
      </c>
      <c r="L6" s="45" t="s">
        <v>391</v>
      </c>
      <c r="M6" s="4" t="s">
        <v>428</v>
      </c>
      <c r="N6" s="4" t="s">
        <v>67</v>
      </c>
      <c r="O6" s="4" t="s">
        <v>391</v>
      </c>
      <c r="P6" s="4" t="s">
        <v>428</v>
      </c>
      <c r="Q6" s="4" t="s">
        <v>67</v>
      </c>
      <c r="R6" s="4" t="s">
        <v>391</v>
      </c>
      <c r="S6" s="4" t="s">
        <v>428</v>
      </c>
      <c r="T6" s="4" t="s">
        <v>67</v>
      </c>
      <c r="U6" s="4" t="s">
        <v>391</v>
      </c>
      <c r="V6" s="10"/>
      <c r="W6" s="10"/>
    </row>
    <row r="7" spans="1:23">
      <c r="A7" s="42"/>
      <c r="B7" s="46"/>
      <c r="C7" s="25"/>
      <c r="D7" s="47"/>
      <c r="E7" s="25"/>
      <c r="F7" s="27"/>
      <c r="G7" s="30"/>
      <c r="H7" s="41"/>
      <c r="I7" s="41"/>
      <c r="J7" s="41"/>
      <c r="K7" s="41"/>
      <c r="L7" s="3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15" spans="1:23">
      <c r="A8" s="42"/>
      <c r="B8" s="46"/>
      <c r="C8" s="28"/>
      <c r="D8" s="47"/>
      <c r="E8" s="25"/>
      <c r="F8" s="27"/>
      <c r="G8" s="10"/>
      <c r="H8" s="41"/>
      <c r="I8" s="4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" customHeight="1" spans="1:23">
      <c r="A9" s="42"/>
      <c r="B9" s="46"/>
      <c r="C9" s="28"/>
      <c r="D9" s="47"/>
      <c r="E9" s="25"/>
      <c r="F9" s="27"/>
      <c r="G9" s="10"/>
      <c r="H9" s="41"/>
      <c r="I9" s="4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5" spans="1:23">
      <c r="A10" s="42"/>
      <c r="B10" s="46"/>
      <c r="C10" s="28"/>
      <c r="D10" s="47"/>
      <c r="E10" s="25"/>
      <c r="F10" s="27"/>
      <c r="G10" s="10"/>
      <c r="H10" s="41"/>
      <c r="I10" s="4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5" spans="1:23">
      <c r="A11" s="42"/>
      <c r="B11" s="46"/>
      <c r="C11" s="28"/>
      <c r="D11" s="47"/>
      <c r="E11" s="25"/>
      <c r="F11" s="27"/>
      <c r="G11" s="10"/>
      <c r="H11" s="41"/>
      <c r="I11" s="4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33" customHeight="1" spans="1:23">
      <c r="A12" s="9"/>
      <c r="B12" s="9"/>
      <c r="C12" s="9"/>
      <c r="D12" s="9"/>
      <c r="E12" s="9"/>
      <c r="F12" s="48"/>
      <c r="G12" s="49"/>
      <c r="H12" s="49"/>
      <c r="I12" s="1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33" customHeight="1" spans="1:23">
      <c r="A13" s="11" t="s">
        <v>418</v>
      </c>
      <c r="B13" s="12"/>
      <c r="C13" s="12"/>
      <c r="D13" s="12"/>
      <c r="E13" s="13"/>
      <c r="F13" s="14"/>
      <c r="G13" s="29"/>
      <c r="H13" s="36"/>
      <c r="I13" s="36"/>
      <c r="J13" s="11" t="s">
        <v>407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  <c r="V13" s="12"/>
      <c r="W13" s="19"/>
    </row>
    <row r="14" ht="80" customHeight="1" spans="1:23">
      <c r="A14" s="50" t="s">
        <v>438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4" t="s">
        <v>35</v>
      </c>
      <c r="C2" s="455"/>
      <c r="D2" s="455"/>
      <c r="E2" s="455"/>
      <c r="F2" s="455"/>
      <c r="G2" s="455"/>
      <c r="H2" s="455"/>
      <c r="I2" s="469"/>
    </row>
    <row r="3" ht="27.95" customHeight="1" spans="2:9">
      <c r="B3" s="456"/>
      <c r="C3" s="457"/>
      <c r="D3" s="458" t="s">
        <v>36</v>
      </c>
      <c r="E3" s="459"/>
      <c r="F3" s="460" t="s">
        <v>37</v>
      </c>
      <c r="G3" s="461"/>
      <c r="H3" s="458" t="s">
        <v>38</v>
      </c>
      <c r="I3" s="470"/>
    </row>
    <row r="4" ht="27.95" customHeight="1" spans="2:9">
      <c r="B4" s="456" t="s">
        <v>39</v>
      </c>
      <c r="C4" s="457" t="s">
        <v>40</v>
      </c>
      <c r="D4" s="457" t="s">
        <v>41</v>
      </c>
      <c r="E4" s="457" t="s">
        <v>42</v>
      </c>
      <c r="F4" s="462" t="s">
        <v>41</v>
      </c>
      <c r="G4" s="462" t="s">
        <v>42</v>
      </c>
      <c r="H4" s="457" t="s">
        <v>41</v>
      </c>
      <c r="I4" s="471" t="s">
        <v>42</v>
      </c>
    </row>
    <row r="5" ht="27.95" customHeight="1" spans="2:9">
      <c r="B5" s="463" t="s">
        <v>43</v>
      </c>
      <c r="C5" s="9">
        <v>13</v>
      </c>
      <c r="D5" s="9">
        <v>0</v>
      </c>
      <c r="E5" s="9">
        <v>1</v>
      </c>
      <c r="F5" s="464">
        <v>0</v>
      </c>
      <c r="G5" s="464">
        <v>1</v>
      </c>
      <c r="H5" s="9">
        <v>1</v>
      </c>
      <c r="I5" s="472">
        <v>2</v>
      </c>
    </row>
    <row r="6" ht="27.95" customHeight="1" spans="2:9">
      <c r="B6" s="463" t="s">
        <v>44</v>
      </c>
      <c r="C6" s="9">
        <v>20</v>
      </c>
      <c r="D6" s="9">
        <v>0</v>
      </c>
      <c r="E6" s="9">
        <v>1</v>
      </c>
      <c r="F6" s="464">
        <v>1</v>
      </c>
      <c r="G6" s="464">
        <v>2</v>
      </c>
      <c r="H6" s="9">
        <v>2</v>
      </c>
      <c r="I6" s="472">
        <v>3</v>
      </c>
    </row>
    <row r="7" ht="27.95" customHeight="1" spans="2:9">
      <c r="B7" s="463" t="s">
        <v>45</v>
      </c>
      <c r="C7" s="9">
        <v>32</v>
      </c>
      <c r="D7" s="9">
        <v>0</v>
      </c>
      <c r="E7" s="9">
        <v>1</v>
      </c>
      <c r="F7" s="464">
        <v>2</v>
      </c>
      <c r="G7" s="464">
        <v>3</v>
      </c>
      <c r="H7" s="9">
        <v>3</v>
      </c>
      <c r="I7" s="472">
        <v>4</v>
      </c>
    </row>
    <row r="8" ht="27.95" customHeight="1" spans="2:9">
      <c r="B8" s="463" t="s">
        <v>46</v>
      </c>
      <c r="C8" s="9">
        <v>50</v>
      </c>
      <c r="D8" s="9">
        <v>1</v>
      </c>
      <c r="E8" s="9">
        <v>2</v>
      </c>
      <c r="F8" s="464">
        <v>3</v>
      </c>
      <c r="G8" s="464">
        <v>4</v>
      </c>
      <c r="H8" s="9">
        <v>5</v>
      </c>
      <c r="I8" s="472">
        <v>6</v>
      </c>
    </row>
    <row r="9" ht="27.95" customHeight="1" spans="2:9">
      <c r="B9" s="463" t="s">
        <v>47</v>
      </c>
      <c r="C9" s="9">
        <v>80</v>
      </c>
      <c r="D9" s="9">
        <v>2</v>
      </c>
      <c r="E9" s="9">
        <v>3</v>
      </c>
      <c r="F9" s="464">
        <v>5</v>
      </c>
      <c r="G9" s="464">
        <v>6</v>
      </c>
      <c r="H9" s="9">
        <v>7</v>
      </c>
      <c r="I9" s="472">
        <v>8</v>
      </c>
    </row>
    <row r="10" ht="27.95" customHeight="1" spans="2:9">
      <c r="B10" s="463" t="s">
        <v>48</v>
      </c>
      <c r="C10" s="9">
        <v>125</v>
      </c>
      <c r="D10" s="9">
        <v>3</v>
      </c>
      <c r="E10" s="9">
        <v>4</v>
      </c>
      <c r="F10" s="464">
        <v>7</v>
      </c>
      <c r="G10" s="464">
        <v>8</v>
      </c>
      <c r="H10" s="9">
        <v>10</v>
      </c>
      <c r="I10" s="472">
        <v>11</v>
      </c>
    </row>
    <row r="11" ht="27.95" customHeight="1" spans="2:9">
      <c r="B11" s="463" t="s">
        <v>49</v>
      </c>
      <c r="C11" s="9">
        <v>200</v>
      </c>
      <c r="D11" s="9">
        <v>5</v>
      </c>
      <c r="E11" s="9">
        <v>6</v>
      </c>
      <c r="F11" s="464">
        <v>10</v>
      </c>
      <c r="G11" s="464">
        <v>11</v>
      </c>
      <c r="H11" s="9">
        <v>14</v>
      </c>
      <c r="I11" s="472">
        <v>15</v>
      </c>
    </row>
    <row r="12" ht="27.95" customHeight="1" spans="2:9">
      <c r="B12" s="465" t="s">
        <v>50</v>
      </c>
      <c r="C12" s="466">
        <v>315</v>
      </c>
      <c r="D12" s="466">
        <v>7</v>
      </c>
      <c r="E12" s="466">
        <v>8</v>
      </c>
      <c r="F12" s="467">
        <v>14</v>
      </c>
      <c r="G12" s="467">
        <v>15</v>
      </c>
      <c r="H12" s="466">
        <v>21</v>
      </c>
      <c r="I12" s="473">
        <v>22</v>
      </c>
    </row>
    <row r="14" spans="2:4">
      <c r="B14" s="468" t="s">
        <v>51</v>
      </c>
      <c r="C14" s="468"/>
      <c r="D14" s="4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440</v>
      </c>
      <c r="B2" s="33" t="s">
        <v>387</v>
      </c>
      <c r="C2" s="33" t="s">
        <v>388</v>
      </c>
      <c r="D2" s="33" t="s">
        <v>389</v>
      </c>
      <c r="E2" s="33" t="s">
        <v>390</v>
      </c>
      <c r="F2" s="33" t="s">
        <v>391</v>
      </c>
      <c r="G2" s="32" t="s">
        <v>441</v>
      </c>
      <c r="H2" s="32" t="s">
        <v>442</v>
      </c>
      <c r="I2" s="32" t="s">
        <v>443</v>
      </c>
      <c r="J2" s="32" t="s">
        <v>442</v>
      </c>
      <c r="K2" s="32" t="s">
        <v>444</v>
      </c>
      <c r="L2" s="32" t="s">
        <v>442</v>
      </c>
      <c r="M2" s="33" t="s">
        <v>427</v>
      </c>
      <c r="N2" s="33" t="s">
        <v>400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4" t="s">
        <v>440</v>
      </c>
      <c r="B4" s="35" t="s">
        <v>445</v>
      </c>
      <c r="C4" s="35" t="s">
        <v>428</v>
      </c>
      <c r="D4" s="35" t="s">
        <v>389</v>
      </c>
      <c r="E4" s="33" t="s">
        <v>390</v>
      </c>
      <c r="F4" s="33" t="s">
        <v>391</v>
      </c>
      <c r="G4" s="32" t="s">
        <v>441</v>
      </c>
      <c r="H4" s="32" t="s">
        <v>442</v>
      </c>
      <c r="I4" s="32" t="s">
        <v>443</v>
      </c>
      <c r="J4" s="32" t="s">
        <v>442</v>
      </c>
      <c r="K4" s="32" t="s">
        <v>444</v>
      </c>
      <c r="L4" s="32" t="s">
        <v>442</v>
      </c>
      <c r="M4" s="33" t="s">
        <v>427</v>
      </c>
      <c r="N4" s="33" t="s">
        <v>400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446</v>
      </c>
      <c r="B11" s="12"/>
      <c r="C11" s="12"/>
      <c r="D11" s="13"/>
      <c r="E11" s="14"/>
      <c r="F11" s="36"/>
      <c r="G11" s="29"/>
      <c r="H11" s="36"/>
      <c r="I11" s="11" t="s">
        <v>447</v>
      </c>
      <c r="J11" s="12"/>
      <c r="K11" s="12"/>
      <c r="L11" s="12"/>
      <c r="M11" s="12"/>
      <c r="N11" s="19"/>
    </row>
    <row r="12" ht="16.5" spans="1:14">
      <c r="A12" s="15" t="s">
        <v>448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C3" sqref="C3:F5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449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421</v>
      </c>
      <c r="B2" s="5" t="s">
        <v>391</v>
      </c>
      <c r="C2" s="5" t="s">
        <v>387</v>
      </c>
      <c r="D2" s="5" t="s">
        <v>388</v>
      </c>
      <c r="E2" s="5" t="s">
        <v>389</v>
      </c>
      <c r="F2" s="5" t="s">
        <v>390</v>
      </c>
      <c r="G2" s="4" t="s">
        <v>450</v>
      </c>
      <c r="H2" s="4" t="s">
        <v>451</v>
      </c>
      <c r="I2" s="4" t="s">
        <v>452</v>
      </c>
      <c r="J2" s="4" t="s">
        <v>453</v>
      </c>
      <c r="K2" s="5" t="s">
        <v>427</v>
      </c>
      <c r="L2" s="5" t="s">
        <v>400</v>
      </c>
    </row>
    <row r="3" ht="18.75" spans="1:12">
      <c r="A3" s="20" t="s">
        <v>429</v>
      </c>
      <c r="B3" s="21" t="s">
        <v>403</v>
      </c>
      <c r="C3" s="22">
        <v>250417045</v>
      </c>
      <c r="D3" s="22" t="s">
        <v>401</v>
      </c>
      <c r="E3" s="22" t="s">
        <v>402</v>
      </c>
      <c r="F3" s="23" t="s">
        <v>62</v>
      </c>
      <c r="G3" s="10" t="s">
        <v>454</v>
      </c>
      <c r="H3" s="10" t="s">
        <v>455</v>
      </c>
      <c r="I3" s="30"/>
      <c r="J3" s="10"/>
      <c r="K3" s="31" t="s">
        <v>456</v>
      </c>
      <c r="L3" s="10" t="s">
        <v>417</v>
      </c>
    </row>
    <row r="4" ht="18.75" spans="1:12">
      <c r="A4" s="20"/>
      <c r="B4" s="21" t="s">
        <v>403</v>
      </c>
      <c r="C4" s="22">
        <v>250410094</v>
      </c>
      <c r="D4" s="22" t="s">
        <v>401</v>
      </c>
      <c r="E4" s="22" t="s">
        <v>404</v>
      </c>
      <c r="F4" s="23" t="s">
        <v>62</v>
      </c>
      <c r="G4" s="10" t="s">
        <v>454</v>
      </c>
      <c r="H4" s="10" t="s">
        <v>455</v>
      </c>
      <c r="I4" s="30"/>
      <c r="J4" s="10"/>
      <c r="K4" s="31" t="s">
        <v>456</v>
      </c>
      <c r="L4" s="10" t="s">
        <v>417</v>
      </c>
    </row>
    <row r="5" ht="18.75" spans="1:12">
      <c r="A5" s="20"/>
      <c r="B5" s="21" t="s">
        <v>403</v>
      </c>
      <c r="C5" s="22">
        <v>250410095</v>
      </c>
      <c r="D5" s="22" t="s">
        <v>401</v>
      </c>
      <c r="E5" s="22" t="s">
        <v>405</v>
      </c>
      <c r="F5" s="23" t="s">
        <v>62</v>
      </c>
      <c r="G5" s="10" t="s">
        <v>454</v>
      </c>
      <c r="H5" s="10" t="s">
        <v>455</v>
      </c>
      <c r="I5" s="30"/>
      <c r="J5" s="10"/>
      <c r="K5" s="31" t="s">
        <v>456</v>
      </c>
      <c r="L5" s="10" t="s">
        <v>417</v>
      </c>
    </row>
    <row r="6" ht="15" spans="1:12">
      <c r="A6" s="20"/>
      <c r="B6" s="24"/>
      <c r="C6" s="25"/>
      <c r="D6" s="26"/>
      <c r="E6" s="25"/>
      <c r="F6" s="27"/>
      <c r="G6" s="10"/>
      <c r="H6" s="10"/>
      <c r="I6" s="30"/>
      <c r="J6" s="10"/>
      <c r="K6" s="31"/>
      <c r="L6" s="10"/>
    </row>
    <row r="7" ht="15" spans="1:12">
      <c r="A7" s="20"/>
      <c r="B7" s="24"/>
      <c r="C7" s="28"/>
      <c r="D7" s="26"/>
      <c r="E7" s="25"/>
      <c r="F7" s="27"/>
      <c r="G7" s="10"/>
      <c r="H7" s="10"/>
      <c r="I7" s="30"/>
      <c r="J7" s="9"/>
      <c r="K7" s="31"/>
      <c r="L7" s="10"/>
    </row>
    <row r="8" ht="15" spans="1:12">
      <c r="A8" s="20"/>
      <c r="B8" s="24"/>
      <c r="C8" s="28"/>
      <c r="D8" s="26"/>
      <c r="E8" s="25"/>
      <c r="F8" s="27"/>
      <c r="G8" s="10"/>
      <c r="H8" s="10"/>
      <c r="I8" s="30"/>
      <c r="J8" s="9"/>
      <c r="K8" s="31"/>
      <c r="L8" s="10"/>
    </row>
    <row r="9" ht="15" spans="1:12">
      <c r="A9" s="20"/>
      <c r="B9" s="24"/>
      <c r="C9" s="28"/>
      <c r="D9" s="26"/>
      <c r="E9" s="25"/>
      <c r="F9" s="27"/>
      <c r="G9" s="10"/>
      <c r="H9" s="10"/>
      <c r="I9" s="30"/>
      <c r="J9" s="9"/>
      <c r="K9" s="31"/>
      <c r="L9" s="10"/>
    </row>
    <row r="10" ht="15" spans="1:12">
      <c r="A10" s="20"/>
      <c r="B10" s="24"/>
      <c r="C10" s="28"/>
      <c r="D10" s="26"/>
      <c r="E10" s="25"/>
      <c r="F10" s="27"/>
      <c r="G10" s="10"/>
      <c r="H10" s="10"/>
      <c r="I10" s="30"/>
      <c r="J10" s="9"/>
      <c r="K10" s="31"/>
      <c r="L10" s="10"/>
    </row>
    <row r="11" spans="1:12">
      <c r="A11" s="9"/>
      <c r="B11" s="24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9"/>
      <c r="B12" s="9"/>
      <c r="C12" s="9"/>
      <c r="D12" s="9"/>
      <c r="E12" s="9"/>
      <c r="F12" s="9"/>
      <c r="G12" s="9"/>
      <c r="H12" s="11"/>
      <c r="I12" s="12"/>
      <c r="J12" s="12"/>
      <c r="K12" s="13"/>
      <c r="L12" s="9"/>
    </row>
    <row r="13" s="2" customFormat="1" ht="18.75" spans="1:12">
      <c r="A13" s="11" t="s">
        <v>457</v>
      </c>
      <c r="B13" s="12"/>
      <c r="C13" s="12"/>
      <c r="D13" s="12"/>
      <c r="E13" s="13"/>
      <c r="F13" s="14"/>
      <c r="G13" s="29"/>
      <c r="H13" s="11" t="s">
        <v>458</v>
      </c>
      <c r="I13" s="12"/>
      <c r="J13" s="12"/>
      <c r="K13" s="12"/>
      <c r="L13" s="19"/>
    </row>
    <row r="14" ht="16.5" spans="1:12">
      <c r="A14" s="15" t="s">
        <v>459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386</v>
      </c>
      <c r="B2" s="5" t="s">
        <v>391</v>
      </c>
      <c r="C2" s="5" t="s">
        <v>428</v>
      </c>
      <c r="D2" s="5" t="s">
        <v>389</v>
      </c>
      <c r="E2" s="5" t="s">
        <v>390</v>
      </c>
      <c r="F2" s="4" t="s">
        <v>461</v>
      </c>
      <c r="G2" s="4" t="s">
        <v>411</v>
      </c>
      <c r="H2" s="6" t="s">
        <v>412</v>
      </c>
      <c r="I2" s="17" t="s">
        <v>414</v>
      </c>
    </row>
    <row r="3" s="1" customFormat="1" ht="16.5" spans="1:9">
      <c r="A3" s="4"/>
      <c r="B3" s="7"/>
      <c r="C3" s="7"/>
      <c r="D3" s="7"/>
      <c r="E3" s="7"/>
      <c r="F3" s="4" t="s">
        <v>462</v>
      </c>
      <c r="G3" s="4" t="s">
        <v>415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446</v>
      </c>
      <c r="B12" s="12"/>
      <c r="C12" s="12"/>
      <c r="D12" s="13"/>
      <c r="E12" s="14"/>
      <c r="F12" s="11" t="s">
        <v>447</v>
      </c>
      <c r="G12" s="12"/>
      <c r="H12" s="13"/>
      <c r="I12" s="19"/>
    </row>
    <row r="13" ht="16.5" spans="1:9">
      <c r="A13" s="15" t="s">
        <v>463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N20" sqref="N20"/>
    </sheetView>
  </sheetViews>
  <sheetFormatPr defaultColWidth="10.375" defaultRowHeight="16.5" customHeight="1"/>
  <cols>
    <col min="1" max="1" width="11.125" style="253" customWidth="1"/>
    <col min="2" max="9" width="10.375" style="253"/>
    <col min="10" max="10" width="8.875" style="253" customWidth="1"/>
    <col min="11" max="11" width="12" style="253" customWidth="1"/>
    <col min="12" max="16384" width="10.375" style="253"/>
  </cols>
  <sheetData>
    <row r="1" ht="21" spans="1:11">
      <c r="A1" s="386" t="s">
        <v>52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ht="15" spans="1:11">
      <c r="A2" s="254" t="s">
        <v>53</v>
      </c>
      <c r="B2" s="255" t="s">
        <v>54</v>
      </c>
      <c r="C2" s="255"/>
      <c r="D2" s="256" t="s">
        <v>55</v>
      </c>
      <c r="E2" s="256"/>
      <c r="F2" s="255" t="s">
        <v>56</v>
      </c>
      <c r="G2" s="255"/>
      <c r="H2" s="257" t="s">
        <v>57</v>
      </c>
      <c r="I2" s="328" t="s">
        <v>56</v>
      </c>
      <c r="J2" s="328"/>
      <c r="K2" s="329"/>
    </row>
    <row r="3" ht="14.25" spans="1:1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ht="14.25" spans="1:11">
      <c r="A4" s="264" t="s">
        <v>61</v>
      </c>
      <c r="B4" s="160" t="s">
        <v>62</v>
      </c>
      <c r="C4" s="161"/>
      <c r="D4" s="264" t="s">
        <v>63</v>
      </c>
      <c r="E4" s="265"/>
      <c r="F4" s="266">
        <v>45866</v>
      </c>
      <c r="G4" s="267"/>
      <c r="H4" s="264" t="s">
        <v>64</v>
      </c>
      <c r="I4" s="265"/>
      <c r="J4" s="160" t="s">
        <v>65</v>
      </c>
      <c r="K4" s="161" t="s">
        <v>66</v>
      </c>
    </row>
    <row r="5" ht="14.25" spans="1:11">
      <c r="A5" s="268" t="s">
        <v>67</v>
      </c>
      <c r="B5" s="160" t="s">
        <v>68</v>
      </c>
      <c r="C5" s="161"/>
      <c r="D5" s="264" t="s">
        <v>69</v>
      </c>
      <c r="E5" s="265"/>
      <c r="F5" s="266">
        <v>45800</v>
      </c>
      <c r="G5" s="267"/>
      <c r="H5" s="264" t="s">
        <v>70</v>
      </c>
      <c r="I5" s="265"/>
      <c r="J5" s="160" t="s">
        <v>65</v>
      </c>
      <c r="K5" s="161" t="s">
        <v>66</v>
      </c>
    </row>
    <row r="6" ht="14.25" spans="1:11">
      <c r="A6" s="264" t="s">
        <v>71</v>
      </c>
      <c r="B6" s="269" t="s">
        <v>72</v>
      </c>
      <c r="C6" s="270">
        <v>6</v>
      </c>
      <c r="D6" s="268" t="s">
        <v>73</v>
      </c>
      <c r="E6" s="271"/>
      <c r="F6" s="266">
        <v>45848</v>
      </c>
      <c r="G6" s="267"/>
      <c r="H6" s="264" t="s">
        <v>74</v>
      </c>
      <c r="I6" s="265"/>
      <c r="J6" s="160" t="s">
        <v>65</v>
      </c>
      <c r="K6" s="161" t="s">
        <v>66</v>
      </c>
    </row>
    <row r="7" ht="14.25" spans="1:11">
      <c r="A7" s="264" t="s">
        <v>75</v>
      </c>
      <c r="B7" s="272">
        <v>37122</v>
      </c>
      <c r="C7" s="273"/>
      <c r="D7" s="268" t="s">
        <v>76</v>
      </c>
      <c r="E7" s="274"/>
      <c r="F7" s="266">
        <v>45853</v>
      </c>
      <c r="G7" s="267"/>
      <c r="H7" s="264" t="s">
        <v>77</v>
      </c>
      <c r="I7" s="265"/>
      <c r="J7" s="160" t="s">
        <v>65</v>
      </c>
      <c r="K7" s="161" t="s">
        <v>66</v>
      </c>
    </row>
    <row r="8" ht="15" spans="1:11">
      <c r="A8" s="275" t="s">
        <v>78</v>
      </c>
      <c r="B8" s="276" t="s">
        <v>79</v>
      </c>
      <c r="C8" s="277"/>
      <c r="D8" s="278" t="s">
        <v>80</v>
      </c>
      <c r="E8" s="279"/>
      <c r="F8" s="280">
        <v>45858</v>
      </c>
      <c r="G8" s="281"/>
      <c r="H8" s="278" t="s">
        <v>81</v>
      </c>
      <c r="I8" s="279"/>
      <c r="J8" s="298" t="s">
        <v>65</v>
      </c>
      <c r="K8" s="330" t="s">
        <v>66</v>
      </c>
    </row>
    <row r="9" ht="15" spans="1:11">
      <c r="A9" s="387" t="s">
        <v>82</v>
      </c>
      <c r="B9" s="388"/>
      <c r="C9" s="388"/>
      <c r="D9" s="389"/>
      <c r="E9" s="389"/>
      <c r="F9" s="389"/>
      <c r="G9" s="389"/>
      <c r="H9" s="389"/>
      <c r="I9" s="389"/>
      <c r="J9" s="389"/>
      <c r="K9" s="436"/>
    </row>
    <row r="10" ht="15" spans="1:11">
      <c r="A10" s="390" t="s">
        <v>83</v>
      </c>
      <c r="B10" s="391"/>
      <c r="C10" s="391"/>
      <c r="D10" s="391"/>
      <c r="E10" s="391"/>
      <c r="F10" s="391"/>
      <c r="G10" s="391"/>
      <c r="H10" s="391"/>
      <c r="I10" s="391"/>
      <c r="J10" s="391"/>
      <c r="K10" s="437"/>
    </row>
    <row r="11" ht="14.25" spans="1:11">
      <c r="A11" s="392" t="s">
        <v>84</v>
      </c>
      <c r="B11" s="393" t="s">
        <v>85</v>
      </c>
      <c r="C11" s="394" t="s">
        <v>86</v>
      </c>
      <c r="D11" s="395"/>
      <c r="E11" s="396" t="s">
        <v>87</v>
      </c>
      <c r="F11" s="393" t="s">
        <v>85</v>
      </c>
      <c r="G11" s="394" t="s">
        <v>86</v>
      </c>
      <c r="H11" s="394" t="s">
        <v>88</v>
      </c>
      <c r="I11" s="396" t="s">
        <v>89</v>
      </c>
      <c r="J11" s="393" t="s">
        <v>85</v>
      </c>
      <c r="K11" s="438" t="s">
        <v>86</v>
      </c>
    </row>
    <row r="12" ht="14.25" spans="1:11">
      <c r="A12" s="268" t="s">
        <v>90</v>
      </c>
      <c r="B12" s="288" t="s">
        <v>85</v>
      </c>
      <c r="C12" s="160" t="s">
        <v>86</v>
      </c>
      <c r="D12" s="274"/>
      <c r="E12" s="271" t="s">
        <v>91</v>
      </c>
      <c r="F12" s="288" t="s">
        <v>85</v>
      </c>
      <c r="G12" s="160" t="s">
        <v>86</v>
      </c>
      <c r="H12" s="160" t="s">
        <v>88</v>
      </c>
      <c r="I12" s="271" t="s">
        <v>92</v>
      </c>
      <c r="J12" s="288" t="s">
        <v>85</v>
      </c>
      <c r="K12" s="161" t="s">
        <v>86</v>
      </c>
    </row>
    <row r="13" ht="14.25" spans="1:11">
      <c r="A13" s="268" t="s">
        <v>93</v>
      </c>
      <c r="B13" s="288" t="s">
        <v>85</v>
      </c>
      <c r="C13" s="160" t="s">
        <v>86</v>
      </c>
      <c r="D13" s="274"/>
      <c r="E13" s="271" t="s">
        <v>94</v>
      </c>
      <c r="F13" s="160" t="s">
        <v>95</v>
      </c>
      <c r="G13" s="160" t="s">
        <v>96</v>
      </c>
      <c r="H13" s="160" t="s">
        <v>88</v>
      </c>
      <c r="I13" s="271" t="s">
        <v>97</v>
      </c>
      <c r="J13" s="288" t="s">
        <v>85</v>
      </c>
      <c r="K13" s="161" t="s">
        <v>86</v>
      </c>
    </row>
    <row r="14" ht="15" spans="1:11">
      <c r="A14" s="278" t="s">
        <v>98</v>
      </c>
      <c r="B14" s="279"/>
      <c r="C14" s="279"/>
      <c r="D14" s="279"/>
      <c r="E14" s="279"/>
      <c r="F14" s="279"/>
      <c r="G14" s="279"/>
      <c r="H14" s="279"/>
      <c r="I14" s="279"/>
      <c r="J14" s="279"/>
      <c r="K14" s="332"/>
    </row>
    <row r="15" ht="15" spans="1:11">
      <c r="A15" s="390" t="s">
        <v>99</v>
      </c>
      <c r="B15" s="391"/>
      <c r="C15" s="391"/>
      <c r="D15" s="391"/>
      <c r="E15" s="391"/>
      <c r="F15" s="391"/>
      <c r="G15" s="391"/>
      <c r="H15" s="391"/>
      <c r="I15" s="391"/>
      <c r="J15" s="391"/>
      <c r="K15" s="437"/>
    </row>
    <row r="16" ht="14.25" spans="1:11">
      <c r="A16" s="397" t="s">
        <v>100</v>
      </c>
      <c r="B16" s="394" t="s">
        <v>95</v>
      </c>
      <c r="C16" s="394" t="s">
        <v>96</v>
      </c>
      <c r="D16" s="398"/>
      <c r="E16" s="399" t="s">
        <v>101</v>
      </c>
      <c r="F16" s="394" t="s">
        <v>95</v>
      </c>
      <c r="G16" s="394" t="s">
        <v>96</v>
      </c>
      <c r="H16" s="400"/>
      <c r="I16" s="399" t="s">
        <v>102</v>
      </c>
      <c r="J16" s="394" t="s">
        <v>95</v>
      </c>
      <c r="K16" s="438" t="s">
        <v>96</v>
      </c>
    </row>
    <row r="17" customHeight="1" spans="1:22">
      <c r="A17" s="305" t="s">
        <v>103</v>
      </c>
      <c r="B17" s="160" t="s">
        <v>95</v>
      </c>
      <c r="C17" s="160" t="s">
        <v>96</v>
      </c>
      <c r="D17" s="401"/>
      <c r="E17" s="306" t="s">
        <v>104</v>
      </c>
      <c r="F17" s="160" t="s">
        <v>95</v>
      </c>
      <c r="G17" s="160" t="s">
        <v>96</v>
      </c>
      <c r="H17" s="402"/>
      <c r="I17" s="306" t="s">
        <v>105</v>
      </c>
      <c r="J17" s="160" t="s">
        <v>95</v>
      </c>
      <c r="K17" s="161" t="s">
        <v>96</v>
      </c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</row>
    <row r="18" ht="18" customHeight="1" spans="1:11">
      <c r="A18" s="403" t="s">
        <v>106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40"/>
    </row>
    <row r="19" s="385" customFormat="1" ht="18" customHeight="1" spans="1:14">
      <c r="A19" s="390" t="s">
        <v>107</v>
      </c>
      <c r="B19" s="391"/>
      <c r="C19" s="391"/>
      <c r="D19" s="391"/>
      <c r="E19" s="391"/>
      <c r="F19" s="391"/>
      <c r="G19" s="391"/>
      <c r="H19" s="391"/>
      <c r="I19" s="391"/>
      <c r="J19" s="391"/>
      <c r="K19" s="437"/>
      <c r="N19" s="385">
        <f>5394+1418</f>
        <v>6812</v>
      </c>
    </row>
    <row r="20" customHeight="1" spans="1:14">
      <c r="A20" s="405" t="s">
        <v>108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41"/>
      <c r="N20" s="253">
        <f>6812-900</f>
        <v>5912</v>
      </c>
    </row>
    <row r="21" ht="21.75" customHeight="1" spans="1:11">
      <c r="A21" s="407" t="s">
        <v>109</v>
      </c>
      <c r="B21" s="408"/>
      <c r="C21" s="409" t="s">
        <v>110</v>
      </c>
      <c r="D21" s="409" t="s">
        <v>111</v>
      </c>
      <c r="E21" s="409" t="s">
        <v>112</v>
      </c>
      <c r="F21" s="409" t="s">
        <v>113</v>
      </c>
      <c r="G21" s="409" t="s">
        <v>114</v>
      </c>
      <c r="H21" s="409" t="s">
        <v>115</v>
      </c>
      <c r="I21" s="408"/>
      <c r="J21" s="442"/>
      <c r="K21" s="337" t="s">
        <v>116</v>
      </c>
    </row>
    <row r="22" ht="23" customHeight="1" spans="1:11">
      <c r="A22" s="410" t="s">
        <v>117</v>
      </c>
      <c r="B22" s="411"/>
      <c r="C22" s="411" t="s">
        <v>95</v>
      </c>
      <c r="D22" s="411" t="s">
        <v>95</v>
      </c>
      <c r="E22" s="411" t="s">
        <v>95</v>
      </c>
      <c r="F22" s="411" t="s">
        <v>95</v>
      </c>
      <c r="G22" s="411" t="s">
        <v>95</v>
      </c>
      <c r="H22" s="411" t="s">
        <v>95</v>
      </c>
      <c r="I22" s="411"/>
      <c r="J22" s="411"/>
      <c r="K22" s="443"/>
    </row>
    <row r="23" ht="23" customHeight="1" spans="1:11">
      <c r="A23" s="410" t="s">
        <v>118</v>
      </c>
      <c r="B23" s="411"/>
      <c r="C23" s="411" t="s">
        <v>95</v>
      </c>
      <c r="D23" s="411" t="s">
        <v>95</v>
      </c>
      <c r="E23" s="411" t="s">
        <v>95</v>
      </c>
      <c r="F23" s="411" t="s">
        <v>95</v>
      </c>
      <c r="G23" s="411" t="s">
        <v>95</v>
      </c>
      <c r="H23" s="411" t="s">
        <v>95</v>
      </c>
      <c r="I23" s="411"/>
      <c r="J23" s="411"/>
      <c r="K23" s="443"/>
    </row>
    <row r="24" ht="23" customHeight="1" spans="1:11">
      <c r="A24" s="410" t="s">
        <v>119</v>
      </c>
      <c r="B24" s="411"/>
      <c r="C24" s="411" t="s">
        <v>95</v>
      </c>
      <c r="D24" s="411" t="s">
        <v>95</v>
      </c>
      <c r="E24" s="411" t="s">
        <v>95</v>
      </c>
      <c r="F24" s="411" t="s">
        <v>95</v>
      </c>
      <c r="G24" s="411" t="s">
        <v>95</v>
      </c>
      <c r="H24" s="411" t="s">
        <v>95</v>
      </c>
      <c r="I24" s="411"/>
      <c r="J24" s="411"/>
      <c r="K24" s="443"/>
    </row>
    <row r="25" ht="23" customHeight="1" spans="1:11">
      <c r="A25" s="412"/>
      <c r="B25" s="411"/>
      <c r="C25" s="411"/>
      <c r="D25" s="411"/>
      <c r="E25" s="411"/>
      <c r="F25" s="411"/>
      <c r="G25" s="411"/>
      <c r="H25" s="411"/>
      <c r="I25" s="411"/>
      <c r="J25" s="411"/>
      <c r="K25" s="443"/>
    </row>
    <row r="26" ht="23" customHeight="1" spans="1:11">
      <c r="A26" s="413"/>
      <c r="B26" s="414"/>
      <c r="C26" s="415"/>
      <c r="D26" s="415"/>
      <c r="E26" s="415"/>
      <c r="F26" s="415"/>
      <c r="G26" s="415"/>
      <c r="H26" s="415"/>
      <c r="I26" s="414"/>
      <c r="J26" s="414"/>
      <c r="K26" s="444"/>
    </row>
    <row r="27" ht="18" customHeight="1" spans="1:11">
      <c r="A27" s="416" t="s">
        <v>120</v>
      </c>
      <c r="B27" s="417"/>
      <c r="C27" s="417"/>
      <c r="D27" s="417"/>
      <c r="E27" s="417"/>
      <c r="F27" s="417"/>
      <c r="G27" s="417"/>
      <c r="H27" s="417"/>
      <c r="I27" s="417"/>
      <c r="J27" s="417"/>
      <c r="K27" s="445"/>
    </row>
    <row r="28" ht="18.75" customHeight="1" spans="1:11">
      <c r="A28" s="418"/>
      <c r="B28" s="419"/>
      <c r="C28" s="419"/>
      <c r="D28" s="419"/>
      <c r="E28" s="419"/>
      <c r="F28" s="419"/>
      <c r="G28" s="419"/>
      <c r="H28" s="419"/>
      <c r="I28" s="419"/>
      <c r="J28" s="419"/>
      <c r="K28" s="446"/>
    </row>
    <row r="29" ht="18.75" customHeight="1" spans="1:11">
      <c r="A29" s="420"/>
      <c r="B29" s="421"/>
      <c r="C29" s="421"/>
      <c r="D29" s="421"/>
      <c r="E29" s="421"/>
      <c r="F29" s="421"/>
      <c r="G29" s="421"/>
      <c r="H29" s="421"/>
      <c r="I29" s="421"/>
      <c r="J29" s="421"/>
      <c r="K29" s="447"/>
    </row>
    <row r="30" ht="18" customHeight="1" spans="1:11">
      <c r="A30" s="416" t="s">
        <v>121</v>
      </c>
      <c r="B30" s="417"/>
      <c r="C30" s="417"/>
      <c r="D30" s="417"/>
      <c r="E30" s="417"/>
      <c r="F30" s="417"/>
      <c r="G30" s="417"/>
      <c r="H30" s="417"/>
      <c r="I30" s="417"/>
      <c r="J30" s="417"/>
      <c r="K30" s="445"/>
    </row>
    <row r="31" ht="14.25" spans="1:11">
      <c r="A31" s="422" t="s">
        <v>122</v>
      </c>
      <c r="B31" s="423"/>
      <c r="C31" s="423"/>
      <c r="D31" s="423"/>
      <c r="E31" s="423"/>
      <c r="F31" s="423"/>
      <c r="G31" s="423"/>
      <c r="H31" s="423"/>
      <c r="I31" s="423"/>
      <c r="J31" s="423"/>
      <c r="K31" s="448"/>
    </row>
    <row r="32" ht="15" spans="1:11">
      <c r="A32" s="168" t="s">
        <v>123</v>
      </c>
      <c r="B32" s="169"/>
      <c r="C32" s="160" t="s">
        <v>65</v>
      </c>
      <c r="D32" s="160" t="s">
        <v>66</v>
      </c>
      <c r="E32" s="424" t="s">
        <v>124</v>
      </c>
      <c r="F32" s="425"/>
      <c r="G32" s="425"/>
      <c r="H32" s="425"/>
      <c r="I32" s="425"/>
      <c r="J32" s="425"/>
      <c r="K32" s="449"/>
    </row>
    <row r="33" ht="15" spans="1:11">
      <c r="A33" s="426" t="s">
        <v>125</v>
      </c>
      <c r="B33" s="426"/>
      <c r="C33" s="426"/>
      <c r="D33" s="426"/>
      <c r="E33" s="426"/>
      <c r="F33" s="426"/>
      <c r="G33" s="426"/>
      <c r="H33" s="426"/>
      <c r="I33" s="426"/>
      <c r="J33" s="426"/>
      <c r="K33" s="426"/>
    </row>
    <row r="34" ht="21" customHeight="1" spans="1:11">
      <c r="A34" s="311" t="s">
        <v>126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42"/>
    </row>
    <row r="35" ht="21" customHeight="1" spans="1:11">
      <c r="A35" s="313" t="s">
        <v>127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43"/>
    </row>
    <row r="36" ht="21" customHeight="1" spans="1:11">
      <c r="A36" s="313" t="s">
        <v>128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43"/>
    </row>
    <row r="37" ht="21" customHeight="1" spans="1:11">
      <c r="A37" s="313" t="s">
        <v>129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43"/>
    </row>
    <row r="38" ht="21" customHeight="1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43"/>
    </row>
    <row r="39" ht="21" customHeight="1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43"/>
    </row>
    <row r="40" ht="21" customHeight="1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43"/>
    </row>
    <row r="41" ht="15" spans="1:11">
      <c r="A41" s="308" t="s">
        <v>130</v>
      </c>
      <c r="B41" s="309"/>
      <c r="C41" s="309"/>
      <c r="D41" s="309"/>
      <c r="E41" s="309"/>
      <c r="F41" s="309"/>
      <c r="G41" s="309"/>
      <c r="H41" s="309"/>
      <c r="I41" s="309"/>
      <c r="J41" s="309"/>
      <c r="K41" s="341"/>
    </row>
    <row r="42" ht="15" spans="1:11">
      <c r="A42" s="390" t="s">
        <v>131</v>
      </c>
      <c r="B42" s="391"/>
      <c r="C42" s="391"/>
      <c r="D42" s="391"/>
      <c r="E42" s="391"/>
      <c r="F42" s="391"/>
      <c r="G42" s="391"/>
      <c r="H42" s="391"/>
      <c r="I42" s="391"/>
      <c r="J42" s="391"/>
      <c r="K42" s="437"/>
    </row>
    <row r="43" ht="14.25" spans="1:11">
      <c r="A43" s="397" t="s">
        <v>132</v>
      </c>
      <c r="B43" s="394" t="s">
        <v>95</v>
      </c>
      <c r="C43" s="394" t="s">
        <v>96</v>
      </c>
      <c r="D43" s="394" t="s">
        <v>88</v>
      </c>
      <c r="E43" s="399" t="s">
        <v>133</v>
      </c>
      <c r="F43" s="394" t="s">
        <v>95</v>
      </c>
      <c r="G43" s="394" t="s">
        <v>96</v>
      </c>
      <c r="H43" s="394" t="s">
        <v>88</v>
      </c>
      <c r="I43" s="399" t="s">
        <v>134</v>
      </c>
      <c r="J43" s="394" t="s">
        <v>95</v>
      </c>
      <c r="K43" s="438" t="s">
        <v>96</v>
      </c>
    </row>
    <row r="44" ht="14.25" spans="1:11">
      <c r="A44" s="305" t="s">
        <v>87</v>
      </c>
      <c r="B44" s="160" t="s">
        <v>95</v>
      </c>
      <c r="C44" s="160" t="s">
        <v>96</v>
      </c>
      <c r="D44" s="160" t="s">
        <v>88</v>
      </c>
      <c r="E44" s="306" t="s">
        <v>94</v>
      </c>
      <c r="F44" s="160" t="s">
        <v>95</v>
      </c>
      <c r="G44" s="160" t="s">
        <v>96</v>
      </c>
      <c r="H44" s="160" t="s">
        <v>88</v>
      </c>
      <c r="I44" s="306" t="s">
        <v>105</v>
      </c>
      <c r="J44" s="160" t="s">
        <v>95</v>
      </c>
      <c r="K44" s="161" t="s">
        <v>96</v>
      </c>
    </row>
    <row r="45" ht="15" spans="1:11">
      <c r="A45" s="278" t="s">
        <v>98</v>
      </c>
      <c r="B45" s="279"/>
      <c r="C45" s="279"/>
      <c r="D45" s="279"/>
      <c r="E45" s="279"/>
      <c r="F45" s="279"/>
      <c r="G45" s="279"/>
      <c r="H45" s="279"/>
      <c r="I45" s="279"/>
      <c r="J45" s="279"/>
      <c r="K45" s="332"/>
    </row>
    <row r="46" ht="15" spans="1:11">
      <c r="A46" s="426" t="s">
        <v>135</v>
      </c>
      <c r="B46" s="426"/>
      <c r="C46" s="426"/>
      <c r="D46" s="426"/>
      <c r="E46" s="426"/>
      <c r="F46" s="426"/>
      <c r="G46" s="426"/>
      <c r="H46" s="426"/>
      <c r="I46" s="426"/>
      <c r="J46" s="426"/>
      <c r="K46" s="426"/>
    </row>
    <row r="47" ht="15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42"/>
    </row>
    <row r="48" ht="15" spans="1:11">
      <c r="A48" s="427" t="s">
        <v>136</v>
      </c>
      <c r="B48" s="428" t="s">
        <v>137</v>
      </c>
      <c r="C48" s="428"/>
      <c r="D48" s="429" t="s">
        <v>138</v>
      </c>
      <c r="E48" s="430" t="s">
        <v>139</v>
      </c>
      <c r="F48" s="431" t="s">
        <v>140</v>
      </c>
      <c r="G48" s="432">
        <v>45810</v>
      </c>
      <c r="H48" s="433" t="s">
        <v>141</v>
      </c>
      <c r="I48" s="450"/>
      <c r="J48" s="451" t="s">
        <v>142</v>
      </c>
      <c r="K48" s="452"/>
    </row>
    <row r="49" ht="15" spans="1:11">
      <c r="A49" s="426" t="s">
        <v>143</v>
      </c>
      <c r="B49" s="426"/>
      <c r="C49" s="426"/>
      <c r="D49" s="426"/>
      <c r="E49" s="426"/>
      <c r="F49" s="426"/>
      <c r="G49" s="426"/>
      <c r="H49" s="426"/>
      <c r="I49" s="426"/>
      <c r="J49" s="426"/>
      <c r="K49" s="426"/>
    </row>
    <row r="50" ht="15" spans="1:11">
      <c r="A50" s="434" t="s">
        <v>144</v>
      </c>
      <c r="B50" s="435"/>
      <c r="C50" s="435"/>
      <c r="D50" s="435"/>
      <c r="E50" s="435"/>
      <c r="F50" s="435"/>
      <c r="G50" s="435"/>
      <c r="H50" s="435"/>
      <c r="I50" s="435"/>
      <c r="J50" s="435"/>
      <c r="K50" s="453"/>
    </row>
    <row r="51" ht="15" spans="1:11">
      <c r="A51" s="427" t="s">
        <v>136</v>
      </c>
      <c r="B51" s="428" t="s">
        <v>137</v>
      </c>
      <c r="C51" s="428"/>
      <c r="D51" s="429" t="s">
        <v>138</v>
      </c>
      <c r="E51" s="430" t="s">
        <v>139</v>
      </c>
      <c r="F51" s="431" t="s">
        <v>140</v>
      </c>
      <c r="G51" s="432">
        <v>45810</v>
      </c>
      <c r="H51" s="433" t="s">
        <v>141</v>
      </c>
      <c r="I51" s="450"/>
      <c r="J51" s="451" t="s">
        <v>142</v>
      </c>
      <c r="K51" s="4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A2" sqref="A2:P19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7.7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16" width="9.75" style="349" customWidth="1"/>
    <col min="17" max="254" width="9" style="89"/>
    <col min="255" max="16384" width="9" style="92"/>
  </cols>
  <sheetData>
    <row r="1" s="89" customFormat="1" ht="29" customHeight="1" spans="1:25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36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350" t="s">
        <v>61</v>
      </c>
      <c r="B2" s="351" t="str">
        <f>首期!B4</f>
        <v>TACCAN91209</v>
      </c>
      <c r="C2" s="352"/>
      <c r="D2" s="353"/>
      <c r="E2" s="354" t="s">
        <v>67</v>
      </c>
      <c r="F2" s="355" t="str">
        <f>首期!B5</f>
        <v>男式超轻套头抓绒服</v>
      </c>
      <c r="G2" s="355"/>
      <c r="H2" s="355"/>
      <c r="I2" s="363"/>
      <c r="J2" s="364" t="s">
        <v>57</v>
      </c>
      <c r="K2" s="365" t="s">
        <v>56</v>
      </c>
      <c r="L2" s="365"/>
      <c r="M2" s="365"/>
      <c r="N2" s="365"/>
      <c r="O2" s="366"/>
      <c r="P2" s="36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356" t="s">
        <v>146</v>
      </c>
      <c r="B3" s="103" t="s">
        <v>147</v>
      </c>
      <c r="C3" s="104"/>
      <c r="D3" s="103"/>
      <c r="E3" s="103"/>
      <c r="F3" s="103"/>
      <c r="G3" s="103"/>
      <c r="H3" s="103"/>
      <c r="I3" s="137"/>
      <c r="J3" s="138"/>
      <c r="K3" s="138"/>
      <c r="L3" s="138"/>
      <c r="M3" s="138"/>
      <c r="N3" s="138"/>
      <c r="O3" s="368"/>
      <c r="P3" s="369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356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7"/>
      <c r="J4" s="370"/>
      <c r="K4" s="371" t="s">
        <v>117</v>
      </c>
      <c r="L4" s="371" t="s">
        <v>150</v>
      </c>
      <c r="M4" s="371" t="s">
        <v>151</v>
      </c>
      <c r="N4" s="372"/>
      <c r="O4" s="372"/>
      <c r="P4" s="373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356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374"/>
      <c r="J5" s="375"/>
      <c r="K5" s="376"/>
      <c r="L5" s="377" t="s">
        <v>111</v>
      </c>
      <c r="M5" s="377" t="s">
        <v>111</v>
      </c>
      <c r="N5" s="378"/>
      <c r="O5" s="376"/>
      <c r="P5" s="379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0" customHeight="1" spans="1:257">
      <c r="A6" s="357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374"/>
      <c r="J6" s="375"/>
      <c r="K6" s="375"/>
      <c r="L6" s="375" t="s">
        <v>160</v>
      </c>
      <c r="M6" s="375" t="s">
        <v>161</v>
      </c>
      <c r="N6" s="375"/>
      <c r="O6" s="375"/>
      <c r="P6" s="380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0" customHeight="1" spans="1:257">
      <c r="A7" s="358" t="s">
        <v>162</v>
      </c>
      <c r="B7" s="112">
        <f>C7</f>
        <v>20.5</v>
      </c>
      <c r="C7" s="112">
        <f>D7-1.5</f>
        <v>20.5</v>
      </c>
      <c r="D7" s="113">
        <v>22</v>
      </c>
      <c r="E7" s="112">
        <f>D7</f>
        <v>22</v>
      </c>
      <c r="F7" s="112">
        <f>E7+2</f>
        <v>24</v>
      </c>
      <c r="G7" s="112">
        <f>F7</f>
        <v>24</v>
      </c>
      <c r="H7" s="112">
        <f>G7+1</f>
        <v>25</v>
      </c>
      <c r="I7" s="374"/>
      <c r="J7" s="375"/>
      <c r="K7" s="375"/>
      <c r="L7" s="375" t="s">
        <v>160</v>
      </c>
      <c r="M7" s="375" t="s">
        <v>160</v>
      </c>
      <c r="N7" s="375"/>
      <c r="O7" s="375"/>
      <c r="P7" s="380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0" customHeight="1" spans="1:257">
      <c r="A8" s="240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374"/>
      <c r="J8" s="375"/>
      <c r="K8" s="375"/>
      <c r="L8" s="375" t="s">
        <v>164</v>
      </c>
      <c r="M8" s="375" t="s">
        <v>165</v>
      </c>
      <c r="N8" s="375"/>
      <c r="O8" s="375"/>
      <c r="P8" s="380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0" customHeight="1" spans="1:257">
      <c r="A9" s="240" t="s">
        <v>166</v>
      </c>
      <c r="B9" s="109">
        <f t="shared" si="0"/>
        <v>98</v>
      </c>
      <c r="C9" s="109">
        <f t="shared" si="1"/>
        <v>102</v>
      </c>
      <c r="D9" s="115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374"/>
      <c r="J9" s="375"/>
      <c r="K9" s="375"/>
      <c r="L9" s="375" t="s">
        <v>164</v>
      </c>
      <c r="M9" s="375" t="s">
        <v>165</v>
      </c>
      <c r="N9" s="375"/>
      <c r="O9" s="375"/>
      <c r="P9" s="380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0" customHeight="1" spans="1:257">
      <c r="A10" s="240" t="s">
        <v>168</v>
      </c>
      <c r="B10" s="109">
        <f t="shared" si="0"/>
        <v>98</v>
      </c>
      <c r="C10" s="109">
        <f t="shared" si="1"/>
        <v>102</v>
      </c>
      <c r="D10" s="115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374"/>
      <c r="J10" s="375"/>
      <c r="K10" s="375"/>
      <c r="L10" s="375" t="s">
        <v>164</v>
      </c>
      <c r="M10" s="375" t="s">
        <v>165</v>
      </c>
      <c r="N10" s="375"/>
      <c r="O10" s="375"/>
      <c r="P10" s="380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0" customHeight="1" spans="1:257">
      <c r="A11" s="240" t="s">
        <v>169</v>
      </c>
      <c r="B11" s="109">
        <f>C11-1.2</f>
        <v>43.6</v>
      </c>
      <c r="C11" s="109">
        <f>D11-1.2</f>
        <v>44.8</v>
      </c>
      <c r="D11" s="115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374"/>
      <c r="J11" s="375"/>
      <c r="K11" s="375"/>
      <c r="L11" s="375" t="s">
        <v>171</v>
      </c>
      <c r="M11" s="375" t="s">
        <v>172</v>
      </c>
      <c r="N11" s="375"/>
      <c r="O11" s="375"/>
      <c r="P11" s="380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0" customHeight="1" spans="1:257">
      <c r="A12" s="240" t="s">
        <v>173</v>
      </c>
      <c r="B12" s="109">
        <f>C12-0.6</f>
        <v>60.7</v>
      </c>
      <c r="C12" s="109">
        <f>D12-1.2</f>
        <v>61.3</v>
      </c>
      <c r="D12" s="115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374"/>
      <c r="J12" s="375"/>
      <c r="K12" s="375"/>
      <c r="L12" s="375" t="s">
        <v>175</v>
      </c>
      <c r="M12" s="375" t="s">
        <v>176</v>
      </c>
      <c r="N12" s="375"/>
      <c r="O12" s="375"/>
      <c r="P12" s="380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0" customHeight="1" spans="1:257">
      <c r="A13" s="240" t="s">
        <v>177</v>
      </c>
      <c r="B13" s="109">
        <f>C13-0.7</f>
        <v>18.1</v>
      </c>
      <c r="C13" s="109">
        <f>D13-0.7</f>
        <v>18.8</v>
      </c>
      <c r="D13" s="115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374"/>
      <c r="J13" s="375"/>
      <c r="K13" s="375"/>
      <c r="L13" s="375" t="s">
        <v>171</v>
      </c>
      <c r="M13" s="375" t="s">
        <v>172</v>
      </c>
      <c r="N13" s="375"/>
      <c r="O13" s="375"/>
      <c r="P13" s="380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0" customHeight="1" spans="1:257">
      <c r="A14" s="243" t="s">
        <v>179</v>
      </c>
      <c r="B14" s="117">
        <f>C14-0.6</f>
        <v>14.3</v>
      </c>
      <c r="C14" s="117">
        <f>D14-0.6</f>
        <v>14.9</v>
      </c>
      <c r="D14" s="118">
        <v>15.5</v>
      </c>
      <c r="E14" s="117">
        <f>D14+0.6</f>
        <v>16.1</v>
      </c>
      <c r="F14" s="117">
        <f>E14+0.6</f>
        <v>16.7</v>
      </c>
      <c r="G14" s="117">
        <f>F14+0.95</f>
        <v>17.65</v>
      </c>
      <c r="H14" s="117">
        <f>G14+0.95</f>
        <v>18.6</v>
      </c>
      <c r="I14" s="374"/>
      <c r="J14" s="375"/>
      <c r="K14" s="375"/>
      <c r="L14" s="375" t="s">
        <v>180</v>
      </c>
      <c r="M14" s="375" t="s">
        <v>171</v>
      </c>
      <c r="N14" s="375"/>
      <c r="O14" s="375"/>
      <c r="P14" s="380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0" customHeight="1" spans="1:257">
      <c r="A15" s="243" t="s">
        <v>181</v>
      </c>
      <c r="B15" s="117">
        <f>C15-0.4</f>
        <v>11.2</v>
      </c>
      <c r="C15" s="117">
        <f>D15-0.4</f>
        <v>11.6</v>
      </c>
      <c r="D15" s="118">
        <v>12</v>
      </c>
      <c r="E15" s="117">
        <f>D15+0.4</f>
        <v>12.4</v>
      </c>
      <c r="F15" s="117">
        <f>E15+0.4</f>
        <v>12.8</v>
      </c>
      <c r="G15" s="117">
        <f>F15+0.6</f>
        <v>13.4</v>
      </c>
      <c r="H15" s="117">
        <f>G15+0.6</f>
        <v>14</v>
      </c>
      <c r="I15" s="374"/>
      <c r="J15" s="375"/>
      <c r="K15" s="375"/>
      <c r="L15" s="375" t="s">
        <v>160</v>
      </c>
      <c r="M15" s="375" t="s">
        <v>180</v>
      </c>
      <c r="N15" s="375"/>
      <c r="O15" s="375"/>
      <c r="P15" s="380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0" customHeight="1" spans="1:257">
      <c r="A16" s="240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374"/>
      <c r="J16" s="375"/>
      <c r="K16" s="375"/>
      <c r="L16" s="375" t="s">
        <v>171</v>
      </c>
      <c r="M16" s="375" t="s">
        <v>176</v>
      </c>
      <c r="N16" s="375"/>
      <c r="O16" s="375"/>
      <c r="P16" s="380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0" customHeight="1" spans="1:257">
      <c r="A17" s="240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374"/>
      <c r="J17" s="375"/>
      <c r="K17" s="375"/>
      <c r="L17" s="375" t="s">
        <v>184</v>
      </c>
      <c r="M17" s="375" t="s">
        <v>160</v>
      </c>
      <c r="N17" s="375"/>
      <c r="O17" s="375"/>
      <c r="P17" s="380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0" customHeight="1" spans="1:257">
      <c r="A18" s="240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374"/>
      <c r="J18" s="375"/>
      <c r="K18" s="375"/>
      <c r="L18" s="375"/>
      <c r="M18" s="375"/>
      <c r="N18" s="375"/>
      <c r="O18" s="375"/>
      <c r="P18" s="380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20" customHeight="1" spans="1:257">
      <c r="A19" s="359"/>
      <c r="B19" s="360"/>
      <c r="C19" s="360"/>
      <c r="D19" s="360"/>
      <c r="E19" s="361"/>
      <c r="F19" s="360"/>
      <c r="G19" s="360"/>
      <c r="H19" s="360"/>
      <c r="I19" s="381"/>
      <c r="J19" s="382"/>
      <c r="K19" s="382"/>
      <c r="L19" s="383"/>
      <c r="M19" s="382"/>
      <c r="N19" s="382"/>
      <c r="O19" s="383"/>
      <c r="P19" s="384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ht="17.25" spans="1:257">
      <c r="A20" s="128"/>
      <c r="B20" s="128"/>
      <c r="C20" s="129"/>
      <c r="D20" s="129"/>
      <c r="E20" s="130"/>
      <c r="F20" s="129"/>
      <c r="G20" s="129"/>
      <c r="H20" s="129"/>
      <c r="P20" s="36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spans="1:257">
      <c r="A21" s="131" t="s">
        <v>186</v>
      </c>
      <c r="B21" s="131"/>
      <c r="C21" s="132"/>
      <c r="D21" s="132"/>
      <c r="P21" s="36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  <row r="22" s="89" customFormat="1" spans="3:257">
      <c r="C22" s="90"/>
      <c r="D22" s="90"/>
      <c r="J22" s="149" t="s">
        <v>187</v>
      </c>
      <c r="K22" s="232">
        <v>45810</v>
      </c>
      <c r="L22" s="149" t="s">
        <v>188</v>
      </c>
      <c r="M22" s="149" t="s">
        <v>139</v>
      </c>
      <c r="N22" s="149" t="s">
        <v>189</v>
      </c>
      <c r="O22" s="89" t="s">
        <v>142</v>
      </c>
      <c r="P22" s="36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0" workbookViewId="0">
      <selection activeCell="E52" sqref="E52:G52"/>
    </sheetView>
  </sheetViews>
  <sheetFormatPr defaultColWidth="10" defaultRowHeight="16.5" customHeight="1"/>
  <cols>
    <col min="1" max="1" width="10.875" style="253" customWidth="1"/>
    <col min="2" max="16384" width="10" style="253"/>
  </cols>
  <sheetData>
    <row r="1" ht="22.5" customHeight="1" spans="1:11">
      <c r="A1" s="154" t="s">
        <v>190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254" t="s">
        <v>53</v>
      </c>
      <c r="B2" s="255" t="s">
        <v>54</v>
      </c>
      <c r="C2" s="255"/>
      <c r="D2" s="256" t="s">
        <v>55</v>
      </c>
      <c r="E2" s="256"/>
      <c r="F2" s="255" t="s">
        <v>56</v>
      </c>
      <c r="G2" s="255"/>
      <c r="H2" s="257" t="s">
        <v>57</v>
      </c>
      <c r="I2" s="328" t="s">
        <v>56</v>
      </c>
      <c r="J2" s="328"/>
      <c r="K2" s="329"/>
    </row>
    <row r="3" customHeight="1" spans="1:1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customHeight="1" spans="1:11">
      <c r="A4" s="264" t="s">
        <v>61</v>
      </c>
      <c r="B4" s="160" t="s">
        <v>62</v>
      </c>
      <c r="C4" s="161"/>
      <c r="D4" s="264" t="s">
        <v>63</v>
      </c>
      <c r="E4" s="265"/>
      <c r="F4" s="266">
        <v>45866</v>
      </c>
      <c r="G4" s="267"/>
      <c r="H4" s="264" t="s">
        <v>64</v>
      </c>
      <c r="I4" s="265"/>
      <c r="J4" s="160" t="s">
        <v>65</v>
      </c>
      <c r="K4" s="161" t="s">
        <v>66</v>
      </c>
    </row>
    <row r="5" customHeight="1" spans="1:11">
      <c r="A5" s="268" t="s">
        <v>67</v>
      </c>
      <c r="B5" s="160" t="s">
        <v>68</v>
      </c>
      <c r="C5" s="161"/>
      <c r="D5" s="264" t="s">
        <v>69</v>
      </c>
      <c r="E5" s="265"/>
      <c r="F5" s="266">
        <v>45800</v>
      </c>
      <c r="G5" s="267"/>
      <c r="H5" s="264" t="s">
        <v>70</v>
      </c>
      <c r="I5" s="265"/>
      <c r="J5" s="160" t="s">
        <v>65</v>
      </c>
      <c r="K5" s="161" t="s">
        <v>66</v>
      </c>
    </row>
    <row r="6" customHeight="1" spans="1:11">
      <c r="A6" s="264" t="s">
        <v>71</v>
      </c>
      <c r="B6" s="269" t="s">
        <v>72</v>
      </c>
      <c r="C6" s="270">
        <v>6</v>
      </c>
      <c r="D6" s="268" t="s">
        <v>73</v>
      </c>
      <c r="E6" s="271"/>
      <c r="F6" s="266">
        <v>45848</v>
      </c>
      <c r="G6" s="267"/>
      <c r="H6" s="264" t="s">
        <v>74</v>
      </c>
      <c r="I6" s="265"/>
      <c r="J6" s="160" t="s">
        <v>65</v>
      </c>
      <c r="K6" s="161" t="s">
        <v>66</v>
      </c>
    </row>
    <row r="7" customHeight="1" spans="1:11">
      <c r="A7" s="264" t="s">
        <v>75</v>
      </c>
      <c r="B7" s="272">
        <v>37122</v>
      </c>
      <c r="C7" s="273"/>
      <c r="D7" s="268" t="s">
        <v>76</v>
      </c>
      <c r="E7" s="274"/>
      <c r="F7" s="266">
        <v>45853</v>
      </c>
      <c r="G7" s="267"/>
      <c r="H7" s="264" t="s">
        <v>77</v>
      </c>
      <c r="I7" s="265"/>
      <c r="J7" s="160" t="s">
        <v>65</v>
      </c>
      <c r="K7" s="161" t="s">
        <v>66</v>
      </c>
    </row>
    <row r="8" customHeight="1" spans="1:16">
      <c r="A8" s="275" t="s">
        <v>78</v>
      </c>
      <c r="B8" s="276" t="s">
        <v>79</v>
      </c>
      <c r="C8" s="277"/>
      <c r="D8" s="278" t="s">
        <v>80</v>
      </c>
      <c r="E8" s="279"/>
      <c r="F8" s="280">
        <v>45858</v>
      </c>
      <c r="G8" s="281"/>
      <c r="H8" s="278" t="s">
        <v>81</v>
      </c>
      <c r="I8" s="279"/>
      <c r="J8" s="298" t="s">
        <v>65</v>
      </c>
      <c r="K8" s="330" t="s">
        <v>66</v>
      </c>
      <c r="P8" s="213" t="s">
        <v>191</v>
      </c>
    </row>
    <row r="9" customHeight="1" spans="1:11">
      <c r="A9" s="282" t="s">
        <v>192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customHeight="1" spans="1:11">
      <c r="A10" s="283" t="s">
        <v>84</v>
      </c>
      <c r="B10" s="284" t="s">
        <v>85</v>
      </c>
      <c r="C10" s="285" t="s">
        <v>86</v>
      </c>
      <c r="D10" s="286"/>
      <c r="E10" s="287" t="s">
        <v>89</v>
      </c>
      <c r="F10" s="284" t="s">
        <v>85</v>
      </c>
      <c r="G10" s="285" t="s">
        <v>86</v>
      </c>
      <c r="H10" s="284"/>
      <c r="I10" s="287" t="s">
        <v>87</v>
      </c>
      <c r="J10" s="284" t="s">
        <v>85</v>
      </c>
      <c r="K10" s="331" t="s">
        <v>86</v>
      </c>
    </row>
    <row r="11" customHeight="1" spans="1:11">
      <c r="A11" s="268" t="s">
        <v>90</v>
      </c>
      <c r="B11" s="288" t="s">
        <v>85</v>
      </c>
      <c r="C11" s="160" t="s">
        <v>86</v>
      </c>
      <c r="D11" s="274"/>
      <c r="E11" s="271" t="s">
        <v>92</v>
      </c>
      <c r="F11" s="288" t="s">
        <v>85</v>
      </c>
      <c r="G11" s="160" t="s">
        <v>86</v>
      </c>
      <c r="H11" s="288"/>
      <c r="I11" s="271" t="s">
        <v>97</v>
      </c>
      <c r="J11" s="288" t="s">
        <v>85</v>
      </c>
      <c r="K11" s="161" t="s">
        <v>86</v>
      </c>
    </row>
    <row r="12" customHeight="1" spans="1:11">
      <c r="A12" s="278" t="s">
        <v>124</v>
      </c>
      <c r="B12" s="279"/>
      <c r="C12" s="279"/>
      <c r="D12" s="279"/>
      <c r="E12" s="279"/>
      <c r="F12" s="279"/>
      <c r="G12" s="279"/>
      <c r="H12" s="279"/>
      <c r="I12" s="279"/>
      <c r="J12" s="279"/>
      <c r="K12" s="332"/>
    </row>
    <row r="13" customHeight="1" spans="1:11">
      <c r="A13" s="289" t="s">
        <v>193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customHeight="1" spans="1:11">
      <c r="A14" s="290" t="s">
        <v>194</v>
      </c>
      <c r="B14" s="291"/>
      <c r="C14" s="291"/>
      <c r="D14" s="291"/>
      <c r="E14" s="291"/>
      <c r="F14" s="291"/>
      <c r="G14" s="291"/>
      <c r="H14" s="292"/>
      <c r="I14" s="333"/>
      <c r="J14" s="333"/>
      <c r="K14" s="334"/>
    </row>
    <row r="15" customHeight="1" spans="1:11">
      <c r="A15" s="293"/>
      <c r="B15" s="294"/>
      <c r="C15" s="294"/>
      <c r="D15" s="295"/>
      <c r="E15" s="296"/>
      <c r="F15" s="294"/>
      <c r="G15" s="294"/>
      <c r="H15" s="295"/>
      <c r="I15" s="335"/>
      <c r="J15" s="336"/>
      <c r="K15" s="337"/>
    </row>
    <row r="16" customHeight="1" spans="1:11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330"/>
    </row>
    <row r="17" customHeight="1" spans="1:11">
      <c r="A17" s="289" t="s">
        <v>195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customHeight="1" spans="1:11">
      <c r="A18" s="299" t="s">
        <v>196</v>
      </c>
      <c r="B18" s="300"/>
      <c r="C18" s="300"/>
      <c r="D18" s="300"/>
      <c r="E18" s="300"/>
      <c r="F18" s="300"/>
      <c r="G18" s="300"/>
      <c r="H18" s="300"/>
      <c r="I18" s="333"/>
      <c r="J18" s="333"/>
      <c r="K18" s="334"/>
    </row>
    <row r="19" customHeight="1" spans="1:11">
      <c r="A19" s="293"/>
      <c r="B19" s="294"/>
      <c r="C19" s="294"/>
      <c r="D19" s="295"/>
      <c r="E19" s="296"/>
      <c r="F19" s="294"/>
      <c r="G19" s="294"/>
      <c r="H19" s="295"/>
      <c r="I19" s="335"/>
      <c r="J19" s="336"/>
      <c r="K19" s="337"/>
    </row>
    <row r="20" customHeight="1" spans="1:1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330"/>
    </row>
    <row r="21" customHeight="1" spans="1:11">
      <c r="A21" s="301" t="s">
        <v>121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customHeight="1" spans="1:11">
      <c r="A22" s="155" t="s">
        <v>122</v>
      </c>
      <c r="B22" s="189"/>
      <c r="C22" s="189"/>
      <c r="D22" s="189"/>
      <c r="E22" s="189"/>
      <c r="F22" s="189"/>
      <c r="G22" s="189"/>
      <c r="H22" s="189"/>
      <c r="I22" s="189"/>
      <c r="J22" s="189"/>
      <c r="K22" s="217"/>
    </row>
    <row r="23" customHeight="1" spans="1:11">
      <c r="A23" s="168" t="s">
        <v>123</v>
      </c>
      <c r="B23" s="169"/>
      <c r="C23" s="160" t="s">
        <v>65</v>
      </c>
      <c r="D23" s="160" t="s">
        <v>66</v>
      </c>
      <c r="E23" s="167"/>
      <c r="F23" s="167"/>
      <c r="G23" s="167"/>
      <c r="H23" s="167"/>
      <c r="I23" s="167"/>
      <c r="J23" s="167"/>
      <c r="K23" s="210"/>
    </row>
    <row r="24" customHeight="1" spans="1:11">
      <c r="A24" s="302" t="s">
        <v>197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38"/>
    </row>
    <row r="25" customHeight="1" spans="1:1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39"/>
    </row>
    <row r="26" customHeight="1" spans="1:11">
      <c r="A26" s="282" t="s">
        <v>131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customHeight="1" spans="1:11">
      <c r="A27" s="258" t="s">
        <v>132</v>
      </c>
      <c r="B27" s="285" t="s">
        <v>95</v>
      </c>
      <c r="C27" s="285" t="s">
        <v>96</v>
      </c>
      <c r="D27" s="285" t="s">
        <v>88</v>
      </c>
      <c r="E27" s="259" t="s">
        <v>133</v>
      </c>
      <c r="F27" s="285" t="s">
        <v>95</v>
      </c>
      <c r="G27" s="285" t="s">
        <v>96</v>
      </c>
      <c r="H27" s="285" t="s">
        <v>88</v>
      </c>
      <c r="I27" s="259" t="s">
        <v>134</v>
      </c>
      <c r="J27" s="285" t="s">
        <v>95</v>
      </c>
      <c r="K27" s="331" t="s">
        <v>96</v>
      </c>
    </row>
    <row r="28" customHeight="1" spans="1:11">
      <c r="A28" s="305" t="s">
        <v>87</v>
      </c>
      <c r="B28" s="160" t="s">
        <v>95</v>
      </c>
      <c r="C28" s="160" t="s">
        <v>96</v>
      </c>
      <c r="D28" s="160" t="s">
        <v>88</v>
      </c>
      <c r="E28" s="306" t="s">
        <v>94</v>
      </c>
      <c r="F28" s="160" t="s">
        <v>95</v>
      </c>
      <c r="G28" s="160" t="s">
        <v>96</v>
      </c>
      <c r="H28" s="160" t="s">
        <v>88</v>
      </c>
      <c r="I28" s="306" t="s">
        <v>105</v>
      </c>
      <c r="J28" s="160" t="s">
        <v>95</v>
      </c>
      <c r="K28" s="161" t="s">
        <v>96</v>
      </c>
    </row>
    <row r="29" customHeight="1" spans="1:11">
      <c r="A29" s="264" t="s">
        <v>98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40"/>
    </row>
    <row r="30" customHeight="1" spans="1:11">
      <c r="A30" s="308"/>
      <c r="B30" s="309"/>
      <c r="C30" s="309"/>
      <c r="D30" s="309"/>
      <c r="E30" s="309"/>
      <c r="F30" s="309"/>
      <c r="G30" s="309"/>
      <c r="H30" s="309"/>
      <c r="I30" s="309"/>
      <c r="J30" s="309"/>
      <c r="K30" s="341"/>
    </row>
    <row r="31" customHeight="1" spans="1:11">
      <c r="A31" s="310" t="s">
        <v>198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</row>
    <row r="32" ht="21" customHeight="1" spans="1:11">
      <c r="A32" s="311" t="s">
        <v>126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2"/>
    </row>
    <row r="33" ht="21" customHeight="1" spans="1:11">
      <c r="A33" s="313" t="s">
        <v>127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3"/>
    </row>
    <row r="34" ht="21" customHeight="1" spans="1:11">
      <c r="A34" s="313" t="s">
        <v>128</v>
      </c>
      <c r="B34" s="314"/>
      <c r="C34" s="314"/>
      <c r="D34" s="314"/>
      <c r="E34" s="314"/>
      <c r="F34" s="314"/>
      <c r="G34" s="314"/>
      <c r="H34" s="314"/>
      <c r="I34" s="314"/>
      <c r="J34" s="314"/>
      <c r="K34" s="343"/>
    </row>
    <row r="35" ht="21" customHeight="1" spans="1:11">
      <c r="A35" s="313" t="s">
        <v>129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43"/>
    </row>
    <row r="36" ht="21" customHeight="1" spans="1:11">
      <c r="A36" s="313"/>
      <c r="B36" s="314"/>
      <c r="C36" s="314"/>
      <c r="D36" s="314"/>
      <c r="E36" s="314"/>
      <c r="F36" s="314"/>
      <c r="G36" s="314"/>
      <c r="H36" s="314"/>
      <c r="I36" s="314"/>
      <c r="J36" s="314"/>
      <c r="K36" s="343"/>
    </row>
    <row r="37" ht="21" customHeight="1" spans="1:11">
      <c r="A37" s="313"/>
      <c r="B37" s="314"/>
      <c r="C37" s="314"/>
      <c r="D37" s="314"/>
      <c r="E37" s="314"/>
      <c r="F37" s="314"/>
      <c r="G37" s="314"/>
      <c r="H37" s="314"/>
      <c r="I37" s="314"/>
      <c r="J37" s="314"/>
      <c r="K37" s="343"/>
    </row>
    <row r="38" ht="21" customHeight="1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43"/>
    </row>
    <row r="39" ht="21" customHeight="1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43"/>
    </row>
    <row r="40" ht="21" customHeight="1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43"/>
    </row>
    <row r="41" ht="21" customHeight="1" spans="1:1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43"/>
    </row>
    <row r="42" ht="21" customHeight="1" spans="1:1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43"/>
    </row>
    <row r="43" ht="17.25" customHeight="1" spans="1:11">
      <c r="A43" s="308" t="s">
        <v>130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41"/>
    </row>
    <row r="44" customHeight="1" spans="1:11">
      <c r="A44" s="310" t="s">
        <v>199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</row>
    <row r="45" ht="18" customHeight="1" spans="1:11">
      <c r="A45" s="315" t="s">
        <v>124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44"/>
    </row>
    <row r="46" ht="18" customHeight="1" spans="1:11">
      <c r="A46" s="315" t="s">
        <v>200</v>
      </c>
      <c r="B46" s="316"/>
      <c r="C46" s="316"/>
      <c r="D46" s="316"/>
      <c r="E46" s="316"/>
      <c r="F46" s="316"/>
      <c r="G46" s="316"/>
      <c r="H46" s="316"/>
      <c r="I46" s="316"/>
      <c r="J46" s="316"/>
      <c r="K46" s="344"/>
    </row>
    <row r="47" ht="18" customHeight="1" spans="1:11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39"/>
    </row>
    <row r="48" ht="21" customHeight="1" spans="1:11">
      <c r="A48" s="317" t="s">
        <v>136</v>
      </c>
      <c r="B48" s="318" t="s">
        <v>137</v>
      </c>
      <c r="C48" s="318"/>
      <c r="D48" s="319" t="s">
        <v>138</v>
      </c>
      <c r="E48" s="319" t="s">
        <v>139</v>
      </c>
      <c r="F48" s="319" t="s">
        <v>140</v>
      </c>
      <c r="G48" s="320">
        <v>45824</v>
      </c>
      <c r="H48" s="321" t="s">
        <v>141</v>
      </c>
      <c r="I48" s="321"/>
      <c r="J48" s="318" t="s">
        <v>142</v>
      </c>
      <c r="K48" s="345"/>
    </row>
    <row r="49" customHeight="1" spans="1:11">
      <c r="A49" s="322" t="s">
        <v>143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46"/>
    </row>
    <row r="50" customHeight="1" spans="1:11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47"/>
    </row>
    <row r="51" customHeight="1" spans="1:11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48"/>
    </row>
    <row r="52" ht="21" customHeight="1" spans="1:11">
      <c r="A52" s="317" t="s">
        <v>136</v>
      </c>
      <c r="B52" s="318" t="s">
        <v>137</v>
      </c>
      <c r="C52" s="318"/>
      <c r="D52" s="319" t="s">
        <v>138</v>
      </c>
      <c r="E52" s="319" t="s">
        <v>139</v>
      </c>
      <c r="F52" s="319" t="s">
        <v>140</v>
      </c>
      <c r="G52" s="320">
        <v>45824</v>
      </c>
      <c r="H52" s="321" t="s">
        <v>141</v>
      </c>
      <c r="I52" s="321"/>
      <c r="J52" s="318" t="s">
        <v>142</v>
      </c>
      <c r="K52" s="34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L28" sqref="L28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7" width="8.5" style="89" customWidth="1"/>
    <col min="8" max="8" width="10.125" style="89" customWidth="1"/>
    <col min="9" max="9" width="8" style="89" customWidth="1"/>
    <col min="10" max="14" width="12.625" style="89" customWidth="1"/>
    <col min="15" max="15" width="12.625" style="233" customWidth="1"/>
    <col min="16" max="247" width="9" style="89"/>
    <col min="248" max="16384" width="9" style="92"/>
  </cols>
  <sheetData>
    <row r="1" s="89" customFormat="1" ht="29" customHeight="1" spans="1:250">
      <c r="A1" s="93" t="s">
        <v>145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48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</row>
    <row r="2" s="89" customFormat="1" ht="20" customHeight="1" spans="1:250">
      <c r="A2" s="234" t="s">
        <v>61</v>
      </c>
      <c r="B2" s="235" t="str">
        <f>首期!B4</f>
        <v>TACCAN91209</v>
      </c>
      <c r="C2" s="236"/>
      <c r="D2" s="235"/>
      <c r="E2" s="237" t="s">
        <v>67</v>
      </c>
      <c r="F2" s="238" t="str">
        <f>首期!B5</f>
        <v>男式超轻套头抓绒服</v>
      </c>
      <c r="G2" s="238"/>
      <c r="H2" s="238"/>
      <c r="I2" s="137"/>
      <c r="J2" s="234" t="s">
        <v>57</v>
      </c>
      <c r="K2" s="249" t="s">
        <v>56</v>
      </c>
      <c r="L2" s="249"/>
      <c r="M2" s="249"/>
      <c r="N2" s="249"/>
      <c r="O2" s="249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</row>
    <row r="3" s="89" customFormat="1" spans="1:250">
      <c r="A3" s="239" t="s">
        <v>146</v>
      </c>
      <c r="B3" s="103" t="s">
        <v>147</v>
      </c>
      <c r="C3" s="104"/>
      <c r="D3" s="103"/>
      <c r="E3" s="103"/>
      <c r="F3" s="103"/>
      <c r="G3" s="103"/>
      <c r="H3" s="103"/>
      <c r="I3" s="137"/>
      <c r="J3" s="138"/>
      <c r="K3" s="138"/>
      <c r="L3" s="138"/>
      <c r="M3" s="138"/>
      <c r="N3" s="138"/>
      <c r="O3" s="138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</row>
    <row r="4" s="89" customFormat="1" ht="16.5" spans="1:250">
      <c r="A4" s="239"/>
      <c r="B4" s="106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7"/>
      <c r="J4" s="106" t="s">
        <v>110</v>
      </c>
      <c r="K4" s="106" t="s">
        <v>111</v>
      </c>
      <c r="L4" s="106" t="s">
        <v>112</v>
      </c>
      <c r="M4" s="106" t="s">
        <v>113</v>
      </c>
      <c r="N4" s="106" t="s">
        <v>114</v>
      </c>
      <c r="O4" s="106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</row>
    <row r="5" s="89" customFormat="1" ht="20" customHeight="1" spans="1:250">
      <c r="A5" s="239"/>
      <c r="B5" s="106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7"/>
      <c r="J5" s="142" t="s">
        <v>118</v>
      </c>
      <c r="K5" s="250" t="s">
        <v>117</v>
      </c>
      <c r="L5" s="250" t="s">
        <v>117</v>
      </c>
      <c r="M5" s="251" t="s">
        <v>119</v>
      </c>
      <c r="N5" s="246"/>
      <c r="O5" s="251" t="s">
        <v>119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</row>
    <row r="6" s="89" customFormat="1" ht="20" customHeight="1" spans="1:250">
      <c r="A6" s="240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7"/>
      <c r="J6" s="142" t="s">
        <v>201</v>
      </c>
      <c r="K6" s="142" t="s">
        <v>202</v>
      </c>
      <c r="L6" s="142" t="s">
        <v>203</v>
      </c>
      <c r="M6" s="142" t="s">
        <v>204</v>
      </c>
      <c r="N6" s="142"/>
      <c r="O6" s="142" t="s">
        <v>205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</row>
    <row r="7" s="89" customFormat="1" ht="20" customHeight="1" spans="1:250">
      <c r="A7" s="241" t="s">
        <v>162</v>
      </c>
      <c r="B7" s="112">
        <f>C7</f>
        <v>20.5</v>
      </c>
      <c r="C7" s="112">
        <f>D7-1.5</f>
        <v>20.5</v>
      </c>
      <c r="D7" s="113">
        <v>22</v>
      </c>
      <c r="E7" s="112">
        <f>D7</f>
        <v>22</v>
      </c>
      <c r="F7" s="112">
        <f>E7+2</f>
        <v>24</v>
      </c>
      <c r="G7" s="112">
        <f>F7</f>
        <v>24</v>
      </c>
      <c r="H7" s="112">
        <f>G7+1</f>
        <v>25</v>
      </c>
      <c r="I7" s="137"/>
      <c r="J7" s="142" t="s">
        <v>206</v>
      </c>
      <c r="K7" s="142" t="s">
        <v>206</v>
      </c>
      <c r="L7" s="142" t="s">
        <v>206</v>
      </c>
      <c r="M7" s="142" t="s">
        <v>206</v>
      </c>
      <c r="N7" s="142"/>
      <c r="O7" s="142" t="s">
        <v>206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</row>
    <row r="8" s="89" customFormat="1" ht="20" customHeight="1" spans="1:250">
      <c r="A8" s="240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137"/>
      <c r="J8" s="142" t="s">
        <v>207</v>
      </c>
      <c r="K8" s="142" t="s">
        <v>208</v>
      </c>
      <c r="L8" s="142" t="s">
        <v>209</v>
      </c>
      <c r="M8" s="142" t="s">
        <v>209</v>
      </c>
      <c r="N8" s="142"/>
      <c r="O8" s="142" t="s">
        <v>209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</row>
    <row r="9" s="89" customFormat="1" ht="20" customHeight="1" spans="1:250">
      <c r="A9" s="240" t="s">
        <v>166</v>
      </c>
      <c r="B9" s="109">
        <f t="shared" si="0"/>
        <v>98</v>
      </c>
      <c r="C9" s="109">
        <f t="shared" si="1"/>
        <v>102</v>
      </c>
      <c r="D9" s="242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137"/>
      <c r="J9" s="142" t="s">
        <v>210</v>
      </c>
      <c r="K9" s="142" t="s">
        <v>211</v>
      </c>
      <c r="L9" s="142" t="s">
        <v>212</v>
      </c>
      <c r="M9" s="142" t="s">
        <v>209</v>
      </c>
      <c r="N9" s="142"/>
      <c r="O9" s="142" t="s">
        <v>209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</row>
    <row r="10" s="89" customFormat="1" ht="20" customHeight="1" spans="1:250">
      <c r="A10" s="240" t="s">
        <v>168</v>
      </c>
      <c r="B10" s="109">
        <f t="shared" si="0"/>
        <v>98</v>
      </c>
      <c r="C10" s="109">
        <f t="shared" si="1"/>
        <v>102</v>
      </c>
      <c r="D10" s="242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137"/>
      <c r="J10" s="142" t="s">
        <v>210</v>
      </c>
      <c r="K10" s="142" t="s">
        <v>211</v>
      </c>
      <c r="L10" s="142" t="s">
        <v>211</v>
      </c>
      <c r="M10" s="142" t="s">
        <v>212</v>
      </c>
      <c r="N10" s="142"/>
      <c r="O10" s="142" t="s">
        <v>211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</row>
    <row r="11" s="89" customFormat="1" ht="20" customHeight="1" spans="1:250">
      <c r="A11" s="240" t="s">
        <v>169</v>
      </c>
      <c r="B11" s="109">
        <f>C11-1.2</f>
        <v>43.6</v>
      </c>
      <c r="C11" s="109">
        <f>D11-1.2</f>
        <v>44.8</v>
      </c>
      <c r="D11" s="242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137"/>
      <c r="J11" s="142" t="s">
        <v>213</v>
      </c>
      <c r="K11" s="142" t="s">
        <v>214</v>
      </c>
      <c r="L11" s="142" t="s">
        <v>206</v>
      </c>
      <c r="M11" s="142" t="s">
        <v>215</v>
      </c>
      <c r="N11" s="142"/>
      <c r="O11" s="142" t="s">
        <v>216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</row>
    <row r="12" s="89" customFormat="1" ht="20" customHeight="1" spans="1:250">
      <c r="A12" s="240" t="s">
        <v>173</v>
      </c>
      <c r="B12" s="109">
        <f>C12-0.6</f>
        <v>60.7</v>
      </c>
      <c r="C12" s="109">
        <f>D12-1.2</f>
        <v>61.3</v>
      </c>
      <c r="D12" s="242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137"/>
      <c r="J12" s="142" t="s">
        <v>210</v>
      </c>
      <c r="K12" s="142" t="s">
        <v>207</v>
      </c>
      <c r="L12" s="142" t="s">
        <v>217</v>
      </c>
      <c r="M12" s="142" t="s">
        <v>215</v>
      </c>
      <c r="N12" s="142"/>
      <c r="O12" s="142" t="s">
        <v>218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</row>
    <row r="13" s="89" customFormat="1" ht="20" customHeight="1" spans="1:250">
      <c r="A13" s="240" t="s">
        <v>177</v>
      </c>
      <c r="B13" s="109">
        <f>C13-0.7</f>
        <v>18.1</v>
      </c>
      <c r="C13" s="109">
        <f>D13-0.7</f>
        <v>18.8</v>
      </c>
      <c r="D13" s="242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137"/>
      <c r="J13" s="142" t="s">
        <v>219</v>
      </c>
      <c r="K13" s="142" t="s">
        <v>206</v>
      </c>
      <c r="L13" s="142" t="s">
        <v>216</v>
      </c>
      <c r="M13" s="142" t="s">
        <v>220</v>
      </c>
      <c r="N13" s="142"/>
      <c r="O13" s="142" t="s">
        <v>221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</row>
    <row r="14" s="89" customFormat="1" ht="20" customHeight="1" spans="1:250">
      <c r="A14" s="243" t="s">
        <v>179</v>
      </c>
      <c r="B14" s="117">
        <f>C14-0.6</f>
        <v>14.3</v>
      </c>
      <c r="C14" s="117">
        <f>D14-0.6</f>
        <v>14.9</v>
      </c>
      <c r="D14" s="118">
        <v>15.5</v>
      </c>
      <c r="E14" s="117">
        <f>D14+0.6</f>
        <v>16.1</v>
      </c>
      <c r="F14" s="117">
        <f>E14+0.6</f>
        <v>16.7</v>
      </c>
      <c r="G14" s="117">
        <f>F14+0.95</f>
        <v>17.65</v>
      </c>
      <c r="H14" s="117">
        <f>G14+0.95</f>
        <v>18.6</v>
      </c>
      <c r="I14" s="137"/>
      <c r="J14" s="142" t="s">
        <v>216</v>
      </c>
      <c r="K14" s="142" t="s">
        <v>206</v>
      </c>
      <c r="L14" s="142" t="s">
        <v>206</v>
      </c>
      <c r="M14" s="142" t="s">
        <v>206</v>
      </c>
      <c r="N14" s="142"/>
      <c r="O14" s="142" t="s">
        <v>206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</row>
    <row r="15" s="89" customFormat="1" ht="20" customHeight="1" spans="1:250">
      <c r="A15" s="243" t="s">
        <v>181</v>
      </c>
      <c r="B15" s="117">
        <f>C15-0.4</f>
        <v>11.2</v>
      </c>
      <c r="C15" s="117">
        <f>D15-0.4</f>
        <v>11.6</v>
      </c>
      <c r="D15" s="118">
        <v>12</v>
      </c>
      <c r="E15" s="117">
        <f>D15+0.4</f>
        <v>12.4</v>
      </c>
      <c r="F15" s="117">
        <f>E15+0.4</f>
        <v>12.8</v>
      </c>
      <c r="G15" s="117">
        <f>F15+0.6</f>
        <v>13.4</v>
      </c>
      <c r="H15" s="117">
        <f>G15+0.6</f>
        <v>14</v>
      </c>
      <c r="I15" s="137"/>
      <c r="J15" s="142" t="s">
        <v>222</v>
      </c>
      <c r="K15" s="142" t="s">
        <v>206</v>
      </c>
      <c r="L15" s="142" t="s">
        <v>223</v>
      </c>
      <c r="M15" s="142" t="s">
        <v>206</v>
      </c>
      <c r="N15" s="142"/>
      <c r="O15" s="142" t="s">
        <v>215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</row>
    <row r="16" s="89" customFormat="1" ht="20" customHeight="1" spans="1:250">
      <c r="A16" s="240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137"/>
      <c r="J16" s="142" t="s">
        <v>206</v>
      </c>
      <c r="K16" s="142" t="s">
        <v>224</v>
      </c>
      <c r="L16" s="142" t="s">
        <v>224</v>
      </c>
      <c r="M16" s="142" t="s">
        <v>206</v>
      </c>
      <c r="N16" s="142"/>
      <c r="O16" s="142" t="s">
        <v>211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</row>
    <row r="17" s="89" customFormat="1" ht="20" customHeight="1" spans="1:250">
      <c r="A17" s="240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137"/>
      <c r="J17" s="142" t="s">
        <v>225</v>
      </c>
      <c r="K17" s="142" t="s">
        <v>206</v>
      </c>
      <c r="L17" s="142" t="s">
        <v>203</v>
      </c>
      <c r="M17" s="142" t="s">
        <v>225</v>
      </c>
      <c r="N17" s="142"/>
      <c r="O17" s="142" t="s">
        <v>210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</row>
    <row r="18" s="89" customFormat="1" ht="20" customHeight="1" spans="1:250">
      <c r="A18" s="240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137"/>
      <c r="J18" s="142" t="s">
        <v>206</v>
      </c>
      <c r="K18" s="142" t="s">
        <v>206</v>
      </c>
      <c r="L18" s="142" t="s">
        <v>206</v>
      </c>
      <c r="M18" s="142" t="s">
        <v>206</v>
      </c>
      <c r="N18" s="142"/>
      <c r="O18" s="142" t="s">
        <v>206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</row>
    <row r="19" s="89" customFormat="1" ht="20" customHeight="1" spans="1:250">
      <c r="A19" s="244"/>
      <c r="B19" s="120"/>
      <c r="C19" s="120"/>
      <c r="D19" s="120"/>
      <c r="E19" s="121"/>
      <c r="F19" s="120"/>
      <c r="G19" s="120"/>
      <c r="H19" s="120"/>
      <c r="I19" s="137"/>
      <c r="J19" s="252"/>
      <c r="K19" s="252"/>
      <c r="L19" s="142"/>
      <c r="M19" s="252"/>
      <c r="N19" s="252"/>
      <c r="O19" s="14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</row>
    <row r="20" s="89" customFormat="1" ht="20" customHeight="1" spans="1:250">
      <c r="A20" s="245"/>
      <c r="B20" s="120"/>
      <c r="C20" s="120"/>
      <c r="D20" s="121"/>
      <c r="E20" s="120"/>
      <c r="F20" s="120"/>
      <c r="G20" s="120"/>
      <c r="H20" s="246"/>
      <c r="I20" s="252"/>
      <c r="J20" s="252"/>
      <c r="K20" s="142"/>
      <c r="L20" s="252"/>
      <c r="M20" s="252"/>
      <c r="N20" s="142"/>
      <c r="O20" s="14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</row>
    <row r="21" s="89" customFormat="1" ht="16.5" spans="1:250">
      <c r="A21" s="128"/>
      <c r="B21" s="129"/>
      <c r="C21" s="129"/>
      <c r="D21" s="130"/>
      <c r="E21" s="129"/>
      <c r="F21" s="129"/>
      <c r="G21" s="247"/>
      <c r="O21" s="248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</row>
    <row r="22" s="89" customFormat="1" spans="1:250">
      <c r="A22" s="131" t="s">
        <v>186</v>
      </c>
      <c r="B22" s="131"/>
      <c r="C22" s="132"/>
      <c r="O22" s="248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</row>
    <row r="23" s="89" customFormat="1" spans="3:250">
      <c r="C23" s="90"/>
      <c r="I23" s="149" t="s">
        <v>187</v>
      </c>
      <c r="J23" s="150">
        <v>45824</v>
      </c>
      <c r="K23" s="150"/>
      <c r="L23" s="149" t="s">
        <v>188</v>
      </c>
      <c r="M23" s="149" t="s">
        <v>139</v>
      </c>
      <c r="N23" s="149" t="s">
        <v>189</v>
      </c>
      <c r="O23" s="248" t="s">
        <v>142</v>
      </c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</row>
  </sheetData>
  <mergeCells count="9">
    <mergeCell ref="A1:N1"/>
    <mergeCell ref="B2:D2"/>
    <mergeCell ref="F2:H2"/>
    <mergeCell ref="K2:O2"/>
    <mergeCell ref="B3:H3"/>
    <mergeCell ref="J3:O3"/>
    <mergeCell ref="J23:K23"/>
    <mergeCell ref="A3:A5"/>
    <mergeCell ref="I2:I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32" sqref="A31:J32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7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1">
      <c r="A1" s="154" t="s">
        <v>226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8" customHeight="1" spans="1:11">
      <c r="A2" s="155" t="s">
        <v>53</v>
      </c>
      <c r="B2" s="156" t="s">
        <v>54</v>
      </c>
      <c r="C2" s="156"/>
      <c r="D2" s="157" t="s">
        <v>61</v>
      </c>
      <c r="E2" s="158" t="str">
        <f>首期!B4</f>
        <v>TACCAN91209</v>
      </c>
      <c r="F2" s="159" t="s">
        <v>227</v>
      </c>
      <c r="G2" s="160" t="str">
        <f>首期!B5</f>
        <v>男式超轻套头抓绒服</v>
      </c>
      <c r="H2" s="161"/>
      <c r="I2" s="189" t="s">
        <v>57</v>
      </c>
      <c r="J2" s="208" t="s">
        <v>56</v>
      </c>
      <c r="K2" s="209"/>
    </row>
    <row r="3" ht="18" customHeight="1" spans="1:11">
      <c r="A3" s="162" t="s">
        <v>75</v>
      </c>
      <c r="B3" s="163">
        <v>12987</v>
      </c>
      <c r="C3" s="163"/>
      <c r="D3" s="164" t="s">
        <v>228</v>
      </c>
      <c r="E3" s="165">
        <v>45866</v>
      </c>
      <c r="F3" s="166"/>
      <c r="G3" s="166"/>
      <c r="H3" s="167" t="s">
        <v>229</v>
      </c>
      <c r="I3" s="167"/>
      <c r="J3" s="167"/>
      <c r="K3" s="210"/>
    </row>
    <row r="4" ht="18" customHeight="1" spans="1:11">
      <c r="A4" s="168" t="s">
        <v>71</v>
      </c>
      <c r="B4" s="163">
        <v>3</v>
      </c>
      <c r="C4" s="163">
        <v>6</v>
      </c>
      <c r="D4" s="169" t="s">
        <v>230</v>
      </c>
      <c r="E4" s="166" t="s">
        <v>231</v>
      </c>
      <c r="F4" s="166"/>
      <c r="G4" s="166"/>
      <c r="H4" s="169" t="s">
        <v>232</v>
      </c>
      <c r="I4" s="169"/>
      <c r="J4" s="181" t="s">
        <v>65</v>
      </c>
      <c r="K4" s="211" t="s">
        <v>66</v>
      </c>
    </row>
    <row r="5" ht="18" customHeight="1" spans="1:11">
      <c r="A5" s="168" t="s">
        <v>233</v>
      </c>
      <c r="B5" s="163">
        <v>1</v>
      </c>
      <c r="C5" s="163"/>
      <c r="D5" s="164" t="s">
        <v>234</v>
      </c>
      <c r="E5" s="164"/>
      <c r="G5" s="164"/>
      <c r="H5" s="169" t="s">
        <v>235</v>
      </c>
      <c r="I5" s="169"/>
      <c r="J5" s="181" t="s">
        <v>65</v>
      </c>
      <c r="K5" s="211" t="s">
        <v>66</v>
      </c>
    </row>
    <row r="6" ht="18" customHeight="1" spans="1:13">
      <c r="A6" s="170" t="s">
        <v>236</v>
      </c>
      <c r="B6" s="171">
        <v>24</v>
      </c>
      <c r="C6" s="171"/>
      <c r="D6" s="172" t="s">
        <v>237</v>
      </c>
      <c r="E6" s="173" t="s">
        <v>238</v>
      </c>
      <c r="F6" s="173"/>
      <c r="G6" s="172"/>
      <c r="H6" s="174" t="s">
        <v>239</v>
      </c>
      <c r="I6" s="174"/>
      <c r="J6" s="173" t="s">
        <v>65</v>
      </c>
      <c r="K6" s="212" t="s">
        <v>66</v>
      </c>
      <c r="M6" s="213"/>
    </row>
    <row r="7" ht="18" customHeight="1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1">
      <c r="A8" s="178" t="s">
        <v>240</v>
      </c>
      <c r="B8" s="159" t="s">
        <v>241</v>
      </c>
      <c r="C8" s="159" t="s">
        <v>242</v>
      </c>
      <c r="D8" s="159" t="s">
        <v>243</v>
      </c>
      <c r="E8" s="159" t="s">
        <v>244</v>
      </c>
      <c r="F8" s="159" t="s">
        <v>245</v>
      </c>
      <c r="G8" s="179" t="s">
        <v>246</v>
      </c>
      <c r="H8" s="180"/>
      <c r="I8" s="180"/>
      <c r="J8" s="180"/>
      <c r="K8" s="214"/>
    </row>
    <row r="9" ht="18" customHeight="1" spans="1:11">
      <c r="A9" s="168" t="s">
        <v>247</v>
      </c>
      <c r="B9" s="169"/>
      <c r="C9" s="181" t="s">
        <v>65</v>
      </c>
      <c r="D9" s="181" t="s">
        <v>66</v>
      </c>
      <c r="E9" s="164" t="s">
        <v>248</v>
      </c>
      <c r="F9" s="182" t="s">
        <v>249</v>
      </c>
      <c r="G9" s="183"/>
      <c r="H9" s="184"/>
      <c r="I9" s="184"/>
      <c r="J9" s="184"/>
      <c r="K9" s="215"/>
    </row>
    <row r="10" ht="18" customHeight="1" spans="1:11">
      <c r="A10" s="168" t="s">
        <v>250</v>
      </c>
      <c r="B10" s="169"/>
      <c r="C10" s="181" t="s">
        <v>65</v>
      </c>
      <c r="D10" s="181" t="s">
        <v>66</v>
      </c>
      <c r="E10" s="164" t="s">
        <v>251</v>
      </c>
      <c r="F10" s="182" t="s">
        <v>252</v>
      </c>
      <c r="G10" s="183" t="s">
        <v>253</v>
      </c>
      <c r="H10" s="184"/>
      <c r="I10" s="184"/>
      <c r="J10" s="184"/>
      <c r="K10" s="215"/>
    </row>
    <row r="11" ht="18" customHeight="1" spans="1:11">
      <c r="A11" s="185" t="s">
        <v>192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6"/>
    </row>
    <row r="12" ht="18" customHeight="1" spans="1:11">
      <c r="A12" s="162" t="s">
        <v>89</v>
      </c>
      <c r="B12" s="181" t="s">
        <v>85</v>
      </c>
      <c r="C12" s="181" t="s">
        <v>86</v>
      </c>
      <c r="D12" s="182"/>
      <c r="E12" s="164" t="s">
        <v>87</v>
      </c>
      <c r="F12" s="181" t="s">
        <v>85</v>
      </c>
      <c r="G12" s="181" t="s">
        <v>86</v>
      </c>
      <c r="H12" s="181"/>
      <c r="I12" s="164" t="s">
        <v>254</v>
      </c>
      <c r="J12" s="181" t="s">
        <v>85</v>
      </c>
      <c r="K12" s="211" t="s">
        <v>86</v>
      </c>
    </row>
    <row r="13" ht="18" customHeight="1" spans="1:11">
      <c r="A13" s="162" t="s">
        <v>92</v>
      </c>
      <c r="B13" s="181" t="s">
        <v>85</v>
      </c>
      <c r="C13" s="181" t="s">
        <v>86</v>
      </c>
      <c r="D13" s="182"/>
      <c r="E13" s="164" t="s">
        <v>97</v>
      </c>
      <c r="F13" s="181" t="s">
        <v>85</v>
      </c>
      <c r="G13" s="181" t="s">
        <v>86</v>
      </c>
      <c r="H13" s="181"/>
      <c r="I13" s="164" t="s">
        <v>255</v>
      </c>
      <c r="J13" s="181" t="s">
        <v>85</v>
      </c>
      <c r="K13" s="211" t="s">
        <v>86</v>
      </c>
    </row>
    <row r="14" ht="18" customHeight="1" spans="1:11">
      <c r="A14" s="170" t="s">
        <v>256</v>
      </c>
      <c r="B14" s="173" t="s">
        <v>85</v>
      </c>
      <c r="C14" s="173" t="s">
        <v>86</v>
      </c>
      <c r="D14" s="187"/>
      <c r="E14" s="172" t="s">
        <v>257</v>
      </c>
      <c r="F14" s="173" t="s">
        <v>85</v>
      </c>
      <c r="G14" s="173" t="s">
        <v>86</v>
      </c>
      <c r="H14" s="173"/>
      <c r="I14" s="172" t="s">
        <v>258</v>
      </c>
      <c r="J14" s="173" t="s">
        <v>85</v>
      </c>
      <c r="K14" s="212" t="s">
        <v>86</v>
      </c>
    </row>
    <row r="15" ht="18" customHeight="1" spans="1:11">
      <c r="A15" s="175"/>
      <c r="B15" s="188"/>
      <c r="C15" s="188"/>
      <c r="D15" s="176"/>
      <c r="E15" s="175"/>
      <c r="F15" s="188"/>
      <c r="G15" s="188"/>
      <c r="H15" s="188"/>
      <c r="I15" s="175"/>
      <c r="J15" s="188"/>
      <c r="K15" s="188"/>
    </row>
    <row r="16" s="151" customFormat="1" ht="18" customHeight="1" spans="1:11">
      <c r="A16" s="155" t="s">
        <v>259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7"/>
    </row>
    <row r="17" ht="18" customHeight="1" spans="1:11">
      <c r="A17" s="168" t="s">
        <v>260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18"/>
    </row>
    <row r="18" ht="18" customHeight="1" spans="1:11">
      <c r="A18" s="168" t="s">
        <v>261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18"/>
    </row>
    <row r="19" ht="22" customHeight="1" spans="1:11">
      <c r="A19" s="190"/>
      <c r="B19" s="181"/>
      <c r="C19" s="181"/>
      <c r="D19" s="181"/>
      <c r="E19" s="181"/>
      <c r="F19" s="181"/>
      <c r="G19" s="181"/>
      <c r="H19" s="181"/>
      <c r="I19" s="181"/>
      <c r="J19" s="181"/>
      <c r="K19" s="211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19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19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19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0"/>
    </row>
    <row r="24" ht="18" customHeight="1" spans="1:11">
      <c r="A24" s="168" t="s">
        <v>123</v>
      </c>
      <c r="B24" s="169"/>
      <c r="C24" s="181" t="s">
        <v>65</v>
      </c>
      <c r="D24" s="181" t="s">
        <v>66</v>
      </c>
      <c r="E24" s="167"/>
      <c r="F24" s="167"/>
      <c r="G24" s="167"/>
      <c r="H24" s="167"/>
      <c r="I24" s="167"/>
      <c r="J24" s="167"/>
      <c r="K24" s="210"/>
    </row>
    <row r="25" ht="18" customHeight="1" spans="1:11">
      <c r="A25" s="195" t="s">
        <v>262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1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263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22" t="s">
        <v>264</v>
      </c>
    </row>
    <row r="28" ht="23" customHeight="1" spans="1:11">
      <c r="A28" s="191" t="s">
        <v>265</v>
      </c>
      <c r="B28" s="192"/>
      <c r="C28" s="192"/>
      <c r="D28" s="192"/>
      <c r="E28" s="192"/>
      <c r="F28" s="192"/>
      <c r="G28" s="192"/>
      <c r="H28" s="192"/>
      <c r="I28" s="192"/>
      <c r="J28" s="223"/>
      <c r="K28" s="224">
        <v>1</v>
      </c>
    </row>
    <row r="29" ht="23" customHeight="1" spans="1:11">
      <c r="A29" s="191" t="s">
        <v>266</v>
      </c>
      <c r="B29" s="192"/>
      <c r="C29" s="192"/>
      <c r="D29" s="192"/>
      <c r="E29" s="192"/>
      <c r="F29" s="192"/>
      <c r="G29" s="192"/>
      <c r="H29" s="192"/>
      <c r="I29" s="192"/>
      <c r="J29" s="223"/>
      <c r="K29" s="215">
        <v>1</v>
      </c>
    </row>
    <row r="30" ht="23" customHeight="1" spans="1:11">
      <c r="A30" s="191"/>
      <c r="B30" s="192"/>
      <c r="C30" s="192"/>
      <c r="D30" s="192"/>
      <c r="E30" s="192"/>
      <c r="F30" s="192"/>
      <c r="G30" s="192"/>
      <c r="H30" s="192"/>
      <c r="I30" s="192"/>
      <c r="J30" s="223"/>
      <c r="K30" s="224">
        <v>2</v>
      </c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23"/>
      <c r="K31" s="215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23"/>
      <c r="K32" s="225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23"/>
      <c r="K33" s="226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23"/>
      <c r="K34" s="215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23"/>
      <c r="K35" s="227"/>
    </row>
    <row r="36" ht="23" customHeight="1" spans="1:11">
      <c r="A36" s="199" t="s">
        <v>267</v>
      </c>
      <c r="B36" s="200"/>
      <c r="C36" s="200"/>
      <c r="D36" s="200"/>
      <c r="E36" s="200"/>
      <c r="F36" s="200"/>
      <c r="G36" s="200"/>
      <c r="H36" s="200"/>
      <c r="I36" s="200"/>
      <c r="J36" s="228"/>
      <c r="K36" s="229">
        <f>SUM(K28:K35)</f>
        <v>4</v>
      </c>
    </row>
    <row r="37" ht="18.75" customHeight="1" spans="1:11">
      <c r="A37" s="201" t="s">
        <v>268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30"/>
    </row>
    <row r="38" s="152" customFormat="1" ht="18.75" customHeight="1" spans="1:11">
      <c r="A38" s="168" t="s">
        <v>269</v>
      </c>
      <c r="B38" s="169"/>
      <c r="C38" s="169"/>
      <c r="D38" s="167" t="s">
        <v>270</v>
      </c>
      <c r="E38" s="167"/>
      <c r="F38" s="203" t="s">
        <v>271</v>
      </c>
      <c r="G38" s="204"/>
      <c r="H38" s="169" t="s">
        <v>272</v>
      </c>
      <c r="I38" s="169"/>
      <c r="J38" s="169" t="s">
        <v>273</v>
      </c>
      <c r="K38" s="218"/>
    </row>
    <row r="39" ht="18.75" customHeight="1" spans="1:11">
      <c r="A39" s="168" t="s">
        <v>124</v>
      </c>
      <c r="B39" s="169" t="s">
        <v>274</v>
      </c>
      <c r="C39" s="169"/>
      <c r="D39" s="169"/>
      <c r="E39" s="169"/>
      <c r="F39" s="169"/>
      <c r="G39" s="169"/>
      <c r="H39" s="169"/>
      <c r="I39" s="169"/>
      <c r="J39" s="169"/>
      <c r="K39" s="218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218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218"/>
    </row>
    <row r="42" ht="32.1" customHeight="1" spans="1:11">
      <c r="A42" s="170" t="s">
        <v>136</v>
      </c>
      <c r="B42" s="205" t="s">
        <v>275</v>
      </c>
      <c r="C42" s="205"/>
      <c r="D42" s="172" t="s">
        <v>276</v>
      </c>
      <c r="E42" s="187" t="s">
        <v>139</v>
      </c>
      <c r="F42" s="172" t="s">
        <v>140</v>
      </c>
      <c r="G42" s="206">
        <v>45838</v>
      </c>
      <c r="H42" s="207" t="s">
        <v>141</v>
      </c>
      <c r="I42" s="207"/>
      <c r="J42" s="205" t="s">
        <v>142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3</xdr:col>
                    <xdr:colOff>102870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285750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247650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A2" sqref="A2:O21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11.625" style="89" customWidth="1"/>
    <col min="9" max="9" width="2.75" style="89" customWidth="1"/>
    <col min="10" max="12" width="15.625" style="89" customWidth="1"/>
    <col min="13" max="13" width="15.625" style="91" customWidth="1"/>
    <col min="14" max="14" width="17.875" style="91" customWidth="1"/>
    <col min="15" max="15" width="17.625" style="91" customWidth="1"/>
    <col min="16" max="244" width="9" style="89"/>
    <col min="245" max="16384" width="9" style="92"/>
  </cols>
  <sheetData>
    <row r="1" s="89" customFormat="1" ht="29" customHeight="1" spans="1:24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</row>
    <row r="2" s="89" customFormat="1" ht="20" customHeight="1" spans="1:247">
      <c r="A2" s="96" t="s">
        <v>61</v>
      </c>
      <c r="B2" s="97" t="str">
        <f>首期!B4</f>
        <v>TACCAN91209</v>
      </c>
      <c r="C2" s="98"/>
      <c r="D2" s="99"/>
      <c r="E2" s="100" t="s">
        <v>67</v>
      </c>
      <c r="F2" s="101" t="str">
        <f>首期!B5</f>
        <v>男式超轻套头抓绒服</v>
      </c>
      <c r="G2" s="101"/>
      <c r="H2" s="101"/>
      <c r="I2" s="133"/>
      <c r="J2" s="134" t="s">
        <v>57</v>
      </c>
      <c r="K2" s="135" t="s">
        <v>277</v>
      </c>
      <c r="L2" s="135"/>
      <c r="M2" s="135"/>
      <c r="N2" s="135"/>
      <c r="O2" s="136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</row>
    <row r="3" s="89" customFormat="1" spans="1:24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7"/>
      <c r="J3" s="138"/>
      <c r="K3" s="138"/>
      <c r="L3" s="138"/>
      <c r="M3" s="138"/>
      <c r="N3" s="138"/>
      <c r="O3" s="139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</row>
    <row r="4" s="89" customFormat="1" ht="18" spans="1:247">
      <c r="A4" s="102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7"/>
      <c r="J4" s="140" t="s">
        <v>110</v>
      </c>
      <c r="K4" s="140" t="s">
        <v>111</v>
      </c>
      <c r="L4" s="140" t="s">
        <v>112</v>
      </c>
      <c r="M4" s="140" t="s">
        <v>113</v>
      </c>
      <c r="N4" s="140" t="s">
        <v>114</v>
      </c>
      <c r="O4" s="141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</row>
    <row r="5" s="89" customFormat="1" ht="16.5" spans="1:247">
      <c r="A5" s="102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7"/>
      <c r="J5" s="142"/>
      <c r="K5" s="142" t="s">
        <v>278</v>
      </c>
      <c r="L5" s="142" t="s">
        <v>278</v>
      </c>
      <c r="M5" s="142" t="s">
        <v>278</v>
      </c>
      <c r="N5" s="142" t="s">
        <v>278</v>
      </c>
      <c r="O5" s="143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</row>
    <row r="6" s="89" customFormat="1" ht="21" customHeight="1" spans="1:247">
      <c r="A6" s="108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7"/>
      <c r="J6" s="142"/>
      <c r="K6" s="142" t="s">
        <v>206</v>
      </c>
      <c r="L6" s="142" t="s">
        <v>279</v>
      </c>
      <c r="M6" s="144" t="s">
        <v>206</v>
      </c>
      <c r="N6" s="142" t="s">
        <v>280</v>
      </c>
      <c r="O6" s="143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</row>
    <row r="7" s="89" customFormat="1" ht="21" customHeight="1" spans="1:247">
      <c r="A7" s="111" t="s">
        <v>162</v>
      </c>
      <c r="B7" s="112">
        <f>C7</f>
        <v>20.5</v>
      </c>
      <c r="C7" s="112">
        <f>D7-1.5</f>
        <v>20.5</v>
      </c>
      <c r="D7" s="113">
        <v>22</v>
      </c>
      <c r="E7" s="112">
        <f>D7</f>
        <v>22</v>
      </c>
      <c r="F7" s="112">
        <f>E7+2</f>
        <v>24</v>
      </c>
      <c r="G7" s="112">
        <f>F7</f>
        <v>24</v>
      </c>
      <c r="H7" s="112">
        <f>G7+1</f>
        <v>25</v>
      </c>
      <c r="I7" s="137"/>
      <c r="J7" s="142"/>
      <c r="K7" s="142" t="s">
        <v>206</v>
      </c>
      <c r="L7" s="142" t="s">
        <v>206</v>
      </c>
      <c r="M7" s="144" t="s">
        <v>206</v>
      </c>
      <c r="N7" s="144" t="s">
        <v>206</v>
      </c>
      <c r="O7" s="143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</row>
    <row r="8" s="89" customFormat="1" ht="21" customHeight="1" spans="1:247">
      <c r="A8" s="114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137"/>
      <c r="J8" s="142"/>
      <c r="K8" s="142" t="s">
        <v>281</v>
      </c>
      <c r="L8" s="142" t="s">
        <v>206</v>
      </c>
      <c r="M8" s="144" t="s">
        <v>206</v>
      </c>
      <c r="N8" s="142" t="s">
        <v>208</v>
      </c>
      <c r="O8" s="143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</row>
    <row r="9" s="89" customFormat="1" ht="21" customHeight="1" spans="1:247">
      <c r="A9" s="114" t="s">
        <v>166</v>
      </c>
      <c r="B9" s="109">
        <f t="shared" si="0"/>
        <v>98</v>
      </c>
      <c r="C9" s="109">
        <f t="shared" si="1"/>
        <v>102</v>
      </c>
      <c r="D9" s="115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137"/>
      <c r="J9" s="142"/>
      <c r="K9" s="142" t="s">
        <v>206</v>
      </c>
      <c r="L9" s="142" t="s">
        <v>206</v>
      </c>
      <c r="M9" s="144" t="s">
        <v>206</v>
      </c>
      <c r="N9" s="144" t="s">
        <v>206</v>
      </c>
      <c r="O9" s="143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</row>
    <row r="10" s="89" customFormat="1" ht="21" customHeight="1" spans="1:247">
      <c r="A10" s="114" t="s">
        <v>168</v>
      </c>
      <c r="B10" s="109">
        <f t="shared" si="0"/>
        <v>98</v>
      </c>
      <c r="C10" s="109">
        <f t="shared" si="1"/>
        <v>102</v>
      </c>
      <c r="D10" s="115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137"/>
      <c r="J10" s="142"/>
      <c r="K10" s="142" t="s">
        <v>210</v>
      </c>
      <c r="L10" s="142" t="s">
        <v>282</v>
      </c>
      <c r="M10" s="144" t="s">
        <v>283</v>
      </c>
      <c r="N10" s="142" t="s">
        <v>279</v>
      </c>
      <c r="O10" s="143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</row>
    <row r="11" s="89" customFormat="1" ht="21" customHeight="1" spans="1:247">
      <c r="A11" s="114" t="s">
        <v>169</v>
      </c>
      <c r="B11" s="109">
        <f>C11-1.2</f>
        <v>43.6</v>
      </c>
      <c r="C11" s="109">
        <f>D11-1.2</f>
        <v>44.8</v>
      </c>
      <c r="D11" s="115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137"/>
      <c r="J11" s="142"/>
      <c r="K11" s="142" t="s">
        <v>204</v>
      </c>
      <c r="L11" s="142" t="s">
        <v>284</v>
      </c>
      <c r="M11" s="142" t="s">
        <v>283</v>
      </c>
      <c r="N11" s="142" t="s">
        <v>279</v>
      </c>
      <c r="O11" s="143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</row>
    <row r="12" s="89" customFormat="1" ht="21" customHeight="1" spans="1:247">
      <c r="A12" s="114" t="s">
        <v>173</v>
      </c>
      <c r="B12" s="109">
        <f>C12-0.6</f>
        <v>60.7</v>
      </c>
      <c r="C12" s="109">
        <f>D12-1.2</f>
        <v>61.3</v>
      </c>
      <c r="D12" s="115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137"/>
      <c r="J12" s="142"/>
      <c r="K12" s="142" t="s">
        <v>225</v>
      </c>
      <c r="L12" s="142" t="s">
        <v>206</v>
      </c>
      <c r="M12" s="144" t="s">
        <v>218</v>
      </c>
      <c r="N12" s="142" t="s">
        <v>206</v>
      </c>
      <c r="O12" s="143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</row>
    <row r="13" s="89" customFormat="1" ht="21" customHeight="1" spans="1:247">
      <c r="A13" s="114" t="s">
        <v>177</v>
      </c>
      <c r="B13" s="109">
        <f>C13-0.7</f>
        <v>18.1</v>
      </c>
      <c r="C13" s="109">
        <f>D13-0.7</f>
        <v>18.8</v>
      </c>
      <c r="D13" s="115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137"/>
      <c r="J13" s="142"/>
      <c r="K13" s="142" t="s">
        <v>206</v>
      </c>
      <c r="L13" s="142" t="s">
        <v>206</v>
      </c>
      <c r="M13" s="144" t="s">
        <v>206</v>
      </c>
      <c r="N13" s="144" t="s">
        <v>206</v>
      </c>
      <c r="O13" s="143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</row>
    <row r="14" s="89" customFormat="1" ht="21" customHeight="1" spans="1:247">
      <c r="A14" s="116" t="s">
        <v>179</v>
      </c>
      <c r="B14" s="117">
        <f>C14-0.6</f>
        <v>14.3</v>
      </c>
      <c r="C14" s="117">
        <f>D14-0.6</f>
        <v>14.9</v>
      </c>
      <c r="D14" s="118">
        <v>15.5</v>
      </c>
      <c r="E14" s="117">
        <f>D14+0.6</f>
        <v>16.1</v>
      </c>
      <c r="F14" s="117">
        <f>E14+0.6</f>
        <v>16.7</v>
      </c>
      <c r="G14" s="117">
        <f>F14+0.95</f>
        <v>17.65</v>
      </c>
      <c r="H14" s="117">
        <f>G14+0.95</f>
        <v>18.6</v>
      </c>
      <c r="I14" s="137"/>
      <c r="J14" s="142"/>
      <c r="K14" s="142" t="s">
        <v>206</v>
      </c>
      <c r="L14" s="142" t="s">
        <v>206</v>
      </c>
      <c r="M14" s="144" t="s">
        <v>206</v>
      </c>
      <c r="N14" s="144" t="s">
        <v>206</v>
      </c>
      <c r="O14" s="143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</row>
    <row r="15" s="89" customFormat="1" ht="21" customHeight="1" spans="1:247">
      <c r="A15" s="116" t="s">
        <v>181</v>
      </c>
      <c r="B15" s="117">
        <f>C15-0.4</f>
        <v>11.2</v>
      </c>
      <c r="C15" s="117">
        <f>D15-0.4</f>
        <v>11.6</v>
      </c>
      <c r="D15" s="118">
        <v>12</v>
      </c>
      <c r="E15" s="117">
        <f>D15+0.4</f>
        <v>12.4</v>
      </c>
      <c r="F15" s="117">
        <f>E15+0.4</f>
        <v>12.8</v>
      </c>
      <c r="G15" s="117">
        <f>F15+0.6</f>
        <v>13.4</v>
      </c>
      <c r="H15" s="117">
        <f>G15+0.6</f>
        <v>14</v>
      </c>
      <c r="I15" s="137"/>
      <c r="J15" s="142"/>
      <c r="K15" s="142" t="s">
        <v>206</v>
      </c>
      <c r="L15" s="142" t="s">
        <v>206</v>
      </c>
      <c r="M15" s="144" t="s">
        <v>206</v>
      </c>
      <c r="N15" s="144" t="s">
        <v>206</v>
      </c>
      <c r="O15" s="143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</row>
    <row r="16" s="89" customFormat="1" ht="21" customHeight="1" spans="1:247">
      <c r="A16" s="114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137"/>
      <c r="J16" s="142"/>
      <c r="K16" s="142" t="s">
        <v>206</v>
      </c>
      <c r="L16" s="142" t="s">
        <v>206</v>
      </c>
      <c r="M16" s="144" t="s">
        <v>206</v>
      </c>
      <c r="N16" s="144" t="s">
        <v>206</v>
      </c>
      <c r="O16" s="143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</row>
    <row r="17" s="89" customFormat="1" ht="21" customHeight="1" spans="1:247">
      <c r="A17" s="114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137"/>
      <c r="J17" s="142"/>
      <c r="K17" s="142" t="s">
        <v>206</v>
      </c>
      <c r="L17" s="142" t="s">
        <v>206</v>
      </c>
      <c r="M17" s="144" t="s">
        <v>206</v>
      </c>
      <c r="N17" s="144" t="s">
        <v>206</v>
      </c>
      <c r="O17" s="143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</row>
    <row r="18" s="89" customFormat="1" ht="21" customHeight="1" spans="1:247">
      <c r="A18" s="114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137"/>
      <c r="J18" s="142"/>
      <c r="K18" s="142" t="s">
        <v>206</v>
      </c>
      <c r="L18" s="142" t="s">
        <v>206</v>
      </c>
      <c r="M18" s="144" t="s">
        <v>206</v>
      </c>
      <c r="N18" s="144" t="s">
        <v>206</v>
      </c>
      <c r="O18" s="143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</row>
    <row r="19" s="89" customFormat="1" ht="21" customHeight="1" spans="1:247">
      <c r="A19" s="119"/>
      <c r="B19" s="120"/>
      <c r="C19" s="120"/>
      <c r="D19" s="120"/>
      <c r="E19" s="121"/>
      <c r="F19" s="120"/>
      <c r="G19" s="120"/>
      <c r="H19" s="120"/>
      <c r="I19" s="137"/>
      <c r="J19" s="142"/>
      <c r="K19" s="142"/>
      <c r="L19" s="142"/>
      <c r="M19" s="142"/>
      <c r="N19" s="142"/>
      <c r="O19" s="143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</row>
    <row r="20" s="89" customFormat="1" ht="21" customHeight="1" spans="1:247">
      <c r="A20" s="122"/>
      <c r="B20" s="123"/>
      <c r="C20" s="123"/>
      <c r="D20" s="123"/>
      <c r="E20" s="123"/>
      <c r="F20" s="123"/>
      <c r="G20" s="123"/>
      <c r="H20" s="124"/>
      <c r="I20" s="137"/>
      <c r="J20" s="142"/>
      <c r="K20" s="142"/>
      <c r="L20" s="142"/>
      <c r="M20" s="142"/>
      <c r="N20" s="142"/>
      <c r="O20" s="143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</row>
    <row r="21" s="89" customFormat="1" ht="21" customHeight="1" spans="1:247">
      <c r="A21" s="125"/>
      <c r="B21" s="126"/>
      <c r="C21" s="126"/>
      <c r="D21" s="126"/>
      <c r="E21" s="127"/>
      <c r="F21" s="126"/>
      <c r="G21" s="126"/>
      <c r="H21" s="126"/>
      <c r="I21" s="145"/>
      <c r="J21" s="146"/>
      <c r="K21" s="146"/>
      <c r="L21" s="147"/>
      <c r="M21" s="146"/>
      <c r="N21" s="146"/>
      <c r="O21" s="148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</row>
    <row r="22" ht="16.5" spans="1:15">
      <c r="A22" s="128"/>
      <c r="B22" s="128"/>
      <c r="C22" s="129"/>
      <c r="D22" s="129"/>
      <c r="E22" s="130"/>
      <c r="F22" s="129"/>
      <c r="G22" s="129"/>
      <c r="H22" s="129"/>
      <c r="M22" s="89"/>
      <c r="N22" s="89"/>
      <c r="O22" s="89"/>
    </row>
    <row r="23" spans="1:15">
      <c r="A23" s="131" t="s">
        <v>186</v>
      </c>
      <c r="B23" s="131"/>
      <c r="C23" s="132"/>
      <c r="D23" s="132"/>
      <c r="M23" s="89"/>
      <c r="N23" s="89"/>
      <c r="O23" s="89"/>
    </row>
    <row r="24" spans="3:15">
      <c r="C24" s="90"/>
      <c r="J24" s="149" t="s">
        <v>187</v>
      </c>
      <c r="K24" s="232">
        <v>45838</v>
      </c>
      <c r="L24" s="149" t="s">
        <v>188</v>
      </c>
      <c r="M24" s="149" t="s">
        <v>139</v>
      </c>
      <c r="N24" s="149" t="s">
        <v>189</v>
      </c>
      <c r="O24" s="89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A2" sqref="A2:O21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11.625" style="89" customWidth="1"/>
    <col min="9" max="9" width="2.75" style="89" customWidth="1"/>
    <col min="10" max="12" width="15.625" style="89" customWidth="1"/>
    <col min="13" max="13" width="15.625" style="91" customWidth="1"/>
    <col min="14" max="14" width="17.875" style="91" customWidth="1"/>
    <col min="15" max="15" width="17.625" style="91" customWidth="1"/>
    <col min="16" max="244" width="9" style="89"/>
    <col min="245" max="16384" width="9" style="92"/>
  </cols>
  <sheetData>
    <row r="1" s="89" customFormat="1" ht="29" customHeight="1" spans="1:24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</row>
    <row r="2" s="89" customFormat="1" ht="20" customHeight="1" spans="1:247">
      <c r="A2" s="96" t="s">
        <v>61</v>
      </c>
      <c r="B2" s="97" t="str">
        <f>首期!B4</f>
        <v>TACCAN91209</v>
      </c>
      <c r="C2" s="98"/>
      <c r="D2" s="99"/>
      <c r="E2" s="100" t="s">
        <v>67</v>
      </c>
      <c r="F2" s="101" t="str">
        <f>首期!B5</f>
        <v>男式超轻套头抓绒服</v>
      </c>
      <c r="G2" s="101"/>
      <c r="H2" s="101"/>
      <c r="I2" s="133"/>
      <c r="J2" s="134" t="s">
        <v>57</v>
      </c>
      <c r="K2" s="135" t="s">
        <v>277</v>
      </c>
      <c r="L2" s="135"/>
      <c r="M2" s="135"/>
      <c r="N2" s="135"/>
      <c r="O2" s="136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</row>
    <row r="3" s="89" customFormat="1" spans="1:24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7"/>
      <c r="J3" s="138"/>
      <c r="K3" s="138"/>
      <c r="L3" s="138"/>
      <c r="M3" s="138"/>
      <c r="N3" s="138"/>
      <c r="O3" s="139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</row>
    <row r="4" s="89" customFormat="1" ht="18" spans="1:247">
      <c r="A4" s="102"/>
      <c r="B4" s="105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6" t="s">
        <v>148</v>
      </c>
      <c r="H4" s="106" t="s">
        <v>149</v>
      </c>
      <c r="I4" s="137"/>
      <c r="J4" s="140" t="s">
        <v>110</v>
      </c>
      <c r="K4" s="140" t="s">
        <v>111</v>
      </c>
      <c r="L4" s="140" t="s">
        <v>112</v>
      </c>
      <c r="M4" s="140" t="s">
        <v>113</v>
      </c>
      <c r="N4" s="140" t="s">
        <v>114</v>
      </c>
      <c r="O4" s="141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</row>
    <row r="5" s="89" customFormat="1" ht="16.5" spans="1:247">
      <c r="A5" s="102"/>
      <c r="B5" s="105" t="s">
        <v>152</v>
      </c>
      <c r="C5" s="106" t="s">
        <v>153</v>
      </c>
      <c r="D5" s="107" t="s">
        <v>154</v>
      </c>
      <c r="E5" s="106" t="s">
        <v>155</v>
      </c>
      <c r="F5" s="106" t="s">
        <v>156</v>
      </c>
      <c r="G5" s="106" t="s">
        <v>157</v>
      </c>
      <c r="H5" s="106" t="s">
        <v>158</v>
      </c>
      <c r="I5" s="137"/>
      <c r="J5" s="142" t="s">
        <v>117</v>
      </c>
      <c r="K5" s="142" t="s">
        <v>118</v>
      </c>
      <c r="L5" s="142" t="s">
        <v>119</v>
      </c>
      <c r="M5" s="142" t="s">
        <v>119</v>
      </c>
      <c r="N5" s="142" t="s">
        <v>118</v>
      </c>
      <c r="O5" s="143" t="s">
        <v>117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</row>
    <row r="6" s="89" customFormat="1" ht="21" customHeight="1" spans="1:247">
      <c r="A6" s="108" t="s">
        <v>159</v>
      </c>
      <c r="B6" s="109">
        <f>C6-1</f>
        <v>67</v>
      </c>
      <c r="C6" s="109">
        <f>D6-2</f>
        <v>68</v>
      </c>
      <c r="D6" s="110">
        <v>70</v>
      </c>
      <c r="E6" s="109">
        <f>D6+2</f>
        <v>72</v>
      </c>
      <c r="F6" s="109">
        <f>E6+2</f>
        <v>74</v>
      </c>
      <c r="G6" s="109">
        <f>F6+1</f>
        <v>75</v>
      </c>
      <c r="H6" s="109">
        <f>G6+1</f>
        <v>76</v>
      </c>
      <c r="I6" s="137"/>
      <c r="J6" s="142" t="s">
        <v>285</v>
      </c>
      <c r="K6" s="142" t="s">
        <v>286</v>
      </c>
      <c r="L6" s="142" t="s">
        <v>287</v>
      </c>
      <c r="M6" s="144" t="s">
        <v>288</v>
      </c>
      <c r="N6" s="142" t="s">
        <v>289</v>
      </c>
      <c r="O6" s="143" t="s">
        <v>290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</row>
    <row r="7" s="89" customFormat="1" ht="21" customHeight="1" spans="1:247">
      <c r="A7" s="111" t="s">
        <v>162</v>
      </c>
      <c r="B7" s="112">
        <f>C7</f>
        <v>20.5</v>
      </c>
      <c r="C7" s="112">
        <f>D7-1.5</f>
        <v>20.5</v>
      </c>
      <c r="D7" s="113">
        <v>22</v>
      </c>
      <c r="E7" s="112">
        <f>D7</f>
        <v>22</v>
      </c>
      <c r="F7" s="112">
        <f>E7+2</f>
        <v>24</v>
      </c>
      <c r="G7" s="112">
        <f>F7</f>
        <v>24</v>
      </c>
      <c r="H7" s="112">
        <f>G7+1</f>
        <v>25</v>
      </c>
      <c r="I7" s="137"/>
      <c r="J7" s="142" t="s">
        <v>291</v>
      </c>
      <c r="K7" s="142" t="s">
        <v>291</v>
      </c>
      <c r="L7" s="142" t="s">
        <v>291</v>
      </c>
      <c r="M7" s="142" t="s">
        <v>291</v>
      </c>
      <c r="N7" s="142" t="s">
        <v>291</v>
      </c>
      <c r="O7" s="143" t="s">
        <v>291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</row>
    <row r="8" s="89" customFormat="1" ht="21" customHeight="1" spans="1:247">
      <c r="A8" s="114" t="s">
        <v>163</v>
      </c>
      <c r="B8" s="109">
        <f t="shared" ref="B8:B10" si="0">C8-4</f>
        <v>102</v>
      </c>
      <c r="C8" s="109">
        <f t="shared" ref="C8:C10" si="1">D8-4</f>
        <v>106</v>
      </c>
      <c r="D8" s="110">
        <v>110</v>
      </c>
      <c r="E8" s="109">
        <f t="shared" ref="E8:E10" si="2">D8+4</f>
        <v>114</v>
      </c>
      <c r="F8" s="109">
        <f>E8+4</f>
        <v>118</v>
      </c>
      <c r="G8" s="109">
        <f t="shared" ref="G8:G10" si="3">F8+6</f>
        <v>124</v>
      </c>
      <c r="H8" s="109">
        <f>G8+6</f>
        <v>130</v>
      </c>
      <c r="I8" s="137"/>
      <c r="J8" s="142" t="s">
        <v>292</v>
      </c>
      <c r="K8" s="142" t="s">
        <v>293</v>
      </c>
      <c r="L8" s="142" t="s">
        <v>294</v>
      </c>
      <c r="M8" s="144" t="s">
        <v>295</v>
      </c>
      <c r="N8" s="142" t="s">
        <v>296</v>
      </c>
      <c r="O8" s="143" t="s">
        <v>297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</row>
    <row r="9" s="89" customFormat="1" ht="21" customHeight="1" spans="1:247">
      <c r="A9" s="114" t="s">
        <v>166</v>
      </c>
      <c r="B9" s="109">
        <f t="shared" si="0"/>
        <v>98</v>
      </c>
      <c r="C9" s="109">
        <f t="shared" si="1"/>
        <v>102</v>
      </c>
      <c r="D9" s="115" t="s">
        <v>167</v>
      </c>
      <c r="E9" s="109">
        <f t="shared" si="2"/>
        <v>110</v>
      </c>
      <c r="F9" s="109">
        <f>E9+5</f>
        <v>115</v>
      </c>
      <c r="G9" s="109">
        <f t="shared" si="3"/>
        <v>121</v>
      </c>
      <c r="H9" s="109">
        <f>G9+7</f>
        <v>128</v>
      </c>
      <c r="I9" s="137"/>
      <c r="J9" s="142" t="s">
        <v>291</v>
      </c>
      <c r="K9" s="142" t="s">
        <v>291</v>
      </c>
      <c r="L9" s="142" t="s">
        <v>291</v>
      </c>
      <c r="M9" s="142" t="s">
        <v>291</v>
      </c>
      <c r="N9" s="142" t="s">
        <v>291</v>
      </c>
      <c r="O9" s="143" t="s">
        <v>291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</row>
    <row r="10" s="89" customFormat="1" ht="21" customHeight="1" spans="1:247">
      <c r="A10" s="114" t="s">
        <v>168</v>
      </c>
      <c r="B10" s="109">
        <f t="shared" si="0"/>
        <v>98</v>
      </c>
      <c r="C10" s="109">
        <f t="shared" si="1"/>
        <v>102</v>
      </c>
      <c r="D10" s="115" t="s">
        <v>167</v>
      </c>
      <c r="E10" s="109">
        <f t="shared" si="2"/>
        <v>110</v>
      </c>
      <c r="F10" s="109">
        <f>E10+5</f>
        <v>115</v>
      </c>
      <c r="G10" s="109">
        <f t="shared" si="3"/>
        <v>121</v>
      </c>
      <c r="H10" s="109">
        <f>G10+7</f>
        <v>128</v>
      </c>
      <c r="I10" s="137"/>
      <c r="J10" s="142" t="s">
        <v>298</v>
      </c>
      <c r="K10" s="142" t="s">
        <v>299</v>
      </c>
      <c r="L10" s="142" t="s">
        <v>300</v>
      </c>
      <c r="M10" s="144" t="s">
        <v>301</v>
      </c>
      <c r="N10" s="142" t="s">
        <v>302</v>
      </c>
      <c r="O10" s="143" t="s">
        <v>295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</row>
    <row r="11" s="89" customFormat="1" ht="21" customHeight="1" spans="1:247">
      <c r="A11" s="114" t="s">
        <v>169</v>
      </c>
      <c r="B11" s="109">
        <f>C11-1.2</f>
        <v>43.6</v>
      </c>
      <c r="C11" s="109">
        <f>D11-1.2</f>
        <v>44.8</v>
      </c>
      <c r="D11" s="115" t="s">
        <v>170</v>
      </c>
      <c r="E11" s="109">
        <f>D11+1.2</f>
        <v>47.2</v>
      </c>
      <c r="F11" s="109">
        <f>E11+1.2</f>
        <v>48.4</v>
      </c>
      <c r="G11" s="109">
        <f>F11+1.4</f>
        <v>49.8</v>
      </c>
      <c r="H11" s="109">
        <f>G11+1.4</f>
        <v>51.2</v>
      </c>
      <c r="I11" s="137"/>
      <c r="J11" s="142" t="s">
        <v>303</v>
      </c>
      <c r="K11" s="142" t="s">
        <v>304</v>
      </c>
      <c r="L11" s="142" t="s">
        <v>305</v>
      </c>
      <c r="M11" s="142" t="s">
        <v>306</v>
      </c>
      <c r="N11" s="142" t="s">
        <v>307</v>
      </c>
      <c r="O11" s="143" t="s">
        <v>308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</row>
    <row r="12" s="89" customFormat="1" ht="21" customHeight="1" spans="1:247">
      <c r="A12" s="114" t="s">
        <v>173</v>
      </c>
      <c r="B12" s="109">
        <f>C12-0.6</f>
        <v>60.7</v>
      </c>
      <c r="C12" s="109">
        <f>D12-1.2</f>
        <v>61.3</v>
      </c>
      <c r="D12" s="115" t="s">
        <v>174</v>
      </c>
      <c r="E12" s="109">
        <f>D12+1.2</f>
        <v>63.7</v>
      </c>
      <c r="F12" s="109">
        <f>E12+1.2</f>
        <v>64.9</v>
      </c>
      <c r="G12" s="109">
        <f>F12+0.6</f>
        <v>65.5</v>
      </c>
      <c r="H12" s="109">
        <f>G12+0.6</f>
        <v>66.1</v>
      </c>
      <c r="I12" s="137"/>
      <c r="J12" s="142" t="s">
        <v>309</v>
      </c>
      <c r="K12" s="142" t="s">
        <v>310</v>
      </c>
      <c r="L12" s="142" t="s">
        <v>311</v>
      </c>
      <c r="M12" s="144" t="s">
        <v>312</v>
      </c>
      <c r="N12" s="142" t="s">
        <v>313</v>
      </c>
      <c r="O12" s="143" t="s">
        <v>314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</row>
    <row r="13" s="89" customFormat="1" ht="21" customHeight="1" spans="1:247">
      <c r="A13" s="114" t="s">
        <v>177</v>
      </c>
      <c r="B13" s="109">
        <f>C13-0.7</f>
        <v>18.1</v>
      </c>
      <c r="C13" s="109">
        <f>D13-0.7</f>
        <v>18.8</v>
      </c>
      <c r="D13" s="115" t="s">
        <v>178</v>
      </c>
      <c r="E13" s="109">
        <f>D13+0.7</f>
        <v>20.2</v>
      </c>
      <c r="F13" s="109">
        <f>E13+0.7</f>
        <v>20.9</v>
      </c>
      <c r="G13" s="109">
        <f>F13+0.95</f>
        <v>21.85</v>
      </c>
      <c r="H13" s="109">
        <f>G13+0.95</f>
        <v>22.8</v>
      </c>
      <c r="I13" s="137"/>
      <c r="J13" s="142" t="s">
        <v>315</v>
      </c>
      <c r="K13" s="142" t="s">
        <v>315</v>
      </c>
      <c r="L13" s="142" t="s">
        <v>291</v>
      </c>
      <c r="M13" s="142" t="s">
        <v>316</v>
      </c>
      <c r="N13" s="142" t="s">
        <v>317</v>
      </c>
      <c r="O13" s="143" t="s">
        <v>318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</row>
    <row r="14" s="89" customFormat="1" ht="21" customHeight="1" spans="1:247">
      <c r="A14" s="116" t="s">
        <v>179</v>
      </c>
      <c r="B14" s="117">
        <f>C14-0.6</f>
        <v>14.3</v>
      </c>
      <c r="C14" s="117">
        <f>D14-0.6</f>
        <v>14.9</v>
      </c>
      <c r="D14" s="118">
        <v>15.5</v>
      </c>
      <c r="E14" s="117">
        <f>D14+0.6</f>
        <v>16.1</v>
      </c>
      <c r="F14" s="117">
        <f>E14+0.6</f>
        <v>16.7</v>
      </c>
      <c r="G14" s="117">
        <f>F14+0.95</f>
        <v>17.65</v>
      </c>
      <c r="H14" s="117">
        <f>G14+0.95</f>
        <v>18.6</v>
      </c>
      <c r="I14" s="137"/>
      <c r="J14" s="142" t="s">
        <v>291</v>
      </c>
      <c r="K14" s="142" t="s">
        <v>291</v>
      </c>
      <c r="L14" s="142" t="s">
        <v>291</v>
      </c>
      <c r="M14" s="142" t="s">
        <v>291</v>
      </c>
      <c r="N14" s="142" t="s">
        <v>291</v>
      </c>
      <c r="O14" s="143" t="s">
        <v>291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</row>
    <row r="15" s="89" customFormat="1" ht="21" customHeight="1" spans="1:247">
      <c r="A15" s="116" t="s">
        <v>181</v>
      </c>
      <c r="B15" s="117">
        <f>C15-0.4</f>
        <v>11.2</v>
      </c>
      <c r="C15" s="117">
        <f>D15-0.4</f>
        <v>11.6</v>
      </c>
      <c r="D15" s="118">
        <v>12</v>
      </c>
      <c r="E15" s="117">
        <f>D15+0.4</f>
        <v>12.4</v>
      </c>
      <c r="F15" s="117">
        <f>E15+0.4</f>
        <v>12.8</v>
      </c>
      <c r="G15" s="117">
        <f>F15+0.6</f>
        <v>13.4</v>
      </c>
      <c r="H15" s="117">
        <f>G15+0.6</f>
        <v>14</v>
      </c>
      <c r="I15" s="137"/>
      <c r="J15" s="142" t="s">
        <v>319</v>
      </c>
      <c r="K15" s="142" t="s">
        <v>320</v>
      </c>
      <c r="L15" s="142" t="s">
        <v>321</v>
      </c>
      <c r="M15" s="142" t="s">
        <v>322</v>
      </c>
      <c r="N15" s="142" t="s">
        <v>313</v>
      </c>
      <c r="O15" s="143" t="s">
        <v>323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</row>
    <row r="16" s="89" customFormat="1" ht="21" customHeight="1" spans="1:247">
      <c r="A16" s="114" t="s">
        <v>182</v>
      </c>
      <c r="B16" s="109">
        <f>C16-1</f>
        <v>44</v>
      </c>
      <c r="C16" s="109">
        <f>D16-1</f>
        <v>45</v>
      </c>
      <c r="D16" s="110">
        <v>46</v>
      </c>
      <c r="E16" s="109">
        <f>D16+1</f>
        <v>47</v>
      </c>
      <c r="F16" s="109">
        <f>E16+1</f>
        <v>48</v>
      </c>
      <c r="G16" s="109">
        <f>F16+1.5</f>
        <v>49.5</v>
      </c>
      <c r="H16" s="109">
        <f>G16+1.5</f>
        <v>51</v>
      </c>
      <c r="I16" s="137"/>
      <c r="J16" s="142" t="s">
        <v>291</v>
      </c>
      <c r="K16" s="142" t="s">
        <v>291</v>
      </c>
      <c r="L16" s="142" t="s">
        <v>291</v>
      </c>
      <c r="M16" s="142" t="s">
        <v>291</v>
      </c>
      <c r="N16" s="142" t="s">
        <v>291</v>
      </c>
      <c r="O16" s="143" t="s">
        <v>291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</row>
    <row r="17" s="89" customFormat="1" ht="21" customHeight="1" spans="1:247">
      <c r="A17" s="114" t="s">
        <v>183</v>
      </c>
      <c r="B17" s="109">
        <f>C17-1</f>
        <v>46</v>
      </c>
      <c r="C17" s="109">
        <f>D17-1</f>
        <v>47</v>
      </c>
      <c r="D17" s="110">
        <v>48</v>
      </c>
      <c r="E17" s="109">
        <f>D17+1</f>
        <v>49</v>
      </c>
      <c r="F17" s="109">
        <f>E17+1</f>
        <v>50</v>
      </c>
      <c r="G17" s="109">
        <f>F17+1.5</f>
        <v>51.5</v>
      </c>
      <c r="H17" s="109">
        <f>G17+1.5</f>
        <v>53</v>
      </c>
      <c r="I17" s="137"/>
      <c r="J17" s="142" t="s">
        <v>291</v>
      </c>
      <c r="K17" s="142" t="s">
        <v>291</v>
      </c>
      <c r="L17" s="142" t="s">
        <v>291</v>
      </c>
      <c r="M17" s="142" t="s">
        <v>291</v>
      </c>
      <c r="N17" s="142" t="s">
        <v>291</v>
      </c>
      <c r="O17" s="143" t="s">
        <v>291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</row>
    <row r="18" s="89" customFormat="1" ht="21" customHeight="1" spans="1:247">
      <c r="A18" s="114" t="s">
        <v>185</v>
      </c>
      <c r="B18" s="109">
        <f>D18</f>
        <v>4</v>
      </c>
      <c r="C18" s="109">
        <f>D18</f>
        <v>4</v>
      </c>
      <c r="D18" s="110">
        <v>4</v>
      </c>
      <c r="E18" s="109">
        <f>D18</f>
        <v>4</v>
      </c>
      <c r="F18" s="109">
        <f>D18</f>
        <v>4</v>
      </c>
      <c r="G18" s="109">
        <f>D18</f>
        <v>4</v>
      </c>
      <c r="H18" s="109">
        <f>D18</f>
        <v>4</v>
      </c>
      <c r="I18" s="137"/>
      <c r="J18" s="142" t="s">
        <v>291</v>
      </c>
      <c r="K18" s="142" t="s">
        <v>291</v>
      </c>
      <c r="L18" s="142" t="s">
        <v>291</v>
      </c>
      <c r="M18" s="142" t="s">
        <v>291</v>
      </c>
      <c r="N18" s="142" t="s">
        <v>291</v>
      </c>
      <c r="O18" s="143" t="s">
        <v>291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</row>
    <row r="19" s="89" customFormat="1" ht="21" customHeight="1" spans="1:247">
      <c r="A19" s="119"/>
      <c r="B19" s="120"/>
      <c r="C19" s="120"/>
      <c r="D19" s="120"/>
      <c r="E19" s="121"/>
      <c r="F19" s="120"/>
      <c r="G19" s="120"/>
      <c r="H19" s="120"/>
      <c r="I19" s="137"/>
      <c r="J19" s="142"/>
      <c r="K19" s="142"/>
      <c r="L19" s="142"/>
      <c r="M19" s="142"/>
      <c r="N19" s="142"/>
      <c r="O19" s="143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</row>
    <row r="20" s="89" customFormat="1" ht="21" customHeight="1" spans="1:247">
      <c r="A20" s="122"/>
      <c r="B20" s="123"/>
      <c r="C20" s="123"/>
      <c r="D20" s="123"/>
      <c r="E20" s="123"/>
      <c r="F20" s="123"/>
      <c r="G20" s="123"/>
      <c r="H20" s="124"/>
      <c r="I20" s="137"/>
      <c r="J20" s="142"/>
      <c r="K20" s="142"/>
      <c r="L20" s="142"/>
      <c r="M20" s="142"/>
      <c r="N20" s="142"/>
      <c r="O20" s="143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</row>
    <row r="21" s="89" customFormat="1" ht="21" customHeight="1" spans="1:247">
      <c r="A21" s="125"/>
      <c r="B21" s="126"/>
      <c r="C21" s="126"/>
      <c r="D21" s="126"/>
      <c r="E21" s="127"/>
      <c r="F21" s="126"/>
      <c r="G21" s="126"/>
      <c r="H21" s="126"/>
      <c r="I21" s="145"/>
      <c r="J21" s="146"/>
      <c r="K21" s="146"/>
      <c r="L21" s="147"/>
      <c r="M21" s="146"/>
      <c r="N21" s="146"/>
      <c r="O21" s="148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</row>
    <row r="22" ht="16.5" spans="1:15">
      <c r="A22" s="128"/>
      <c r="B22" s="128"/>
      <c r="C22" s="129"/>
      <c r="D22" s="129"/>
      <c r="E22" s="130"/>
      <c r="F22" s="129"/>
      <c r="G22" s="129"/>
      <c r="H22" s="129"/>
      <c r="M22" s="89"/>
      <c r="N22" s="89"/>
      <c r="O22" s="89"/>
    </row>
    <row r="23" spans="1:15">
      <c r="A23" s="131" t="s">
        <v>186</v>
      </c>
      <c r="B23" s="131"/>
      <c r="C23" s="132"/>
      <c r="D23" s="132"/>
      <c r="M23" s="89"/>
      <c r="N23" s="89"/>
      <c r="O23" s="89"/>
    </row>
    <row r="24" spans="3:15">
      <c r="C24" s="90"/>
      <c r="J24" s="149" t="s">
        <v>187</v>
      </c>
      <c r="K24" s="150">
        <v>45840</v>
      </c>
      <c r="L24" s="149" t="s">
        <v>188</v>
      </c>
      <c r="M24" s="149" t="s">
        <v>139</v>
      </c>
      <c r="N24" s="149" t="s">
        <v>189</v>
      </c>
      <c r="O24" s="89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验货尺寸表 (尾期第一批) </vt:lpstr>
      <vt:lpstr>尾期 (第一批)</vt:lpstr>
      <vt:lpstr>尾期 (第二批) </vt:lpstr>
      <vt:lpstr>验货尺寸表 (尾期第二批) </vt:lpstr>
      <vt:lpstr>尾期 (第三批) </vt:lpstr>
      <vt:lpstr>验货尺寸表 (尾期第三批) </vt:lpstr>
      <vt:lpstr>尾期 (第四批) </vt:lpstr>
      <vt:lpstr>验货尺寸表 (尾期第四批)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2025-09-06T08:41:07Z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