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 " sheetId="19" r:id="rId7"/>
    <sheet name="验货尺寸表 (第一批) 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首期!$A$1:$K$51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<sst xmlns="http://schemas.openxmlformats.org/spreadsheetml/2006/main" count="946" uniqueCount="361">
  <si>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</si>
  <si>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</si>
  <si>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</si>
  <si>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</si>
  <si>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</si>
  <si>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</si>
  <si>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</si>
  <si>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</si>
  <si>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</si>
  <si>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</si>
  <si>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</si>
  <si>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</si>
  <si>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</si>
  <si>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</si>
  <si>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</si>
  <si>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</si>
  <si>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</si>
  <si>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</si>
  <si>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</si>
  <si>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</si>
  <si>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</si>
  <si>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</si>
  <si>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</si>
  <si>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</si>
  <si>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</si>
  <si>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</si>
  <si>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</si>
  <si>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</si>
  <si>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</si>
  <si>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</si>
  <si>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</si>
  <si>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</si>
  <si>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</si>
  <si>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</si>
  <si>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</si>
  <si>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</si>
  <si>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</si>
  <si>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</si>
  <si>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</si>
  <si>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</si>
  <si>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</si>
  <si>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</si>
  <si>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</si>
  <si>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</si>
  <si>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</si>
  <si>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</si>
  <si>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</si>
  <si>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</si>
  <si>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</si>
  <si>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</si>
  <si>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</si>
  <si>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</si>
  <si>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</si>
  <si>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</si>
  <si>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</si>
  <si>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</si>
  <si>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</si>
  <si>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</si>
  <si>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</si>
  <si>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</si>
  <si>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</si>
  <si>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</si>
  <si>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TAJJCN81966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</si>
  <si>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</si>
  <si>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</si>
  <si>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</si>
  <si>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</si>
  <si>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</si>
  <si>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</si>
  <si>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</si>
  <si>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</si>
  <si>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</si>
  <si>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</si>
  <si>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</si>
  <si>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</si>
  <si>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</si>
  <si>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</si>
  <si>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</si>
  <si>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</si>
  <si>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CGDD25082500001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</si>
  <si>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</si>
  <si>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</si>
  <si>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</si>
  <si>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</si>
  <si>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</si>
  <si>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</si>
  <si>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</si>
  <si>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</si>
  <si>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</si>
  <si>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</si>
  <si>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</si>
  <si>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</si>
  <si>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</si>
  <si>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</si>
  <si>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</si>
  <si>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</si>
  <si>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</si>
  <si>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</si>
  <si>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</si>
  <si>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</si>
  <si>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</si>
  <si>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</si>
  <si>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</si>
  <si>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</si>
  <si>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</si>
  <si>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</si>
  <si>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</si>
  <si>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</si>
  <si>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</si>
  <si>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</si>
  <si>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</si>
  <si>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</si>
  <si>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</si>
  <si>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</si>
  <si>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</si>
  <si>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</si>
  <si>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4XL</t>
  </si>
  <si>
    <t>未裁齐原因</t>
  </si>
  <si>
    <t>云梦蓝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</si>
  <si>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</si>
  <si>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</si>
  <si>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</si>
  <si>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</si>
  <si>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</si>
  <si>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</si>
  <si>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</si>
  <si>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1、上领不圆顺，吃皱不均匀，下及领起扭，不平服</t>
  </si>
  <si>
    <t>2、封脚叉歪斜，线头起团，冚脚线迹松。</t>
  </si>
  <si>
    <t>3、侧唛外露偏大，大货要注意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</si>
  <si>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</si>
  <si>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</si>
  <si>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</si>
  <si>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</si>
  <si>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</si>
  <si>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</si>
  <si>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</si>
  <si>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</si>
  <si>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</si>
  <si>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</si>
  <si>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</si>
  <si>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</si>
  <si>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</si>
  <si>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</si>
  <si>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</si>
  <si>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</si>
  <si>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</si>
  <si>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</si>
  <si>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</si>
  <si>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</si>
  <si>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</si>
  <si>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藏藍</t>
  </si>
  <si>
    <t>165/88B</t>
  </si>
  <si>
    <t>170/92B</t>
  </si>
  <si>
    <t>175/96B</t>
  </si>
  <si>
    <t>180/100B</t>
  </si>
  <si>
    <t>185/104B</t>
  </si>
  <si>
    <t>190/108B</t>
  </si>
  <si>
    <t>195/112B</t>
  </si>
  <si>
    <t>2XL  洗前</t>
  </si>
  <si>
    <t>2XL 洗后</t>
  </si>
  <si>
    <t>后中长</t>
  </si>
  <si>
    <t>±1</t>
  </si>
  <si>
    <t>-0.5</t>
  </si>
  <si>
    <t>胸围</t>
  </si>
  <si>
    <t>+1</t>
  </si>
  <si>
    <t>腰围</t>
  </si>
  <si>
    <t>摆围</t>
  </si>
  <si>
    <t>±0.5</t>
  </si>
  <si>
    <t>肩宽</t>
  </si>
  <si>
    <t>+0.6</t>
  </si>
  <si>
    <t>肩点短袖长</t>
  </si>
  <si>
    <t>±0.3</t>
  </si>
  <si>
    <t>+0</t>
  </si>
  <si>
    <t>袖肥/2（参考值）</t>
  </si>
  <si>
    <t>短袖口/2</t>
  </si>
  <si>
    <t>+0.2</t>
  </si>
  <si>
    <t>前胸LOGO距肩颈点</t>
  </si>
  <si>
    <t>前胸LOGO距前中</t>
  </si>
  <si>
    <t>领围</t>
  </si>
  <si>
    <t>前中半开门襟长</t>
  </si>
  <si>
    <t>领罗文宽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</si>
  <si>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</si>
  <si>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</si>
  <si>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</si>
  <si>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</si>
  <si>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</si>
  <si>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CGDD25041400024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</si>
  <si>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</si>
  <si>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</si>
  <si>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</si>
  <si>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</si>
  <si>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</si>
  <si>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</si>
  <si>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</si>
  <si>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</si>
  <si>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1、夹圈容位不均匀，筒底起酒窝</t>
  </si>
  <si>
    <t>2、封脚叉歪斜，线头起团</t>
  </si>
  <si>
    <t>【整改的严重缺陷及整改复核时间】</t>
  </si>
  <si>
    <t>以上问题车间已整改</t>
  </si>
  <si>
    <t>云梦藍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</si>
  <si>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</si>
  <si>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</si>
  <si>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</si>
  <si>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</si>
  <si>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</si>
  <si>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</si>
  <si>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</si>
  <si>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</si>
  <si>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</si>
  <si>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</si>
  <si>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</si>
  <si>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</si>
  <si>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</si>
  <si>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</si>
  <si>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</si>
  <si>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</si>
  <si>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</si>
  <si>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</si>
  <si>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</si>
  <si>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采购凭证编号：CGDD25082500001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</si>
  <si>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</si>
  <si>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</si>
  <si>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</si>
  <si>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</si>
  <si>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</si>
  <si>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</si>
  <si>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</si>
  <si>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</si>
  <si>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</si>
  <si>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</si>
  <si>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</si>
  <si>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</si>
  <si>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</si>
  <si>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</si>
  <si>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</si>
  <si>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</si>
  <si>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</si>
  <si>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</si>
  <si>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1、上领容皱，筒底封线歪斜</t>
  </si>
  <si>
    <t>2.脚叉容皱，上袖容皱，弯位不圆顺</t>
  </si>
  <si>
    <t>3、线头没清理干净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</si>
  <si>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</si>
  <si>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</si>
  <si>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</si>
  <si>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</si>
  <si>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</si>
  <si>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</si>
  <si>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</si>
  <si>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走货2780件，抽查125件，发现3件不良品，已按照以上提出的问题点改正，可以出货</t>
  </si>
  <si>
    <t>服装QC部门</t>
  </si>
  <si>
    <t>检验人</t>
  </si>
  <si>
    <t>+0.2 +0.5 +0</t>
  </si>
  <si>
    <t>+0 +0.5 +0</t>
  </si>
  <si>
    <t>-0.5 +0 +0</t>
  </si>
  <si>
    <t>+0.3 +1 +0</t>
  </si>
  <si>
    <t>-1 -1 -1</t>
  </si>
  <si>
    <t>+0 +0 -0.5</t>
  </si>
  <si>
    <t>+0 +0 +0</t>
  </si>
  <si>
    <t>-1 -1 +0</t>
  </si>
  <si>
    <t>-1 +0 +0</t>
  </si>
  <si>
    <t>+0.5 +0 +0</t>
  </si>
  <si>
    <t>+1 +0.5 +0</t>
  </si>
  <si>
    <t>+0 -0.5 -0.5</t>
  </si>
  <si>
    <t>+1 +1 +1</t>
  </si>
  <si>
    <t>+1 +0 +0</t>
  </si>
  <si>
    <t>+0.5 +0.5 +0</t>
  </si>
  <si>
    <t>+0.5 +0 -0.5</t>
  </si>
  <si>
    <t>-0.5 -0.5 +0</t>
  </si>
  <si>
    <t>+0.5 +0.5+ 0</t>
  </si>
  <si>
    <t>-0.3 +0.2 +0</t>
  </si>
  <si>
    <t>-0.5 -0.3 +0</t>
  </si>
  <si>
    <t>+0.3 +0.5 +0</t>
  </si>
  <si>
    <t>+0.5 +0.3 +0.5</t>
  </si>
  <si>
    <t>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</si>
  <si>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</si>
  <si>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</si>
  <si>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</si>
  <si>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</si>
  <si>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</si>
  <si>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</si>
  <si>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</si>
  <si>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</si>
  <si>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</si>
  <si>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</si>
  <si>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</si>
  <si>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</si>
  <si>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</si>
  <si>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</si>
  <si>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</si>
  <si>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</si>
  <si>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F250703127</t>
  </si>
  <si>
    <t>锦纶珠地</t>
  </si>
  <si>
    <t>25SS藏蓝</t>
  </si>
  <si>
    <t>TAJJCN81966/82968</t>
  </si>
  <si>
    <t>宏港</t>
  </si>
  <si>
    <t>YES</t>
  </si>
  <si>
    <t>F250703128</t>
  </si>
  <si>
    <t>制表时间：2025/7/14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</si>
  <si>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</si>
  <si>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</si>
  <si>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</si>
  <si>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</si>
  <si>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</si>
  <si>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</si>
  <si>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</si>
  <si>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</si>
  <si>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</si>
  <si>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</si>
  <si>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0%%</t>
  </si>
  <si>
    <t>制表时间：2025/7/16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</si>
  <si>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</si>
  <si>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</si>
  <si>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</si>
  <si>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</si>
  <si>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</si>
  <si>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</si>
  <si>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</si>
  <si>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</si>
  <si>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</si>
  <si>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</si>
  <si>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</si>
  <si>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</si>
  <si>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</si>
  <si>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</si>
  <si>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</si>
  <si>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</si>
  <si>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</si>
  <si>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</si>
  <si>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</si>
  <si>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</si>
  <si>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</si>
  <si>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</si>
  <si>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</si>
  <si>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</si>
  <si>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</si>
  <si>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</si>
  <si>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</si>
  <si>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</si>
  <si>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</si>
  <si>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</si>
  <si>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</si>
  <si>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</si>
  <si>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</si>
  <si>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</si>
  <si>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</si>
  <si>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</si>
  <si>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</si>
  <si>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</si>
  <si>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</si>
  <si>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</si>
  <si>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</si>
  <si>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</si>
  <si>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制表时间：2025/7/20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</si>
  <si>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</si>
  <si>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</si>
  <si>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</si>
  <si>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</si>
  <si>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</si>
  <si>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制表时间：6-29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</si>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</sst>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7" fillId="9" borderId="78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9" applyNumberFormat="0" applyFill="0" applyAlignment="0" applyProtection="0">
      <alignment vertical="center"/>
    </xf>
    <xf numFmtId="0" fontId="54" fillId="0" borderId="79" applyNumberFormat="0" applyFill="0" applyAlignment="0" applyProtection="0">
      <alignment vertical="center"/>
    </xf>
    <xf numFmtId="0" fontId="55" fillId="0" borderId="80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1" applyNumberFormat="0" applyAlignment="0" applyProtection="0">
      <alignment vertical="center"/>
    </xf>
    <xf numFmtId="0" fontId="57" fillId="11" borderId="82" applyNumberFormat="0" applyAlignment="0" applyProtection="0">
      <alignment vertical="center"/>
    </xf>
    <xf numFmtId="0" fontId="58" fillId="11" borderId="81" applyNumberFormat="0" applyAlignment="0" applyProtection="0">
      <alignment vertical="center"/>
    </xf>
    <xf numFmtId="0" fontId="59" fillId="12" borderId="83" applyNumberFormat="0" applyAlignment="0" applyProtection="0">
      <alignment vertical="center"/>
    </xf>
    <xf numFmtId="0" fontId="60" fillId="0" borderId="84" applyNumberFormat="0" applyFill="0" applyAlignment="0" applyProtection="0">
      <alignment vertical="center"/>
    </xf>
    <xf numFmtId="0" fontId="61" fillId="0" borderId="85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7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45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10" fontId="7" fillId="0" borderId="2" xfId="61" applyNumberFormat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7" fillId="0" borderId="2" xfId="6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0" fontId="10" fillId="0" borderId="2" xfId="61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2" xfId="0" applyNumberFormat="1" applyFont="1" applyFill="1" applyBorder="1" applyAlignment="1" applyProtection="1">
      <alignment horizontal="center"/>
    </xf>
    <xf numFmtId="177" fontId="7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6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18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3" borderId="1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16" xfId="0" applyNumberFormat="1" applyFont="1" applyFill="1" applyBorder="1" applyAlignment="1">
      <alignment shrinkToFit="1"/>
    </xf>
    <xf numFmtId="0" fontId="31" fillId="0" borderId="17" xfId="0" applyNumberFormat="1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23" fillId="0" borderId="0" xfId="53" applyFont="1" applyFill="1" applyAlignment="1"/>
    <xf numFmtId="0" fontId="24" fillId="0" borderId="0" xfId="53" applyFont="1" applyFill="1" applyAlignment="1"/>
    <xf numFmtId="49" fontId="18" fillId="0" borderId="10" xfId="53" applyNumberFormat="1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0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8" xfId="52" applyFont="1" applyFill="1" applyBorder="1" applyAlignment="1">
      <alignment horizontal="center" vertical="center"/>
    </xf>
    <xf numFmtId="0" fontId="18" fillId="0" borderId="19" xfId="52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vertical="center"/>
    </xf>
    <xf numFmtId="0" fontId="23" fillId="0" borderId="5" xfId="53" applyFont="1" applyFill="1" applyBorder="1" applyAlignment="1" applyProtection="1">
      <alignment vertical="center"/>
    </xf>
    <xf numFmtId="0" fontId="23" fillId="0" borderId="20" xfId="53" applyFont="1" applyFill="1" applyBorder="1" applyAlignment="1" applyProtection="1">
      <alignment vertical="center"/>
    </xf>
    <xf numFmtId="0" fontId="25" fillId="0" borderId="5" xfId="55" applyFont="1" applyFill="1" applyBorder="1" applyAlignment="1">
      <alignment horizontal="center"/>
    </xf>
    <xf numFmtId="0" fontId="25" fillId="0" borderId="20" xfId="55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3" fillId="0" borderId="21" xfId="54" applyNumberFormat="1" applyFont="1" applyFill="1" applyBorder="1" applyAlignment="1">
      <alignment horizontal="center" vertical="center"/>
    </xf>
    <xf numFmtId="178" fontId="31" fillId="0" borderId="22" xfId="0" applyNumberFormat="1" applyFont="1" applyFill="1" applyBorder="1" applyAlignment="1">
      <alignment horizontal="center" vertical="center"/>
    </xf>
    <xf numFmtId="49" fontId="23" fillId="0" borderId="23" xfId="54" applyNumberFormat="1" applyFont="1" applyFill="1" applyBorder="1" applyAlignment="1">
      <alignment horizontal="center" vertical="center"/>
    </xf>
    <xf numFmtId="49" fontId="23" fillId="0" borderId="22" xfId="54" applyNumberFormat="1" applyFont="1" applyFill="1" applyBorder="1" applyAlignment="1">
      <alignment horizontal="center" vertical="center"/>
    </xf>
    <xf numFmtId="0" fontId="18" fillId="0" borderId="24" xfId="53" applyFont="1" applyFill="1" applyBorder="1" applyAlignment="1">
      <alignment horizontal="center"/>
    </xf>
    <xf numFmtId="49" fontId="18" fillId="0" borderId="25" xfId="53" applyNumberFormat="1" applyFont="1" applyFill="1" applyBorder="1" applyAlignment="1">
      <alignment horizontal="center"/>
    </xf>
    <xf numFmtId="49" fontId="23" fillId="0" borderId="25" xfId="54" applyNumberFormat="1" applyFont="1" applyFill="1" applyBorder="1" applyAlignment="1">
      <alignment horizontal="center" vertical="center"/>
    </xf>
    <xf numFmtId="49" fontId="18" fillId="0" borderId="26" xfId="53" applyNumberFormat="1" applyFont="1" applyFill="1" applyBorder="1" applyAlignment="1">
      <alignment horizontal="center"/>
    </xf>
    <xf numFmtId="49" fontId="23" fillId="0" borderId="27" xfId="54" applyNumberFormat="1" applyFont="1" applyFill="1" applyBorder="1" applyAlignment="1">
      <alignment horizontal="center" vertical="center"/>
    </xf>
    <xf numFmtId="0" fontId="33" fillId="0" borderId="0" xfId="53" applyFont="1" applyFill="1" applyAlignment="1"/>
    <xf numFmtId="14" fontId="33" fillId="0" borderId="0" xfId="53" applyNumberFormat="1" applyFont="1" applyFill="1" applyAlignment="1">
      <alignment horizontal="left"/>
    </xf>
    <xf numFmtId="49" fontId="33" fillId="0" borderId="0" xfId="53" applyNumberFormat="1" applyFont="1" applyFill="1" applyAlignment="1"/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4" fillId="0" borderId="28" xfId="52" applyFont="1" applyBorder="1" applyAlignment="1">
      <alignment horizontal="center" vertical="top"/>
    </xf>
    <xf numFmtId="0" fontId="9" fillId="0" borderId="29" xfId="52" applyFont="1" applyFill="1" applyBorder="1" applyAlignment="1">
      <alignment horizontal="left" vertical="center"/>
    </xf>
    <xf numFmtId="0" fontId="21" fillId="0" borderId="30" xfId="52" applyFont="1" applyFill="1" applyBorder="1" applyAlignment="1">
      <alignment horizontal="left" vertical="center"/>
    </xf>
    <xf numFmtId="0" fontId="9" fillId="0" borderId="30" xfId="52" applyFont="1" applyFill="1" applyBorder="1" applyAlignment="1">
      <alignment horizontal="center" vertical="center"/>
    </xf>
    <xf numFmtId="0" fontId="24" fillId="0" borderId="30" xfId="52" applyFont="1" applyFill="1" applyBorder="1" applyAlignment="1">
      <alignment vertical="center" wrapText="1"/>
    </xf>
    <xf numFmtId="0" fontId="9" fillId="0" borderId="30" xfId="52" applyFont="1" applyFill="1" applyBorder="1" applyAlignment="1">
      <alignment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9" fillId="0" borderId="31" xfId="52" applyFont="1" applyFill="1" applyBorder="1" applyAlignment="1">
      <alignment vertical="center"/>
    </xf>
    <xf numFmtId="0" fontId="21" fillId="0" borderId="21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vertical="center"/>
    </xf>
    <xf numFmtId="58" fontId="24" fillId="0" borderId="21" xfId="52" applyNumberFormat="1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center" vertical="center"/>
    </xf>
    <xf numFmtId="0" fontId="24" fillId="0" borderId="32" xfId="52" applyFont="1" applyFill="1" applyBorder="1" applyAlignment="1">
      <alignment horizontal="center" vertical="center"/>
    </xf>
    <xf numFmtId="0" fontId="9" fillId="0" borderId="21" xfId="52" applyFont="1" applyFill="1" applyBorder="1" applyAlignment="1">
      <alignment horizontal="center" vertical="center"/>
    </xf>
    <xf numFmtId="0" fontId="9" fillId="0" borderId="31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horizontal="left" vertical="center"/>
    </xf>
    <xf numFmtId="0" fontId="9" fillId="0" borderId="33" xfId="52" applyFont="1" applyFill="1" applyBorder="1" applyAlignment="1">
      <alignment vertical="center"/>
    </xf>
    <xf numFmtId="0" fontId="21" fillId="0" borderId="25" xfId="52" applyFont="1" applyFill="1" applyBorder="1" applyAlignment="1">
      <alignment horizontal="left" vertical="center"/>
    </xf>
    <xf numFmtId="0" fontId="9" fillId="0" borderId="25" xfId="52" applyFont="1" applyFill="1" applyBorder="1" applyAlignment="1">
      <alignment vertical="center"/>
    </xf>
    <xf numFmtId="0" fontId="24" fillId="3" borderId="25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9" fillId="0" borderId="25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9" fillId="0" borderId="29" xfId="52" applyFont="1" applyFill="1" applyBorder="1" applyAlignment="1">
      <alignment vertical="center"/>
    </xf>
    <xf numFmtId="0" fontId="9" fillId="0" borderId="34" xfId="52" applyFont="1" applyFill="1" applyBorder="1" applyAlignment="1">
      <alignment horizontal="left" vertical="center"/>
    </xf>
    <xf numFmtId="0" fontId="9" fillId="0" borderId="35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center" vertical="center"/>
    </xf>
    <xf numFmtId="0" fontId="24" fillId="0" borderId="36" xfId="52" applyFont="1" applyFill="1" applyBorder="1" applyAlignment="1">
      <alignment horizontal="center" vertical="center"/>
    </xf>
    <xf numFmtId="0" fontId="16" fillId="0" borderId="37" xfId="52" applyFont="1" applyFill="1" applyBorder="1" applyAlignment="1">
      <alignment horizontal="left" vertical="center"/>
    </xf>
    <xf numFmtId="0" fontId="16" fillId="0" borderId="36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9" fillId="0" borderId="30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 wrapText="1"/>
    </xf>
    <xf numFmtId="0" fontId="9" fillId="0" borderId="33" xfId="52" applyFont="1" applyFill="1" applyBorder="1" applyAlignment="1">
      <alignment horizontal="left" vertical="center"/>
    </xf>
    <xf numFmtId="0" fontId="6" fillId="0" borderId="25" xfId="52" applyFill="1" applyBorder="1" applyAlignment="1">
      <alignment horizontal="center" vertical="center"/>
    </xf>
    <xf numFmtId="0" fontId="9" fillId="0" borderId="38" xfId="52" applyFont="1" applyFill="1" applyBorder="1" applyAlignment="1">
      <alignment horizontal="center" vertical="center"/>
    </xf>
    <xf numFmtId="0" fontId="9" fillId="0" borderId="39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right" vertical="center"/>
    </xf>
    <xf numFmtId="0" fontId="24" fillId="0" borderId="36" xfId="52" applyFont="1" applyFill="1" applyBorder="1" applyAlignment="1">
      <alignment horizontal="right" vertical="center"/>
    </xf>
    <xf numFmtId="0" fontId="16" fillId="0" borderId="29" xfId="52" applyFont="1" applyFill="1" applyBorder="1" applyAlignment="1">
      <alignment horizontal="left" vertical="center"/>
    </xf>
    <xf numFmtId="0" fontId="16" fillId="0" borderId="30" xfId="52" applyFont="1" applyFill="1" applyBorder="1" applyAlignment="1">
      <alignment horizontal="left" vertical="center"/>
    </xf>
    <xf numFmtId="0" fontId="9" fillId="0" borderId="23" xfId="52" applyFont="1" applyFill="1" applyBorder="1" applyAlignment="1">
      <alignment horizontal="left" vertical="center"/>
    </xf>
    <xf numFmtId="0" fontId="9" fillId="0" borderId="40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center" vertical="center"/>
    </xf>
    <xf numFmtId="58" fontId="24" fillId="0" borderId="25" xfId="52" applyNumberFormat="1" applyFont="1" applyFill="1" applyBorder="1" applyAlignment="1">
      <alignment horizontal="center" vertical="center"/>
    </xf>
    <xf numFmtId="0" fontId="9" fillId="0" borderId="25" xfId="52" applyFont="1" applyFill="1" applyBorder="1" applyAlignment="1">
      <alignment horizontal="center" vertical="center"/>
    </xf>
    <xf numFmtId="0" fontId="24" fillId="0" borderId="30" xfId="52" applyFont="1" applyFill="1" applyBorder="1" applyAlignment="1">
      <alignment horizontal="center" vertical="center"/>
    </xf>
    <xf numFmtId="0" fontId="24" fillId="0" borderId="41" xfId="52" applyFont="1" applyFill="1" applyBorder="1" applyAlignment="1">
      <alignment horizontal="center" vertical="center"/>
    </xf>
    <xf numFmtId="0" fontId="9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9" fillId="0" borderId="42" xfId="52" applyFont="1" applyFill="1" applyBorder="1" applyAlignment="1">
      <alignment horizontal="left" vertical="center"/>
    </xf>
    <xf numFmtId="0" fontId="24" fillId="0" borderId="43" xfId="52" applyFont="1" applyFill="1" applyBorder="1" applyAlignment="1">
      <alignment horizontal="center" vertical="center"/>
    </xf>
    <xf numFmtId="0" fontId="16" fillId="0" borderId="43" xfId="52" applyFont="1" applyFill="1" applyBorder="1" applyAlignment="1">
      <alignment horizontal="left" vertical="center"/>
    </xf>
    <xf numFmtId="0" fontId="9" fillId="0" borderId="41" xfId="52" applyFont="1" applyFill="1" applyBorder="1" applyAlignment="1">
      <alignment horizontal="left" vertical="center"/>
    </xf>
    <xf numFmtId="0" fontId="9" fillId="0" borderId="22" xfId="52" applyFont="1" applyFill="1" applyBorder="1" applyAlignment="1">
      <alignment horizontal="left" vertical="center"/>
    </xf>
    <xf numFmtId="0" fontId="24" fillId="0" borderId="43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 wrapText="1"/>
    </xf>
    <xf numFmtId="0" fontId="6" fillId="0" borderId="27" xfId="52" applyFill="1" applyBorder="1" applyAlignment="1">
      <alignment horizontal="center" vertical="center"/>
    </xf>
    <xf numFmtId="0" fontId="9" fillId="0" borderId="42" xfId="52" applyFont="1" applyFill="1" applyBorder="1" applyAlignment="1">
      <alignment horizontal="center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center" vertical="center" wrapText="1"/>
    </xf>
    <xf numFmtId="0" fontId="6" fillId="0" borderId="43" xfId="52" applyFont="1" applyFill="1" applyBorder="1" applyAlignment="1">
      <alignment horizontal="center" vertical="center"/>
    </xf>
    <xf numFmtId="0" fontId="8" fillId="0" borderId="43" xfId="52" applyFont="1" applyFill="1" applyBorder="1" applyAlignment="1">
      <alignment horizontal="center" vertical="center"/>
    </xf>
    <xf numFmtId="0" fontId="24" fillId="0" borderId="40" xfId="52" applyFont="1" applyFill="1" applyBorder="1" applyAlignment="1">
      <alignment horizontal="right" vertical="center"/>
    </xf>
    <xf numFmtId="0" fontId="24" fillId="0" borderId="44" xfId="52" applyFont="1" applyFill="1" applyBorder="1" applyAlignment="1">
      <alignment horizontal="center" vertical="center"/>
    </xf>
    <xf numFmtId="0" fontId="16" fillId="0" borderId="41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58" fontId="18" fillId="0" borderId="0" xfId="53" applyNumberFormat="1" applyFont="1" applyFill="1" applyAlignment="1"/>
    <xf numFmtId="0" fontId="15" fillId="0" borderId="0" xfId="0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49" fontId="35" fillId="0" borderId="2" xfId="51" applyNumberFormat="1" applyFont="1" applyFill="1" applyBorder="1" applyAlignment="1">
      <alignment horizontal="center" vertical="center"/>
    </xf>
    <xf numFmtId="49" fontId="23" fillId="0" borderId="2" xfId="54" applyNumberFormat="1" applyFont="1" applyFill="1" applyBorder="1" applyAlignment="1">
      <alignment horizontal="center" vertical="center"/>
    </xf>
    <xf numFmtId="0" fontId="36" fillId="0" borderId="2" xfId="49" applyFont="1" applyFill="1" applyBorder="1" applyAlignment="1">
      <alignment horizontal="center" vertical="center"/>
    </xf>
    <xf numFmtId="49" fontId="23" fillId="0" borderId="45" xfId="54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4" fontId="33" fillId="0" borderId="0" xfId="53" applyNumberFormat="1" applyFont="1" applyFill="1" applyAlignment="1"/>
    <xf numFmtId="178" fontId="31" fillId="0" borderId="43" xfId="0" applyNumberFormat="1" applyFont="1" applyFill="1" applyBorder="1" applyAlignment="1">
      <alignment horizontal="center" vertical="center"/>
    </xf>
    <xf numFmtId="0" fontId="25" fillId="0" borderId="46" xfId="55" applyFont="1" applyFill="1" applyBorder="1" applyAlignment="1">
      <alignment horizontal="center"/>
    </xf>
    <xf numFmtId="49" fontId="23" fillId="0" borderId="43" xfId="54" applyNumberFormat="1" applyFont="1" applyFill="1" applyBorder="1" applyAlignment="1">
      <alignment horizontal="center" vertical="center"/>
    </xf>
    <xf numFmtId="0" fontId="18" fillId="0" borderId="0" xfId="53" applyFont="1" applyFill="1" applyAlignment="1">
      <alignment horizontal="right"/>
    </xf>
    <xf numFmtId="0" fontId="18" fillId="0" borderId="0" xfId="53" applyFont="1" applyFill="1" applyAlignment="1">
      <alignment horizontal="left"/>
    </xf>
    <xf numFmtId="0" fontId="6" fillId="0" borderId="0" xfId="52" applyFont="1" applyAlignment="1">
      <alignment horizontal="left" vertical="center"/>
    </xf>
    <xf numFmtId="0" fontId="8" fillId="0" borderId="47" xfId="52" applyFont="1" applyBorder="1" applyAlignment="1">
      <alignment horizontal="left" vertical="center"/>
    </xf>
    <xf numFmtId="0" fontId="21" fillId="0" borderId="48" xfId="52" applyFont="1" applyBorder="1" applyAlignment="1">
      <alignment horizontal="center" vertical="center"/>
    </xf>
    <xf numFmtId="0" fontId="8" fillId="0" borderId="48" xfId="52" applyFont="1" applyBorder="1" applyAlignment="1">
      <alignment horizontal="center" vertical="center"/>
    </xf>
    <xf numFmtId="0" fontId="16" fillId="0" borderId="48" xfId="52" applyFont="1" applyBorder="1" applyAlignment="1">
      <alignment horizontal="left" vertical="center"/>
    </xf>
    <xf numFmtId="0" fontId="16" fillId="0" borderId="29" xfId="52" applyFont="1" applyBorder="1" applyAlignment="1">
      <alignment horizontal="center" vertical="center"/>
    </xf>
    <xf numFmtId="0" fontId="16" fillId="0" borderId="30" xfId="52" applyFont="1" applyBorder="1" applyAlignment="1">
      <alignment horizontal="center" vertical="center"/>
    </xf>
    <xf numFmtId="0" fontId="16" fillId="0" borderId="41" xfId="52" applyFont="1" applyBorder="1" applyAlignment="1">
      <alignment horizontal="center" vertical="center"/>
    </xf>
    <xf numFmtId="0" fontId="8" fillId="0" borderId="29" xfId="52" applyFont="1" applyBorder="1" applyAlignment="1">
      <alignment horizontal="center" vertical="center"/>
    </xf>
    <xf numFmtId="0" fontId="8" fillId="0" borderId="30" xfId="52" applyFont="1" applyBorder="1" applyAlignment="1">
      <alignment horizontal="center" vertical="center"/>
    </xf>
    <xf numFmtId="0" fontId="8" fillId="0" borderId="41" xfId="52" applyFont="1" applyBorder="1" applyAlignment="1">
      <alignment horizontal="center" vertical="center"/>
    </xf>
    <xf numFmtId="0" fontId="16" fillId="0" borderId="31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 wrapText="1"/>
    </xf>
    <xf numFmtId="0" fontId="21" fillId="0" borderId="22" xfId="52" applyFont="1" applyBorder="1" applyAlignment="1">
      <alignment horizontal="left" vertical="center" wrapText="1"/>
    </xf>
    <xf numFmtId="0" fontId="16" fillId="0" borderId="21" xfId="52" applyFont="1" applyBorder="1" applyAlignment="1">
      <alignment horizontal="left" vertical="center"/>
    </xf>
    <xf numFmtId="14" fontId="21" fillId="0" borderId="21" xfId="52" applyNumberFormat="1" applyFont="1" applyBorder="1" applyAlignment="1">
      <alignment horizontal="center" vertical="center"/>
    </xf>
    <xf numFmtId="14" fontId="21" fillId="0" borderId="22" xfId="52" applyNumberFormat="1" applyFont="1" applyBorder="1" applyAlignment="1">
      <alignment horizontal="center" vertical="center"/>
    </xf>
    <xf numFmtId="0" fontId="16" fillId="0" borderId="31" xfId="52" applyFont="1" applyBorder="1" applyAlignment="1">
      <alignment vertical="center"/>
    </xf>
    <xf numFmtId="49" fontId="21" fillId="0" borderId="21" xfId="52" applyNumberFormat="1" applyFont="1" applyBorder="1" applyAlignment="1">
      <alignment horizontal="center" vertical="center"/>
    </xf>
    <xf numFmtId="0" fontId="21" fillId="0" borderId="22" xfId="52" applyFont="1" applyBorder="1" applyAlignment="1">
      <alignment horizontal="center" vertical="center"/>
    </xf>
    <xf numFmtId="0" fontId="16" fillId="0" borderId="21" xfId="52" applyFont="1" applyBorder="1" applyAlignment="1">
      <alignment vertical="center"/>
    </xf>
    <xf numFmtId="0" fontId="21" fillId="0" borderId="49" xfId="52" applyFont="1" applyBorder="1" applyAlignment="1">
      <alignment horizontal="center" vertical="center"/>
    </xf>
    <xf numFmtId="0" fontId="21" fillId="0" borderId="50" xfId="52" applyFont="1" applyBorder="1" applyAlignment="1">
      <alignment horizontal="center" vertical="center"/>
    </xf>
    <xf numFmtId="0" fontId="6" fillId="0" borderId="21" xfId="52" applyFont="1" applyBorder="1" applyAlignment="1">
      <alignment vertical="center"/>
    </xf>
    <xf numFmtId="0" fontId="37" fillId="0" borderId="33" xfId="52" applyFont="1" applyBorder="1" applyAlignment="1">
      <alignment vertical="center"/>
    </xf>
    <xf numFmtId="0" fontId="38" fillId="0" borderId="26" xfId="52" applyFont="1" applyBorder="1" applyAlignment="1">
      <alignment horizontal="center" vertical="center"/>
    </xf>
    <xf numFmtId="0" fontId="21" fillId="0" borderId="44" xfId="52" applyFont="1" applyBorder="1" applyAlignment="1">
      <alignment horizontal="center" vertical="center"/>
    </xf>
    <xf numFmtId="0" fontId="16" fillId="0" borderId="33" xfId="52" applyFont="1" applyBorder="1" applyAlignment="1">
      <alignment horizontal="left" vertical="center"/>
    </xf>
    <xf numFmtId="0" fontId="16" fillId="0" borderId="25" xfId="52" applyFont="1" applyBorder="1" applyAlignment="1">
      <alignment horizontal="left" vertical="center"/>
    </xf>
    <xf numFmtId="14" fontId="21" fillId="0" borderId="25" xfId="52" applyNumberFormat="1" applyFont="1" applyBorder="1" applyAlignment="1">
      <alignment horizontal="center" vertical="center"/>
    </xf>
    <xf numFmtId="14" fontId="21" fillId="0" borderId="27" xfId="52" applyNumberFormat="1" applyFont="1" applyBorder="1" applyAlignment="1">
      <alignment horizontal="center" vertical="center"/>
    </xf>
    <xf numFmtId="0" fontId="8" fillId="0" borderId="0" xfId="52" applyFont="1" applyBorder="1" applyAlignment="1">
      <alignment horizontal="left" vertical="center"/>
    </xf>
    <xf numFmtId="0" fontId="16" fillId="0" borderId="29" xfId="52" applyFont="1" applyBorder="1" applyAlignment="1">
      <alignment vertical="center"/>
    </xf>
    <xf numFmtId="0" fontId="6" fillId="0" borderId="30" xfId="52" applyFont="1" applyBorder="1" applyAlignment="1">
      <alignment horizontal="left" vertical="center"/>
    </xf>
    <xf numFmtId="0" fontId="21" fillId="0" borderId="30" xfId="52" applyFont="1" applyBorder="1" applyAlignment="1">
      <alignment horizontal="left" vertical="center"/>
    </xf>
    <xf numFmtId="0" fontId="6" fillId="0" borderId="30" xfId="52" applyFont="1" applyBorder="1" applyAlignment="1">
      <alignment vertical="center"/>
    </xf>
    <xf numFmtId="0" fontId="16" fillId="0" borderId="30" xfId="52" applyFont="1" applyBorder="1" applyAlignment="1">
      <alignment vertical="center"/>
    </xf>
    <xf numFmtId="0" fontId="6" fillId="0" borderId="21" xfId="52" applyFont="1" applyBorder="1" applyAlignment="1">
      <alignment horizontal="left" vertical="center"/>
    </xf>
    <xf numFmtId="0" fontId="16" fillId="0" borderId="0" xfId="52" applyFont="1" applyBorder="1" applyAlignment="1">
      <alignment horizontal="left" vertical="center"/>
    </xf>
    <xf numFmtId="0" fontId="24" fillId="0" borderId="39" xfId="52" applyFont="1" applyBorder="1" applyAlignment="1">
      <alignment horizontal="left" vertical="center" wrapText="1"/>
    </xf>
    <xf numFmtId="0" fontId="24" fillId="0" borderId="35" xfId="52" applyFont="1" applyBorder="1" applyAlignment="1">
      <alignment horizontal="left" vertical="center" wrapText="1"/>
    </xf>
    <xf numFmtId="0" fontId="24" fillId="0" borderId="51" xfId="52" applyFont="1" applyBorder="1" applyAlignment="1">
      <alignment horizontal="left" vertical="center" wrapText="1"/>
    </xf>
    <xf numFmtId="0" fontId="24" fillId="0" borderId="37" xfId="52" applyFont="1" applyBorder="1" applyAlignment="1">
      <alignment horizontal="left" vertical="center"/>
    </xf>
    <xf numFmtId="0" fontId="24" fillId="0" borderId="36" xfId="52" applyFont="1" applyBorder="1" applyAlignment="1">
      <alignment horizontal="left" vertical="center"/>
    </xf>
    <xf numFmtId="0" fontId="24" fillId="0" borderId="40" xfId="52" applyFont="1" applyBorder="1" applyAlignment="1">
      <alignment horizontal="left" vertical="center"/>
    </xf>
    <xf numFmtId="0" fontId="24" fillId="0" borderId="23" xfId="52" applyFont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1" fillId="0" borderId="25" xfId="52" applyFont="1" applyBorder="1" applyAlignment="1">
      <alignment horizontal="left" vertical="center"/>
    </xf>
    <xf numFmtId="0" fontId="24" fillId="0" borderId="29" xfId="52" applyFont="1" applyBorder="1" applyAlignment="1">
      <alignment horizontal="left" vertical="center" wrapText="1"/>
    </xf>
    <xf numFmtId="0" fontId="24" fillId="0" borderId="30" xfId="52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6" fillId="0" borderId="31" xfId="52" applyFont="1" applyFill="1" applyBorder="1" applyAlignment="1">
      <alignment horizontal="left" vertical="center"/>
    </xf>
    <xf numFmtId="0" fontId="16" fillId="0" borderId="33" xfId="52" applyFont="1" applyBorder="1" applyAlignment="1">
      <alignment horizontal="center" vertical="center"/>
    </xf>
    <xf numFmtId="0" fontId="16" fillId="0" borderId="25" xfId="52" applyFont="1" applyBorder="1" applyAlignment="1">
      <alignment horizontal="center" vertical="center"/>
    </xf>
    <xf numFmtId="0" fontId="16" fillId="0" borderId="31" xfId="52" applyFont="1" applyBorder="1" applyAlignment="1">
      <alignment horizontal="center" vertical="center"/>
    </xf>
    <xf numFmtId="0" fontId="16" fillId="0" borderId="21" xfId="52" applyFont="1" applyBorder="1" applyAlignment="1">
      <alignment horizontal="center" vertical="center"/>
    </xf>
    <xf numFmtId="0" fontId="9" fillId="0" borderId="21" xfId="52" applyFont="1" applyBorder="1" applyAlignment="1">
      <alignment horizontal="left" vertical="center"/>
    </xf>
    <xf numFmtId="0" fontId="16" fillId="0" borderId="52" xfId="52" applyFont="1" applyFill="1" applyBorder="1" applyAlignment="1">
      <alignment horizontal="left" vertical="center"/>
    </xf>
    <xf numFmtId="0" fontId="16" fillId="0" borderId="53" xfId="52" applyFont="1" applyFill="1" applyBorder="1" applyAlignment="1">
      <alignment horizontal="left" vertical="center"/>
    </xf>
    <xf numFmtId="0" fontId="8" fillId="0" borderId="0" xfId="52" applyFont="1" applyFill="1" applyBorder="1" applyAlignment="1">
      <alignment horizontal="left" vertical="center"/>
    </xf>
    <xf numFmtId="0" fontId="21" fillId="0" borderId="54" xfId="52" applyFont="1" applyFill="1" applyBorder="1" applyAlignment="1">
      <alignment horizontal="left" vertical="center"/>
    </xf>
    <xf numFmtId="0" fontId="21" fillId="0" borderId="55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6" fillId="0" borderId="37" xfId="52" applyFont="1" applyBorder="1" applyAlignment="1">
      <alignment horizontal="left" vertical="center"/>
    </xf>
    <xf numFmtId="0" fontId="16" fillId="0" borderId="36" xfId="52" applyFont="1" applyBorder="1" applyAlignment="1">
      <alignment horizontal="left" vertical="center"/>
    </xf>
    <xf numFmtId="0" fontId="8" fillId="0" borderId="56" xfId="52" applyFont="1" applyBorder="1" applyAlignment="1">
      <alignment vertical="center"/>
    </xf>
    <xf numFmtId="0" fontId="21" fillId="0" borderId="57" xfId="52" applyFont="1" applyBorder="1" applyAlignment="1">
      <alignment horizontal="center" vertical="center"/>
    </xf>
    <xf numFmtId="0" fontId="8" fillId="0" borderId="57" xfId="52" applyFont="1" applyBorder="1" applyAlignment="1">
      <alignment vertical="center"/>
    </xf>
    <xf numFmtId="58" fontId="6" fillId="0" borderId="57" xfId="52" applyNumberFormat="1" applyFont="1" applyBorder="1" applyAlignment="1">
      <alignment vertical="center"/>
    </xf>
    <xf numFmtId="0" fontId="8" fillId="0" borderId="57" xfId="52" applyFont="1" applyBorder="1" applyAlignment="1">
      <alignment horizontal="center" vertical="center"/>
    </xf>
    <xf numFmtId="0" fontId="8" fillId="0" borderId="58" xfId="52" applyFont="1" applyFill="1" applyBorder="1" applyAlignment="1">
      <alignment horizontal="left" vertical="center"/>
    </xf>
    <xf numFmtId="0" fontId="8" fillId="0" borderId="57" xfId="52" applyFont="1" applyFill="1" applyBorder="1" applyAlignment="1">
      <alignment horizontal="left" vertical="center"/>
    </xf>
    <xf numFmtId="0" fontId="8" fillId="0" borderId="59" xfId="52" applyFont="1" applyFill="1" applyBorder="1" applyAlignment="1">
      <alignment horizontal="center" vertical="center"/>
    </xf>
    <xf numFmtId="0" fontId="8" fillId="0" borderId="32" xfId="52" applyFont="1" applyFill="1" applyBorder="1" applyAlignment="1">
      <alignment horizontal="center" vertical="center"/>
    </xf>
    <xf numFmtId="0" fontId="8" fillId="0" borderId="33" xfId="52" applyFont="1" applyFill="1" applyBorder="1" applyAlignment="1">
      <alignment horizontal="center" vertical="center"/>
    </xf>
    <xf numFmtId="0" fontId="8" fillId="0" borderId="25" xfId="52" applyFont="1" applyFill="1" applyBorder="1" applyAlignment="1">
      <alignment horizontal="center" vertical="center"/>
    </xf>
    <xf numFmtId="0" fontId="6" fillId="0" borderId="48" xfId="52" applyFont="1" applyBorder="1" applyAlignment="1">
      <alignment horizontal="center" vertical="center"/>
    </xf>
    <xf numFmtId="0" fontId="6" fillId="0" borderId="60" xfId="52" applyFont="1" applyBorder="1" applyAlignment="1">
      <alignment horizontal="center" vertical="center"/>
    </xf>
    <xf numFmtId="0" fontId="21" fillId="0" borderId="27" xfId="52" applyFont="1" applyBorder="1" applyAlignment="1">
      <alignment horizontal="left" vertical="center"/>
    </xf>
    <xf numFmtId="0" fontId="21" fillId="0" borderId="41" xfId="52" applyFont="1" applyBorder="1" applyAlignment="1">
      <alignment horizontal="left" vertical="center"/>
    </xf>
    <xf numFmtId="0" fontId="16" fillId="0" borderId="27" xfId="52" applyFont="1" applyBorder="1" applyAlignment="1">
      <alignment horizontal="left" vertical="center"/>
    </xf>
    <xf numFmtId="0" fontId="9" fillId="0" borderId="30" xfId="52" applyFont="1" applyBorder="1" applyAlignment="1">
      <alignment horizontal="left" vertical="center"/>
    </xf>
    <xf numFmtId="0" fontId="9" fillId="0" borderId="41" xfId="52" applyFont="1" applyBorder="1" applyAlignment="1">
      <alignment horizontal="left" vertical="center"/>
    </xf>
    <xf numFmtId="0" fontId="9" fillId="0" borderId="23" xfId="52" applyFont="1" applyBorder="1" applyAlignment="1">
      <alignment horizontal="left" vertical="center"/>
    </xf>
    <xf numFmtId="0" fontId="9" fillId="0" borderId="36" xfId="52" applyFont="1" applyBorder="1" applyAlignment="1">
      <alignment horizontal="left" vertical="center"/>
    </xf>
    <xf numFmtId="0" fontId="9" fillId="0" borderId="43" xfId="52" applyFont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16" fillId="0" borderId="27" xfId="52" applyFont="1" applyBorder="1" applyAlignment="1">
      <alignment horizontal="center" vertical="center"/>
    </xf>
    <xf numFmtId="0" fontId="9" fillId="0" borderId="22" xfId="52" applyFont="1" applyBorder="1" applyAlignment="1">
      <alignment horizontal="left" vertical="center"/>
    </xf>
    <xf numFmtId="0" fontId="16" fillId="0" borderId="44" xfId="52" applyFont="1" applyFill="1" applyBorder="1" applyAlignment="1">
      <alignment horizontal="left" vertical="center"/>
    </xf>
    <xf numFmtId="0" fontId="21" fillId="0" borderId="61" xfId="52" applyFont="1" applyFill="1" applyBorder="1" applyAlignment="1">
      <alignment horizontal="left" vertical="center"/>
    </xf>
    <xf numFmtId="0" fontId="21" fillId="0" borderId="43" xfId="52" applyFont="1" applyFill="1" applyBorder="1" applyAlignment="1">
      <alignment horizontal="left" vertical="center"/>
    </xf>
    <xf numFmtId="0" fontId="16" fillId="0" borderId="43" xfId="52" applyFont="1" applyBorder="1" applyAlignment="1">
      <alignment horizontal="left" vertical="center"/>
    </xf>
    <xf numFmtId="0" fontId="21" fillId="0" borderId="62" xfId="52" applyFont="1" applyBorder="1" applyAlignment="1">
      <alignment horizontal="center" vertical="center"/>
    </xf>
    <xf numFmtId="0" fontId="8" fillId="0" borderId="63" xfId="52" applyFont="1" applyFill="1" applyBorder="1" applyAlignment="1">
      <alignment horizontal="left" vertical="center"/>
    </xf>
    <xf numFmtId="0" fontId="8" fillId="0" borderId="64" xfId="52" applyFont="1" applyFill="1" applyBorder="1" applyAlignment="1">
      <alignment horizontal="center" vertical="center"/>
    </xf>
    <xf numFmtId="0" fontId="8" fillId="0" borderId="27" xfId="52" applyFont="1" applyFill="1" applyBorder="1" applyAlignment="1">
      <alignment horizontal="center" vertical="center"/>
    </xf>
    <xf numFmtId="0" fontId="27" fillId="3" borderId="20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left" vertical="center"/>
    </xf>
    <xf numFmtId="0" fontId="27" fillId="0" borderId="17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27" fillId="0" borderId="65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0" fontId="18" fillId="0" borderId="66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67" xfId="53" applyFont="1" applyFill="1" applyBorder="1" applyAlignment="1" applyProtection="1">
      <alignment horizontal="center" vertical="center"/>
    </xf>
    <xf numFmtId="178" fontId="31" fillId="0" borderId="3" xfId="0" applyNumberFormat="1" applyFont="1" applyFill="1" applyBorder="1" applyAlignment="1">
      <alignment horizontal="center" vertical="center"/>
    </xf>
    <xf numFmtId="0" fontId="35" fillId="4" borderId="68" xfId="0" applyFont="1" applyFill="1" applyBorder="1" applyAlignment="1">
      <alignment horizontal="center" vertical="center"/>
    </xf>
    <xf numFmtId="0" fontId="21" fillId="4" borderId="68" xfId="0" applyFont="1" applyFill="1" applyBorder="1" applyAlignment="1">
      <alignment horizontal="center" vertical="center"/>
    </xf>
    <xf numFmtId="0" fontId="31" fillId="0" borderId="21" xfId="0" applyNumberFormat="1" applyFont="1" applyFill="1" applyBorder="1" applyAlignment="1">
      <alignment horizontal="center" vertical="center"/>
    </xf>
    <xf numFmtId="178" fontId="31" fillId="0" borderId="21" xfId="0" applyNumberFormat="1" applyFont="1" applyFill="1" applyBorder="1" applyAlignment="1">
      <alignment horizontal="center" vertical="center"/>
    </xf>
    <xf numFmtId="179" fontId="35" fillId="0" borderId="2" xfId="0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9" xfId="0" applyFont="1" applyFill="1" applyBorder="1" applyAlignment="1">
      <alignment horizontal="left" vertical="center"/>
    </xf>
    <xf numFmtId="0" fontId="0" fillId="0" borderId="70" xfId="0" applyFont="1" applyFill="1" applyBorder="1" applyAlignment="1">
      <alignment horizontal="left" vertical="center"/>
    </xf>
    <xf numFmtId="0" fontId="35" fillId="4" borderId="71" xfId="0" applyFont="1" applyFill="1" applyBorder="1" applyAlignment="1">
      <alignment horizontal="center" vertical="center"/>
    </xf>
    <xf numFmtId="0" fontId="31" fillId="0" borderId="22" xfId="0" applyNumberFormat="1" applyFont="1" applyFill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39" fillId="0" borderId="28" xfId="52" applyFont="1" applyBorder="1" applyAlignment="1">
      <alignment horizontal="center" vertical="top"/>
    </xf>
    <xf numFmtId="0" fontId="16" fillId="0" borderId="72" xfId="52" applyFont="1" applyBorder="1" applyAlignment="1">
      <alignment horizontal="left" vertical="center"/>
    </xf>
    <xf numFmtId="0" fontId="16" fillId="0" borderId="28" xfId="52" applyFont="1" applyBorder="1" applyAlignment="1">
      <alignment horizontal="left" vertical="center"/>
    </xf>
    <xf numFmtId="0" fontId="16" fillId="0" borderId="38" xfId="52" applyFont="1" applyBorder="1" applyAlignment="1">
      <alignment horizontal="left" vertical="center"/>
    </xf>
    <xf numFmtId="0" fontId="8" fillId="0" borderId="58" xfId="52" applyFont="1" applyBorder="1" applyAlignment="1">
      <alignment horizontal="left" vertical="center"/>
    </xf>
    <xf numFmtId="0" fontId="8" fillId="0" borderId="57" xfId="52" applyFont="1" applyBorder="1" applyAlignment="1">
      <alignment horizontal="left" vertical="center"/>
    </xf>
    <xf numFmtId="0" fontId="16" fillId="0" borderId="59" xfId="52" applyFont="1" applyBorder="1" applyAlignment="1">
      <alignment vertical="center"/>
    </xf>
    <xf numFmtId="0" fontId="6" fillId="0" borderId="32" xfId="52" applyFont="1" applyBorder="1" applyAlignment="1">
      <alignment horizontal="left" vertical="center"/>
    </xf>
    <xf numFmtId="0" fontId="21" fillId="0" borderId="32" xfId="52" applyFont="1" applyBorder="1" applyAlignment="1">
      <alignment horizontal="left" vertical="center"/>
    </xf>
    <xf numFmtId="0" fontId="6" fillId="0" borderId="32" xfId="52" applyFont="1" applyBorder="1" applyAlignment="1">
      <alignment vertical="center"/>
    </xf>
    <xf numFmtId="0" fontId="16" fillId="0" borderId="32" xfId="52" applyFont="1" applyBorder="1" applyAlignment="1">
      <alignment vertical="center"/>
    </xf>
    <xf numFmtId="0" fontId="16" fillId="0" borderId="59" xfId="52" applyFont="1" applyBorder="1" applyAlignment="1">
      <alignment horizontal="center" vertical="center"/>
    </xf>
    <xf numFmtId="0" fontId="21" fillId="0" borderId="32" xfId="52" applyFont="1" applyBorder="1" applyAlignment="1">
      <alignment horizontal="center" vertical="center"/>
    </xf>
    <xf numFmtId="0" fontId="16" fillId="0" borderId="32" xfId="52" applyFont="1" applyBorder="1" applyAlignment="1">
      <alignment horizontal="center" vertical="center"/>
    </xf>
    <xf numFmtId="0" fontId="6" fillId="0" borderId="32" xfId="52" applyFont="1" applyBorder="1" applyAlignment="1">
      <alignment horizontal="center" vertical="center"/>
    </xf>
    <xf numFmtId="0" fontId="21" fillId="0" borderId="21" xfId="52" applyFont="1" applyBorder="1" applyAlignment="1">
      <alignment horizontal="center" vertical="center"/>
    </xf>
    <xf numFmtId="0" fontId="6" fillId="0" borderId="21" xfId="52" applyFont="1" applyBorder="1" applyAlignment="1">
      <alignment horizontal="center" vertical="center"/>
    </xf>
    <xf numFmtId="0" fontId="16" fillId="0" borderId="52" xfId="52" applyFont="1" applyBorder="1" applyAlignment="1">
      <alignment horizontal="left" vertical="center" wrapText="1"/>
    </xf>
    <xf numFmtId="0" fontId="16" fillId="0" borderId="53" xfId="52" applyFont="1" applyBorder="1" applyAlignment="1">
      <alignment horizontal="left" vertical="center" wrapText="1"/>
    </xf>
    <xf numFmtId="0" fontId="16" fillId="0" borderId="59" xfId="52" applyFont="1" applyBorder="1" applyAlignment="1">
      <alignment horizontal="left" vertical="center"/>
    </xf>
    <xf numFmtId="0" fontId="16" fillId="0" borderId="32" xfId="52" applyFont="1" applyBorder="1" applyAlignment="1">
      <alignment horizontal="left" vertical="center"/>
    </xf>
    <xf numFmtId="0" fontId="40" fillId="0" borderId="73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21" fillId="0" borderId="21" xfId="52" applyNumberFormat="1" applyFont="1" applyBorder="1" applyAlignment="1">
      <alignment horizontal="center" vertical="center"/>
    </xf>
    <xf numFmtId="0" fontId="21" fillId="0" borderId="31" xfId="52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9" fontId="21" fillId="0" borderId="39" xfId="52" applyNumberFormat="1" applyFont="1" applyBorder="1" applyAlignment="1">
      <alignment horizontal="left" vertical="center"/>
    </xf>
    <xf numFmtId="9" fontId="21" fillId="0" borderId="35" xfId="52" applyNumberFormat="1" applyFont="1" applyBorder="1" applyAlignment="1">
      <alignment horizontal="left" vertical="center"/>
    </xf>
    <xf numFmtId="9" fontId="21" fillId="0" borderId="52" xfId="52" applyNumberFormat="1" applyFont="1" applyBorder="1" applyAlignment="1">
      <alignment horizontal="left" vertical="center"/>
    </xf>
    <xf numFmtId="9" fontId="21" fillId="0" borderId="53" xfId="52" applyNumberFormat="1" applyFont="1" applyBorder="1" applyAlignment="1">
      <alignment horizontal="left" vertical="center"/>
    </xf>
    <xf numFmtId="0" fontId="9" fillId="0" borderId="59" xfId="52" applyFont="1" applyFill="1" applyBorder="1" applyAlignment="1">
      <alignment horizontal="left" vertical="center"/>
    </xf>
    <xf numFmtId="0" fontId="9" fillId="0" borderId="32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9" fillId="0" borderId="53" xfId="52" applyFont="1" applyFill="1" applyBorder="1" applyAlignment="1">
      <alignment horizontal="left" vertical="center"/>
    </xf>
    <xf numFmtId="0" fontId="8" fillId="0" borderId="38" xfId="52" applyFont="1" applyFill="1" applyBorder="1" applyAlignment="1">
      <alignment horizontal="left" vertical="center"/>
    </xf>
    <xf numFmtId="0" fontId="8" fillId="0" borderId="47" xfId="52" applyFont="1" applyBorder="1" applyAlignment="1">
      <alignment vertical="center"/>
    </xf>
    <xf numFmtId="0" fontId="41" fillId="0" borderId="57" xfId="52" applyFont="1" applyBorder="1" applyAlignment="1">
      <alignment horizontal="center" vertical="center"/>
    </xf>
    <xf numFmtId="0" fontId="8" fillId="0" borderId="48" xfId="52" applyFont="1" applyBorder="1" applyAlignment="1">
      <alignment vertical="center"/>
    </xf>
    <xf numFmtId="0" fontId="21" fillId="0" borderId="74" xfId="52" applyFont="1" applyBorder="1" applyAlignment="1">
      <alignment vertical="center"/>
    </xf>
    <xf numFmtId="0" fontId="8" fillId="0" borderId="74" xfId="52" applyFont="1" applyBorder="1" applyAlignment="1">
      <alignment vertical="center"/>
    </xf>
    <xf numFmtId="58" fontId="6" fillId="0" borderId="48" xfId="52" applyNumberFormat="1" applyFont="1" applyBorder="1" applyAlignment="1">
      <alignment vertical="center"/>
    </xf>
    <xf numFmtId="0" fontId="8" fillId="0" borderId="38" xfId="52" applyFont="1" applyBorder="1" applyAlignment="1">
      <alignment horizontal="center" vertical="center"/>
    </xf>
    <xf numFmtId="0" fontId="21" fillId="0" borderId="75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16" fillId="0" borderId="76" xfId="52" applyFont="1" applyBorder="1" applyAlignment="1">
      <alignment horizontal="left" vertical="center"/>
    </xf>
    <xf numFmtId="0" fontId="8" fillId="0" borderId="63" xfId="52" applyFont="1" applyBorder="1" applyAlignment="1">
      <alignment horizontal="left" vertical="center"/>
    </xf>
    <xf numFmtId="0" fontId="21" fillId="0" borderId="64" xfId="52" applyFont="1" applyBorder="1" applyAlignment="1">
      <alignment horizontal="left" vertical="center"/>
    </xf>
    <xf numFmtId="0" fontId="16" fillId="0" borderId="0" xfId="52" applyFont="1" applyBorder="1" applyAlignment="1">
      <alignment vertical="center"/>
    </xf>
    <xf numFmtId="0" fontId="16" fillId="0" borderId="44" xfId="52" applyFont="1" applyBorder="1" applyAlignment="1">
      <alignment horizontal="left" vertical="center" wrapText="1"/>
    </xf>
    <xf numFmtId="0" fontId="16" fillId="0" borderId="64" xfId="52" applyFont="1" applyBorder="1" applyAlignment="1">
      <alignment horizontal="left" vertical="center"/>
    </xf>
    <xf numFmtId="0" fontId="42" fillId="0" borderId="22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0" fontId="8" fillId="0" borderId="63" xfId="0" applyFont="1" applyBorder="1" applyAlignment="1">
      <alignment horizontal="left" vertical="center"/>
    </xf>
    <xf numFmtId="9" fontId="21" fillId="0" borderId="42" xfId="52" applyNumberFormat="1" applyFont="1" applyBorder="1" applyAlignment="1">
      <alignment horizontal="left" vertical="center"/>
    </xf>
    <xf numFmtId="9" fontId="21" fillId="0" borderId="44" xfId="52" applyNumberFormat="1" applyFont="1" applyBorder="1" applyAlignment="1">
      <alignment horizontal="left" vertical="center"/>
    </xf>
    <xf numFmtId="0" fontId="9" fillId="0" borderId="64" xfId="52" applyFont="1" applyFill="1" applyBorder="1" applyAlignment="1">
      <alignment horizontal="left" vertical="center"/>
    </xf>
    <xf numFmtId="0" fontId="9" fillId="0" borderId="44" xfId="52" applyFont="1" applyFill="1" applyBorder="1" applyAlignment="1">
      <alignment horizontal="left" vertical="center"/>
    </xf>
    <xf numFmtId="0" fontId="8" fillId="0" borderId="77" xfId="52" applyFont="1" applyBorder="1" applyAlignment="1">
      <alignment horizontal="center" vertical="center"/>
    </xf>
    <xf numFmtId="0" fontId="21" fillId="0" borderId="74" xfId="52" applyFont="1" applyBorder="1" applyAlignment="1">
      <alignment horizontal="center" vertical="center"/>
    </xf>
    <xf numFmtId="0" fontId="21" fillId="0" borderId="76" xfId="52" applyFont="1" applyBorder="1" applyAlignment="1">
      <alignment horizontal="center" vertical="center"/>
    </xf>
    <xf numFmtId="0" fontId="21" fillId="0" borderId="76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4" fillId="0" borderId="15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16" xfId="0" applyBorder="1"/>
    <xf numFmtId="0" fontId="0" fillId="0" borderId="17" xfId="0" applyBorder="1"/>
    <xf numFmtId="0" fontId="0" fillId="5" borderId="17" xfId="0" applyFill="1" applyBorder="1"/>
    <xf numFmtId="0" fontId="0" fillId="6" borderId="0" xfId="0" applyFill="1"/>
    <xf numFmtId="0" fontId="43" fillId="0" borderId="19" xfId="0" applyFont="1" applyBorder="1" applyAlignment="1">
      <alignment horizontal="center" vertical="center" wrapText="1"/>
    </xf>
    <xf numFmtId="0" fontId="44" fillId="0" borderId="46" xfId="0" applyFont="1" applyBorder="1" applyAlignment="1">
      <alignment horizontal="center" vertical="center"/>
    </xf>
    <xf numFmtId="0" fontId="44" fillId="0" borderId="20" xfId="0" applyFont="1" applyBorder="1"/>
    <xf numFmtId="0" fontId="0" fillId="0" borderId="20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5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4" customWidth="1"/>
    <col min="3" max="3" width="10.125" customWidth="1"/>
  </cols>
  <sheetData>
    <row r="1" ht="21" customHeight="1" spans="1:2">
      <c r="A1" s="445"/>
      <c r="B1" s="446" t="s">
        <v>0</v>
      </c>
    </row>
    <row r="2" spans="1:2">
      <c r="A2" s="10">
        <v>1</v>
      </c>
      <c r="B2" s="447" t="s">
        <v>1</v>
      </c>
    </row>
    <row r="3" spans="1:2">
      <c r="A3" s="10">
        <v>2</v>
      </c>
      <c r="B3" s="447" t="s">
        <v>2</v>
      </c>
    </row>
    <row r="4" spans="1:2">
      <c r="A4" s="10">
        <v>3</v>
      </c>
      <c r="B4" s="447" t="s">
        <v>3</v>
      </c>
    </row>
    <row r="5" spans="1:2">
      <c r="A5" s="10">
        <v>4</v>
      </c>
      <c r="B5" s="447" t="s">
        <v>4</v>
      </c>
    </row>
    <row r="6" spans="1:2">
      <c r="A6" s="10">
        <v>5</v>
      </c>
      <c r="B6" s="447" t="s">
        <v>5</v>
      </c>
    </row>
    <row r="7" spans="1:2">
      <c r="A7" s="10">
        <v>6</v>
      </c>
      <c r="B7" s="447" t="s">
        <v>6</v>
      </c>
    </row>
    <row r="8" s="443" customFormat="1" ht="15" customHeight="1" spans="1:2">
      <c r="A8" s="448">
        <v>7</v>
      </c>
      <c r="B8" s="449" t="s">
        <v>7</v>
      </c>
    </row>
    <row r="9" ht="18.95" customHeight="1" spans="1:2">
      <c r="A9" s="445"/>
      <c r="B9" s="450" t="s">
        <v>8</v>
      </c>
    </row>
    <row r="10" ht="15.95" customHeight="1" spans="1:2">
      <c r="A10" s="10">
        <v>1</v>
      </c>
      <c r="B10" s="451" t="s">
        <v>9</v>
      </c>
    </row>
    <row r="11" spans="1:2">
      <c r="A11" s="10">
        <v>2</v>
      </c>
      <c r="B11" s="447" t="s">
        <v>10</v>
      </c>
    </row>
    <row r="12" spans="1:2">
      <c r="A12" s="10">
        <v>3</v>
      </c>
      <c r="B12" s="449" t="s">
        <v>11</v>
      </c>
    </row>
    <row r="13" spans="1:2">
      <c r="A13" s="10">
        <v>4</v>
      </c>
      <c r="B13" s="447" t="s">
        <v>12</v>
      </c>
    </row>
    <row r="14" spans="1:2">
      <c r="A14" s="10">
        <v>5</v>
      </c>
      <c r="B14" s="447" t="s">
        <v>13</v>
      </c>
    </row>
    <row r="15" spans="1:2">
      <c r="A15" s="10">
        <v>6</v>
      </c>
      <c r="B15" s="447" t="s">
        <v>14</v>
      </c>
    </row>
    <row r="16" spans="1:2">
      <c r="A16" s="10">
        <v>7</v>
      </c>
      <c r="B16" s="447" t="s">
        <v>15</v>
      </c>
    </row>
    <row r="17" spans="1:2">
      <c r="A17" s="10">
        <v>8</v>
      </c>
      <c r="B17" s="447" t="s">
        <v>16</v>
      </c>
    </row>
    <row r="18" spans="1:2">
      <c r="A18" s="10">
        <v>9</v>
      </c>
      <c r="B18" s="447" t="s">
        <v>17</v>
      </c>
    </row>
    <row r="19" spans="1:2">
      <c r="A19" s="10"/>
      <c r="B19" s="447"/>
    </row>
    <row r="20" ht="20.25" spans="1:2">
      <c r="A20" s="445"/>
      <c r="B20" s="446" t="s">
        <v>18</v>
      </c>
    </row>
    <row r="21" spans="1:2">
      <c r="A21" s="10">
        <v>1</v>
      </c>
      <c r="B21" s="452" t="s">
        <v>19</v>
      </c>
    </row>
    <row r="22" spans="1:2">
      <c r="A22" s="10">
        <v>2</v>
      </c>
      <c r="B22" s="447" t="s">
        <v>20</v>
      </c>
    </row>
    <row r="23" spans="1:2">
      <c r="A23" s="10">
        <v>3</v>
      </c>
      <c r="B23" s="447" t="s">
        <v>21</v>
      </c>
    </row>
    <row r="24" spans="1:2">
      <c r="A24" s="10">
        <v>4</v>
      </c>
      <c r="B24" s="447" t="s">
        <v>22</v>
      </c>
    </row>
    <row r="25" spans="1:2">
      <c r="A25" s="10">
        <v>5</v>
      </c>
      <c r="B25" s="447" t="s">
        <v>23</v>
      </c>
    </row>
    <row r="26" spans="1:2">
      <c r="A26" s="10">
        <v>6</v>
      </c>
      <c r="B26" s="447" t="s">
        <v>24</v>
      </c>
    </row>
    <row r="27" spans="1:2">
      <c r="A27" s="10">
        <v>7</v>
      </c>
      <c r="B27" s="447" t="s">
        <v>25</v>
      </c>
    </row>
    <row r="28" spans="1:2">
      <c r="A28" s="10"/>
      <c r="B28" s="447"/>
    </row>
    <row r="29" ht="20.25" spans="1:2">
      <c r="A29" s="445"/>
      <c r="B29" s="446" t="s">
        <v>26</v>
      </c>
    </row>
    <row r="30" spans="1:2">
      <c r="A30" s="10">
        <v>1</v>
      </c>
      <c r="B30" s="452" t="s">
        <v>27</v>
      </c>
    </row>
    <row r="31" spans="1:2">
      <c r="A31" s="10">
        <v>2</v>
      </c>
      <c r="B31" s="447" t="s">
        <v>28</v>
      </c>
    </row>
    <row r="32" spans="1:2">
      <c r="A32" s="10">
        <v>3</v>
      </c>
      <c r="B32" s="447" t="s">
        <v>29</v>
      </c>
    </row>
    <row r="33" ht="28.5" spans="1:2">
      <c r="A33" s="10">
        <v>4</v>
      </c>
      <c r="B33" s="447" t="s">
        <v>30</v>
      </c>
    </row>
    <row r="34" spans="1:2">
      <c r="A34" s="10">
        <v>5</v>
      </c>
      <c r="B34" s="447" t="s">
        <v>31</v>
      </c>
    </row>
    <row r="35" spans="1:2">
      <c r="A35" s="10">
        <v>6</v>
      </c>
      <c r="B35" s="447" t="s">
        <v>32</v>
      </c>
    </row>
    <row r="36" spans="1:2">
      <c r="A36" s="10">
        <v>7</v>
      </c>
      <c r="B36" s="447" t="s">
        <v>33</v>
      </c>
    </row>
    <row r="37" spans="1:2">
      <c r="A37" s="10"/>
      <c r="B37" s="447"/>
    </row>
    <row r="39" spans="1:2">
      <c r="A39" s="453" t="s">
        <v>34</v>
      </c>
      <c r="B39" s="45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A4" sqref="A4:J6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275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4" t="s">
        <v>301</v>
      </c>
      <c r="H2" s="4"/>
      <c r="I2" s="4" t="s">
        <v>302</v>
      </c>
      <c r="J2" s="4"/>
      <c r="K2" s="6" t="s">
        <v>303</v>
      </c>
      <c r="L2" s="61" t="s">
        <v>304</v>
      </c>
      <c r="M2" s="25" t="s">
        <v>305</v>
      </c>
    </row>
    <row r="3" s="1" customFormat="1" ht="16.5" spans="1:13">
      <c r="A3" s="4"/>
      <c r="B3" s="7"/>
      <c r="C3" s="7"/>
      <c r="D3" s="7"/>
      <c r="E3" s="7"/>
      <c r="F3" s="7"/>
      <c r="G3" s="4" t="s">
        <v>306</v>
      </c>
      <c r="H3" s="4" t="s">
        <v>307</v>
      </c>
      <c r="I3" s="4" t="s">
        <v>306</v>
      </c>
      <c r="J3" s="4" t="s">
        <v>307</v>
      </c>
      <c r="K3" s="8"/>
      <c r="L3" s="62"/>
      <c r="M3" s="26"/>
    </row>
    <row r="4" ht="22" customHeight="1" spans="1:13">
      <c r="A4" s="52">
        <v>1</v>
      </c>
      <c r="B4" s="12" t="s">
        <v>294</v>
      </c>
      <c r="C4" s="29" t="s">
        <v>290</v>
      </c>
      <c r="D4" s="12" t="s">
        <v>291</v>
      </c>
      <c r="E4" s="12" t="s">
        <v>119</v>
      </c>
      <c r="F4" s="12" t="s">
        <v>293</v>
      </c>
      <c r="G4" s="53">
        <v>-0.02</v>
      </c>
      <c r="H4" s="53">
        <f>-1%%</f>
        <v>-0.0001</v>
      </c>
      <c r="I4" s="53">
        <v>-0.03</v>
      </c>
      <c r="J4" s="53" t="s">
        <v>308</v>
      </c>
      <c r="K4" s="57"/>
      <c r="L4" s="9"/>
      <c r="M4" s="9"/>
    </row>
    <row r="5" ht="22" customHeight="1" spans="1:13">
      <c r="A5" s="52">
        <v>2</v>
      </c>
      <c r="B5" s="12" t="s">
        <v>294</v>
      </c>
      <c r="C5" s="29" t="s">
        <v>296</v>
      </c>
      <c r="D5" s="12" t="s">
        <v>291</v>
      </c>
      <c r="E5" s="12" t="s">
        <v>118</v>
      </c>
      <c r="F5" s="12" t="s">
        <v>293</v>
      </c>
      <c r="G5" s="53">
        <v>-0.02</v>
      </c>
      <c r="H5" s="53">
        <v>-0.005</v>
      </c>
      <c r="I5" s="53">
        <v>-0.02</v>
      </c>
      <c r="J5" s="53">
        <v>-0.01</v>
      </c>
      <c r="K5" s="57"/>
      <c r="L5" s="9"/>
      <c r="M5" s="9"/>
    </row>
    <row r="6" ht="22" customHeight="1" spans="1:13">
      <c r="A6" s="52">
        <v>3</v>
      </c>
      <c r="B6" s="12" t="s">
        <v>294</v>
      </c>
      <c r="C6" s="29" t="s">
        <v>296</v>
      </c>
      <c r="D6" s="12" t="s">
        <v>291</v>
      </c>
      <c r="E6" s="12" t="s">
        <v>118</v>
      </c>
      <c r="F6" s="12" t="s">
        <v>293</v>
      </c>
      <c r="G6" s="53">
        <v>-0.02</v>
      </c>
      <c r="H6" s="53">
        <v>-0.005</v>
      </c>
      <c r="I6" s="53">
        <v>-0.02</v>
      </c>
      <c r="J6" s="53">
        <v>-0.01</v>
      </c>
      <c r="K6" s="57"/>
      <c r="L6" s="9"/>
      <c r="M6" s="9"/>
    </row>
    <row r="7" ht="22" customHeight="1" spans="1:13">
      <c r="A7" s="52"/>
      <c r="B7" s="16"/>
      <c r="C7" s="16"/>
      <c r="D7" s="16"/>
      <c r="E7" s="16"/>
      <c r="F7" s="17"/>
      <c r="G7" s="53"/>
      <c r="H7" s="53"/>
      <c r="I7" s="53"/>
      <c r="J7" s="53"/>
      <c r="K7" s="57"/>
      <c r="L7" s="10"/>
      <c r="M7" s="10"/>
    </row>
    <row r="8" ht="22" customHeight="1" spans="1:13">
      <c r="A8" s="52"/>
      <c r="B8" s="54"/>
      <c r="C8" s="55"/>
      <c r="D8" s="55"/>
      <c r="E8" s="55"/>
      <c r="F8" s="56"/>
      <c r="G8" s="57"/>
      <c r="H8" s="58"/>
      <c r="I8" s="58"/>
      <c r="J8" s="58"/>
      <c r="K8" s="57"/>
      <c r="L8" s="10"/>
      <c r="M8" s="10"/>
    </row>
    <row r="9" s="2" customFormat="1" ht="18.75" spans="1:13">
      <c r="A9" s="19" t="s">
        <v>309</v>
      </c>
      <c r="B9" s="20"/>
      <c r="C9" s="20"/>
      <c r="D9" s="55"/>
      <c r="E9" s="21"/>
      <c r="F9" s="56"/>
      <c r="G9" s="30"/>
      <c r="H9" s="19" t="s">
        <v>298</v>
      </c>
      <c r="I9" s="20"/>
      <c r="J9" s="20"/>
      <c r="K9" s="21"/>
      <c r="L9" s="63"/>
      <c r="M9" s="27"/>
    </row>
    <row r="10" ht="84" customHeight="1" spans="1:13">
      <c r="A10" s="59" t="s">
        <v>310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4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A6" sqref="A6:F6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312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37" t="s">
        <v>313</v>
      </c>
      <c r="H2" s="38"/>
      <c r="I2" s="48"/>
      <c r="J2" s="37" t="s">
        <v>314</v>
      </c>
      <c r="K2" s="38"/>
      <c r="L2" s="48"/>
      <c r="M2" s="37" t="s">
        <v>315</v>
      </c>
      <c r="N2" s="38"/>
      <c r="O2" s="48"/>
      <c r="P2" s="37" t="s">
        <v>316</v>
      </c>
      <c r="Q2" s="38"/>
      <c r="R2" s="48"/>
      <c r="S2" s="38" t="s">
        <v>317</v>
      </c>
      <c r="T2" s="38"/>
      <c r="U2" s="48"/>
      <c r="V2" s="33" t="s">
        <v>318</v>
      </c>
      <c r="W2" s="33" t="s">
        <v>289</v>
      </c>
    </row>
    <row r="3" s="1" customFormat="1" ht="16.5" spans="1:23">
      <c r="A3" s="7"/>
      <c r="B3" s="39"/>
      <c r="C3" s="39"/>
      <c r="D3" s="39"/>
      <c r="E3" s="39"/>
      <c r="F3" s="39"/>
      <c r="G3" s="4" t="s">
        <v>319</v>
      </c>
      <c r="H3" s="4" t="s">
        <v>67</v>
      </c>
      <c r="I3" s="4" t="s">
        <v>280</v>
      </c>
      <c r="J3" s="4" t="s">
        <v>319</v>
      </c>
      <c r="K3" s="4" t="s">
        <v>67</v>
      </c>
      <c r="L3" s="4" t="s">
        <v>280</v>
      </c>
      <c r="M3" s="4" t="s">
        <v>319</v>
      </c>
      <c r="N3" s="4" t="s">
        <v>67</v>
      </c>
      <c r="O3" s="4" t="s">
        <v>280</v>
      </c>
      <c r="P3" s="4" t="s">
        <v>319</v>
      </c>
      <c r="Q3" s="4" t="s">
        <v>67</v>
      </c>
      <c r="R3" s="4" t="s">
        <v>280</v>
      </c>
      <c r="S3" s="4" t="s">
        <v>319</v>
      </c>
      <c r="T3" s="4" t="s">
        <v>67</v>
      </c>
      <c r="U3" s="4" t="s">
        <v>280</v>
      </c>
      <c r="V3" s="51"/>
      <c r="W3" s="51"/>
    </row>
    <row r="4" ht="20" customHeight="1" spans="1:23">
      <c r="A4" s="28" t="s">
        <v>320</v>
      </c>
      <c r="B4" s="12" t="s">
        <v>294</v>
      </c>
      <c r="C4" s="29" t="s">
        <v>290</v>
      </c>
      <c r="D4" s="12" t="s">
        <v>291</v>
      </c>
      <c r="E4" s="12" t="s">
        <v>119</v>
      </c>
      <c r="F4" s="12" t="s">
        <v>293</v>
      </c>
      <c r="G4" s="11" t="s">
        <v>321</v>
      </c>
      <c r="H4" s="11"/>
      <c r="I4" s="11" t="s">
        <v>322</v>
      </c>
      <c r="J4" s="11" t="s">
        <v>323</v>
      </c>
      <c r="K4" s="49"/>
      <c r="L4" s="49" t="s">
        <v>324</v>
      </c>
      <c r="M4" s="9" t="s">
        <v>325</v>
      </c>
      <c r="N4" s="9"/>
      <c r="O4" s="9" t="s">
        <v>326</v>
      </c>
      <c r="P4" s="9"/>
      <c r="Q4" s="9"/>
      <c r="R4" s="9"/>
      <c r="S4" s="9"/>
      <c r="T4" s="9"/>
      <c r="U4" s="9"/>
      <c r="V4" s="9" t="s">
        <v>327</v>
      </c>
      <c r="W4" s="9"/>
    </row>
    <row r="5" ht="20" customHeight="1" spans="1:23">
      <c r="A5" s="28" t="s">
        <v>320</v>
      </c>
      <c r="B5" s="12" t="s">
        <v>294</v>
      </c>
      <c r="C5" s="29" t="s">
        <v>296</v>
      </c>
      <c r="D5" s="12" t="s">
        <v>291</v>
      </c>
      <c r="E5" s="12" t="s">
        <v>118</v>
      </c>
      <c r="F5" s="12" t="s">
        <v>293</v>
      </c>
      <c r="G5" s="40" t="s">
        <v>328</v>
      </c>
      <c r="H5" s="41"/>
      <c r="I5" s="50"/>
      <c r="J5" s="40" t="s">
        <v>329</v>
      </c>
      <c r="K5" s="41"/>
      <c r="L5" s="50"/>
      <c r="M5" s="37" t="s">
        <v>330</v>
      </c>
      <c r="N5" s="38"/>
      <c r="O5" s="48"/>
      <c r="P5" s="37" t="s">
        <v>331</v>
      </c>
      <c r="Q5" s="38"/>
      <c r="R5" s="48"/>
      <c r="S5" s="38" t="s">
        <v>332</v>
      </c>
      <c r="T5" s="38"/>
      <c r="U5" s="48"/>
      <c r="V5" s="9"/>
      <c r="W5" s="9"/>
    </row>
    <row r="6" ht="20" customHeight="1" spans="1:23">
      <c r="A6" s="28" t="s">
        <v>320</v>
      </c>
      <c r="B6" s="12" t="s">
        <v>294</v>
      </c>
      <c r="C6" s="29" t="s">
        <v>296</v>
      </c>
      <c r="D6" s="12" t="s">
        <v>291</v>
      </c>
      <c r="E6" s="12" t="s">
        <v>118</v>
      </c>
      <c r="F6" s="12" t="s">
        <v>293</v>
      </c>
      <c r="G6" s="42" t="s">
        <v>319</v>
      </c>
      <c r="H6" s="42" t="s">
        <v>67</v>
      </c>
      <c r="I6" s="42" t="s">
        <v>280</v>
      </c>
      <c r="J6" s="42" t="s">
        <v>319</v>
      </c>
      <c r="K6" s="42" t="s">
        <v>67</v>
      </c>
      <c r="L6" s="42" t="s">
        <v>280</v>
      </c>
      <c r="M6" s="4" t="s">
        <v>319</v>
      </c>
      <c r="N6" s="4" t="s">
        <v>67</v>
      </c>
      <c r="O6" s="4" t="s">
        <v>280</v>
      </c>
      <c r="P6" s="4" t="s">
        <v>319</v>
      </c>
      <c r="Q6" s="4" t="s">
        <v>67</v>
      </c>
      <c r="R6" s="4" t="s">
        <v>280</v>
      </c>
      <c r="S6" s="4" t="s">
        <v>319</v>
      </c>
      <c r="T6" s="4" t="s">
        <v>67</v>
      </c>
      <c r="U6" s="4" t="s">
        <v>280</v>
      </c>
      <c r="V6" s="9"/>
      <c r="W6" s="9"/>
    </row>
    <row r="7" ht="20" customHeight="1" spans="1:23">
      <c r="A7" s="28"/>
      <c r="B7" s="16"/>
      <c r="C7" s="16"/>
      <c r="D7" s="43"/>
      <c r="E7" s="16"/>
      <c r="F7" s="17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4"/>
      <c r="B8" s="44"/>
      <c r="C8" s="44"/>
      <c r="D8" s="44"/>
      <c r="E8" s="44"/>
      <c r="F8" s="4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5"/>
      <c r="B9" s="45"/>
      <c r="C9" s="45"/>
      <c r="D9" s="45"/>
      <c r="E9" s="45"/>
      <c r="F9" s="4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="2" customFormat="1" ht="33" customHeight="1" spans="1:23">
      <c r="A10" s="19" t="s">
        <v>309</v>
      </c>
      <c r="B10" s="20"/>
      <c r="C10" s="20"/>
      <c r="D10" s="20"/>
      <c r="E10" s="21"/>
      <c r="F10" s="22"/>
      <c r="G10" s="30"/>
      <c r="H10" s="36"/>
      <c r="I10" s="36"/>
      <c r="J10" s="19" t="s">
        <v>298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1"/>
      <c r="V10" s="20"/>
      <c r="W10" s="27"/>
    </row>
    <row r="11" ht="80" customHeight="1" spans="1:23">
      <c r="A11" s="46" t="s">
        <v>333</v>
      </c>
      <c r="B11" s="4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335</v>
      </c>
      <c r="B2" s="33" t="s">
        <v>276</v>
      </c>
      <c r="C2" s="33" t="s">
        <v>277</v>
      </c>
      <c r="D2" s="33" t="s">
        <v>278</v>
      </c>
      <c r="E2" s="33" t="s">
        <v>279</v>
      </c>
      <c r="F2" s="33" t="s">
        <v>280</v>
      </c>
      <c r="G2" s="32" t="s">
        <v>336</v>
      </c>
      <c r="H2" s="32" t="s">
        <v>337</v>
      </c>
      <c r="I2" s="32" t="s">
        <v>338</v>
      </c>
      <c r="J2" s="32" t="s">
        <v>337</v>
      </c>
      <c r="K2" s="32" t="s">
        <v>339</v>
      </c>
      <c r="L2" s="32" t="s">
        <v>337</v>
      </c>
      <c r="M2" s="33" t="s">
        <v>318</v>
      </c>
      <c r="N2" s="33" t="s">
        <v>289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4" t="s">
        <v>335</v>
      </c>
      <c r="B4" s="35" t="s">
        <v>340</v>
      </c>
      <c r="C4" s="35" t="s">
        <v>319</v>
      </c>
      <c r="D4" s="35" t="s">
        <v>278</v>
      </c>
      <c r="E4" s="33" t="s">
        <v>279</v>
      </c>
      <c r="F4" s="33" t="s">
        <v>280</v>
      </c>
      <c r="G4" s="32" t="s">
        <v>336</v>
      </c>
      <c r="H4" s="32" t="s">
        <v>337</v>
      </c>
      <c r="I4" s="32" t="s">
        <v>338</v>
      </c>
      <c r="J4" s="32" t="s">
        <v>337</v>
      </c>
      <c r="K4" s="32" t="s">
        <v>339</v>
      </c>
      <c r="L4" s="32" t="s">
        <v>337</v>
      </c>
      <c r="M4" s="33" t="s">
        <v>318</v>
      </c>
      <c r="N4" s="33" t="s">
        <v>289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9" t="s">
        <v>341</v>
      </c>
      <c r="B11" s="20"/>
      <c r="C11" s="20"/>
      <c r="D11" s="21"/>
      <c r="E11" s="22"/>
      <c r="F11" s="36"/>
      <c r="G11" s="30"/>
      <c r="H11" s="36"/>
      <c r="I11" s="19" t="s">
        <v>342</v>
      </c>
      <c r="J11" s="20"/>
      <c r="K11" s="20"/>
      <c r="L11" s="20"/>
      <c r="M11" s="20"/>
      <c r="N11" s="27"/>
    </row>
    <row r="12" ht="16.5" spans="1:14">
      <c r="A12" s="23" t="s">
        <v>343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5" sqref="A5:H5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312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4" t="s">
        <v>345</v>
      </c>
      <c r="H2" s="4" t="s">
        <v>346</v>
      </c>
      <c r="I2" s="4" t="s">
        <v>347</v>
      </c>
      <c r="J2" s="4" t="s">
        <v>348</v>
      </c>
      <c r="K2" s="5" t="s">
        <v>318</v>
      </c>
      <c r="L2" s="5" t="s">
        <v>289</v>
      </c>
    </row>
    <row r="3" spans="1:12">
      <c r="A3" s="28" t="s">
        <v>320</v>
      </c>
      <c r="B3" s="12" t="s">
        <v>294</v>
      </c>
      <c r="C3" s="29" t="s">
        <v>290</v>
      </c>
      <c r="D3" s="12" t="s">
        <v>291</v>
      </c>
      <c r="E3" s="12" t="s">
        <v>119</v>
      </c>
      <c r="F3" s="12" t="s">
        <v>293</v>
      </c>
      <c r="G3" s="9" t="s">
        <v>349</v>
      </c>
      <c r="H3" s="9" t="s">
        <v>350</v>
      </c>
      <c r="I3" s="9"/>
      <c r="J3" s="9"/>
      <c r="K3" s="31" t="s">
        <v>351</v>
      </c>
      <c r="L3" s="9" t="s">
        <v>295</v>
      </c>
    </row>
    <row r="4" spans="1:12">
      <c r="A4" s="28" t="s">
        <v>320</v>
      </c>
      <c r="B4" s="12" t="s">
        <v>294</v>
      </c>
      <c r="C4" s="29" t="s">
        <v>296</v>
      </c>
      <c r="D4" s="12" t="s">
        <v>291</v>
      </c>
      <c r="E4" s="12" t="s">
        <v>118</v>
      </c>
      <c r="F4" s="12" t="s">
        <v>293</v>
      </c>
      <c r="G4" s="9" t="s">
        <v>349</v>
      </c>
      <c r="H4" s="9" t="s">
        <v>350</v>
      </c>
      <c r="I4" s="9"/>
      <c r="J4" s="9"/>
      <c r="K4" s="31" t="s">
        <v>351</v>
      </c>
      <c r="L4" s="9" t="s">
        <v>295</v>
      </c>
    </row>
    <row r="5" spans="1:12">
      <c r="A5" s="28" t="s">
        <v>320</v>
      </c>
      <c r="B5" s="12" t="s">
        <v>294</v>
      </c>
      <c r="C5" s="29" t="s">
        <v>296</v>
      </c>
      <c r="D5" s="12" t="s">
        <v>291</v>
      </c>
      <c r="E5" s="12" t="s">
        <v>118</v>
      </c>
      <c r="F5" s="12" t="s">
        <v>293</v>
      </c>
      <c r="G5" s="9" t="s">
        <v>349</v>
      </c>
      <c r="H5" s="9" t="s">
        <v>350</v>
      </c>
      <c r="I5" s="9"/>
      <c r="J5" s="9"/>
      <c r="K5" s="31" t="s">
        <v>351</v>
      </c>
      <c r="L5" s="9" t="s">
        <v>295</v>
      </c>
    </row>
    <row r="6" spans="1:12">
      <c r="A6" s="28"/>
      <c r="B6" s="16"/>
      <c r="C6" s="16"/>
      <c r="D6" s="16"/>
      <c r="E6" s="16"/>
      <c r="F6" s="17"/>
      <c r="G6" s="9"/>
      <c r="H6" s="9"/>
      <c r="I6" s="9"/>
      <c r="J6" s="9"/>
      <c r="K6" s="31" t="s">
        <v>351</v>
      </c>
      <c r="L6" s="9" t="s">
        <v>295</v>
      </c>
    </row>
    <row r="7" spans="1:12">
      <c r="A7" s="28"/>
      <c r="B7" s="16"/>
      <c r="C7" s="16"/>
      <c r="D7" s="16"/>
      <c r="E7" s="16"/>
      <c r="F7" s="17"/>
      <c r="G7" s="9"/>
      <c r="H7" s="9"/>
      <c r="I7" s="10"/>
      <c r="J7" s="10"/>
      <c r="K7" s="31" t="s">
        <v>351</v>
      </c>
      <c r="L7" s="9" t="s">
        <v>295</v>
      </c>
    </row>
    <row r="8" spans="1:12">
      <c r="A8" s="28"/>
      <c r="B8" s="16"/>
      <c r="C8" s="16"/>
      <c r="D8" s="16"/>
      <c r="E8" s="16"/>
      <c r="F8" s="17"/>
      <c r="G8" s="9"/>
      <c r="H8" s="9"/>
      <c r="I8" s="10"/>
      <c r="J8" s="10"/>
      <c r="K8" s="31" t="s">
        <v>351</v>
      </c>
      <c r="L8" s="9" t="s">
        <v>295</v>
      </c>
    </row>
    <row r="9" spans="1:12">
      <c r="A9" s="28"/>
      <c r="B9" s="16"/>
      <c r="C9" s="16"/>
      <c r="D9" s="16"/>
      <c r="E9" s="16"/>
      <c r="F9" s="17"/>
      <c r="G9" s="9"/>
      <c r="H9" s="9"/>
      <c r="I9" s="10"/>
      <c r="J9" s="10"/>
      <c r="K9" s="31" t="s">
        <v>351</v>
      </c>
      <c r="L9" s="9" t="s">
        <v>295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9" t="s">
        <v>352</v>
      </c>
      <c r="B11" s="20"/>
      <c r="C11" s="20"/>
      <c r="D11" s="20"/>
      <c r="E11" s="21"/>
      <c r="F11" s="22"/>
      <c r="G11" s="30"/>
      <c r="H11" s="19" t="s">
        <v>353</v>
      </c>
      <c r="I11" s="20"/>
      <c r="J11" s="20"/>
      <c r="K11" s="20"/>
      <c r="L11" s="27"/>
    </row>
    <row r="12" ht="16.5" spans="1:12">
      <c r="A12" s="23" t="s">
        <v>354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19" sqref="G1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355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275</v>
      </c>
      <c r="B2" s="5" t="s">
        <v>280</v>
      </c>
      <c r="C2" s="5" t="s">
        <v>319</v>
      </c>
      <c r="D2" s="5" t="s">
        <v>278</v>
      </c>
      <c r="E2" s="5" t="s">
        <v>279</v>
      </c>
      <c r="F2" s="4" t="s">
        <v>356</v>
      </c>
      <c r="G2" s="4" t="s">
        <v>302</v>
      </c>
      <c r="H2" s="6" t="s">
        <v>303</v>
      </c>
      <c r="I2" s="25" t="s">
        <v>305</v>
      </c>
    </row>
    <row r="3" s="1" customFormat="1" ht="16.5" spans="1:9">
      <c r="A3" s="4"/>
      <c r="B3" s="7"/>
      <c r="C3" s="7"/>
      <c r="D3" s="7"/>
      <c r="E3" s="7"/>
      <c r="F3" s="4" t="s">
        <v>357</v>
      </c>
      <c r="G3" s="4" t="s">
        <v>306</v>
      </c>
      <c r="H3" s="8"/>
      <c r="I3" s="26"/>
    </row>
    <row r="4" ht="20" customHeight="1" spans="1:9">
      <c r="A4" s="9">
        <v>1</v>
      </c>
      <c r="B4" s="10" t="s">
        <v>322</v>
      </c>
      <c r="C4" s="11" t="s">
        <v>321</v>
      </c>
      <c r="D4" s="12" t="s">
        <v>119</v>
      </c>
      <c r="E4" s="12" t="s">
        <v>293</v>
      </c>
      <c r="F4" s="13">
        <v>-0.005</v>
      </c>
      <c r="G4" s="13">
        <v>-0.01</v>
      </c>
      <c r="H4" s="9"/>
      <c r="I4" s="9" t="s">
        <v>295</v>
      </c>
    </row>
    <row r="5" ht="20" customHeight="1" spans="1:9">
      <c r="A5" s="9">
        <v>2</v>
      </c>
      <c r="B5" s="10" t="s">
        <v>322</v>
      </c>
      <c r="C5" s="11" t="s">
        <v>321</v>
      </c>
      <c r="D5" s="12" t="s">
        <v>118</v>
      </c>
      <c r="E5" s="12" t="s">
        <v>293</v>
      </c>
      <c r="F5" s="14">
        <v>-0.005</v>
      </c>
      <c r="G5" s="13">
        <v>-0.005</v>
      </c>
      <c r="H5" s="9"/>
      <c r="I5" s="9" t="s">
        <v>295</v>
      </c>
    </row>
    <row r="6" ht="20" customHeight="1" spans="1:9">
      <c r="A6" s="9"/>
      <c r="B6" s="10"/>
      <c r="C6" s="15"/>
      <c r="D6" s="16"/>
      <c r="E6" s="17"/>
      <c r="F6" s="13"/>
      <c r="G6" s="13"/>
      <c r="H6" s="9"/>
      <c r="I6" s="9"/>
    </row>
    <row r="7" ht="20" customHeight="1" spans="1:9">
      <c r="A7" s="9"/>
      <c r="B7" s="10"/>
      <c r="C7" s="15"/>
      <c r="D7" s="16"/>
      <c r="E7" s="17"/>
      <c r="F7" s="18"/>
      <c r="G7" s="13"/>
      <c r="H7" s="9"/>
      <c r="I7" s="9"/>
    </row>
    <row r="8" ht="20" customHeight="1" spans="1:9">
      <c r="A8" s="9"/>
      <c r="B8" s="10"/>
      <c r="C8" s="15"/>
      <c r="D8" s="16"/>
      <c r="E8" s="17"/>
      <c r="F8" s="13"/>
      <c r="G8" s="13"/>
      <c r="H8" s="9"/>
      <c r="I8" s="9"/>
    </row>
    <row r="9" ht="20" customHeight="1" spans="1:9">
      <c r="A9" s="9"/>
      <c r="B9" s="10"/>
      <c r="C9" s="15"/>
      <c r="D9" s="16"/>
      <c r="E9" s="17"/>
      <c r="F9" s="13"/>
      <c r="G9" s="13"/>
      <c r="H9" s="10"/>
      <c r="I9" s="9"/>
    </row>
    <row r="10" ht="20" customHeight="1" spans="1:9">
      <c r="A10" s="9"/>
      <c r="B10" s="10"/>
      <c r="C10" s="15"/>
      <c r="D10" s="16"/>
      <c r="E10" s="17"/>
      <c r="F10" s="13"/>
      <c r="G10" s="13"/>
      <c r="H10" s="10"/>
      <c r="I10" s="9"/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9" t="s">
        <v>358</v>
      </c>
      <c r="B12" s="20"/>
      <c r="C12" s="20"/>
      <c r="D12" s="21"/>
      <c r="E12" s="22"/>
      <c r="F12" s="19" t="s">
        <v>359</v>
      </c>
      <c r="G12" s="20"/>
      <c r="H12" s="21"/>
      <c r="I12" s="27"/>
    </row>
    <row r="13" ht="16.5" spans="1:9">
      <c r="A13" s="23" t="s">
        <v>360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0" sqref="B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3" t="s">
        <v>35</v>
      </c>
      <c r="C2" s="424"/>
      <c r="D2" s="424"/>
      <c r="E2" s="424"/>
      <c r="F2" s="424"/>
      <c r="G2" s="424"/>
      <c r="H2" s="424"/>
      <c r="I2" s="438"/>
    </row>
    <row r="3" ht="27.95" customHeight="1" spans="2:9">
      <c r="B3" s="425"/>
      <c r="C3" s="426"/>
      <c r="D3" s="427" t="s">
        <v>36</v>
      </c>
      <c r="E3" s="428"/>
      <c r="F3" s="429" t="s">
        <v>37</v>
      </c>
      <c r="G3" s="430"/>
      <c r="H3" s="427" t="s">
        <v>38</v>
      </c>
      <c r="I3" s="439"/>
    </row>
    <row r="4" ht="27.95" customHeight="1" spans="2:9">
      <c r="B4" s="425" t="s">
        <v>39</v>
      </c>
      <c r="C4" s="426" t="s">
        <v>40</v>
      </c>
      <c r="D4" s="426" t="s">
        <v>41</v>
      </c>
      <c r="E4" s="426" t="s">
        <v>42</v>
      </c>
      <c r="F4" s="431" t="s">
        <v>41</v>
      </c>
      <c r="G4" s="431" t="s">
        <v>42</v>
      </c>
      <c r="H4" s="426" t="s">
        <v>41</v>
      </c>
      <c r="I4" s="440" t="s">
        <v>42</v>
      </c>
    </row>
    <row r="5" ht="27.95" customHeight="1" spans="2:9">
      <c r="B5" s="432" t="s">
        <v>43</v>
      </c>
      <c r="C5" s="10">
        <v>13</v>
      </c>
      <c r="D5" s="10">
        <v>0</v>
      </c>
      <c r="E5" s="10">
        <v>1</v>
      </c>
      <c r="F5" s="433">
        <v>0</v>
      </c>
      <c r="G5" s="433">
        <v>1</v>
      </c>
      <c r="H5" s="10">
        <v>1</v>
      </c>
      <c r="I5" s="441">
        <v>2</v>
      </c>
    </row>
    <row r="6" ht="27.95" customHeight="1" spans="2:9">
      <c r="B6" s="432" t="s">
        <v>44</v>
      </c>
      <c r="C6" s="10">
        <v>20</v>
      </c>
      <c r="D6" s="10">
        <v>0</v>
      </c>
      <c r="E6" s="10">
        <v>1</v>
      </c>
      <c r="F6" s="433">
        <v>1</v>
      </c>
      <c r="G6" s="433">
        <v>2</v>
      </c>
      <c r="H6" s="10">
        <v>2</v>
      </c>
      <c r="I6" s="441">
        <v>3</v>
      </c>
    </row>
    <row r="7" ht="27.95" customHeight="1" spans="2:9">
      <c r="B7" s="432" t="s">
        <v>45</v>
      </c>
      <c r="C7" s="10">
        <v>32</v>
      </c>
      <c r="D7" s="10">
        <v>0</v>
      </c>
      <c r="E7" s="10">
        <v>1</v>
      </c>
      <c r="F7" s="433">
        <v>2</v>
      </c>
      <c r="G7" s="433">
        <v>3</v>
      </c>
      <c r="H7" s="10">
        <v>3</v>
      </c>
      <c r="I7" s="441">
        <v>4</v>
      </c>
    </row>
    <row r="8" ht="27.95" customHeight="1" spans="2:9">
      <c r="B8" s="432" t="s">
        <v>46</v>
      </c>
      <c r="C8" s="10">
        <v>50</v>
      </c>
      <c r="D8" s="10">
        <v>1</v>
      </c>
      <c r="E8" s="10">
        <v>2</v>
      </c>
      <c r="F8" s="433">
        <v>3</v>
      </c>
      <c r="G8" s="433">
        <v>4</v>
      </c>
      <c r="H8" s="10">
        <v>5</v>
      </c>
      <c r="I8" s="441">
        <v>6</v>
      </c>
    </row>
    <row r="9" ht="27.95" customHeight="1" spans="2:9">
      <c r="B9" s="432" t="s">
        <v>47</v>
      </c>
      <c r="C9" s="10">
        <v>80</v>
      </c>
      <c r="D9" s="10">
        <v>2</v>
      </c>
      <c r="E9" s="10">
        <v>3</v>
      </c>
      <c r="F9" s="433">
        <v>5</v>
      </c>
      <c r="G9" s="433">
        <v>6</v>
      </c>
      <c r="H9" s="10">
        <v>7</v>
      </c>
      <c r="I9" s="441">
        <v>8</v>
      </c>
    </row>
    <row r="10" ht="27.95" customHeight="1" spans="2:9">
      <c r="B10" s="432" t="s">
        <v>48</v>
      </c>
      <c r="C10" s="10">
        <v>125</v>
      </c>
      <c r="D10" s="10">
        <v>3</v>
      </c>
      <c r="E10" s="10">
        <v>4</v>
      </c>
      <c r="F10" s="433">
        <v>7</v>
      </c>
      <c r="G10" s="433">
        <v>8</v>
      </c>
      <c r="H10" s="10">
        <v>10</v>
      </c>
      <c r="I10" s="441">
        <v>11</v>
      </c>
    </row>
    <row r="11" ht="27.95" customHeight="1" spans="2:9">
      <c r="B11" s="432" t="s">
        <v>49</v>
      </c>
      <c r="C11" s="10">
        <v>200</v>
      </c>
      <c r="D11" s="10">
        <v>5</v>
      </c>
      <c r="E11" s="10">
        <v>6</v>
      </c>
      <c r="F11" s="433">
        <v>10</v>
      </c>
      <c r="G11" s="433">
        <v>11</v>
      </c>
      <c r="H11" s="10">
        <v>14</v>
      </c>
      <c r="I11" s="441">
        <v>15</v>
      </c>
    </row>
    <row r="12" ht="27.95" customHeight="1" spans="2:9">
      <c r="B12" s="434" t="s">
        <v>50</v>
      </c>
      <c r="C12" s="435">
        <v>315</v>
      </c>
      <c r="D12" s="435">
        <v>7</v>
      </c>
      <c r="E12" s="435">
        <v>8</v>
      </c>
      <c r="F12" s="436">
        <v>14</v>
      </c>
      <c r="G12" s="436">
        <v>15</v>
      </c>
      <c r="H12" s="435">
        <v>21</v>
      </c>
      <c r="I12" s="442">
        <v>22</v>
      </c>
    </row>
    <row r="14" spans="2:4">
      <c r="B14" s="437" t="s">
        <v>51</v>
      </c>
      <c r="C14" s="437"/>
      <c r="D14" s="43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236" customWidth="1"/>
    <col min="2" max="9" width="10.375" style="236"/>
    <col min="10" max="10" width="8.875" style="236" customWidth="1"/>
    <col min="11" max="11" width="12" style="236" customWidth="1"/>
    <col min="12" max="16384" width="10.375" style="236"/>
  </cols>
  <sheetData>
    <row r="1" ht="21" spans="1:11">
      <c r="A1" s="360" t="s">
        <v>52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ht="15" spans="1:11">
      <c r="A2" s="237" t="s">
        <v>53</v>
      </c>
      <c r="B2" s="238" t="s">
        <v>54</v>
      </c>
      <c r="C2" s="238"/>
      <c r="D2" s="239" t="s">
        <v>55</v>
      </c>
      <c r="E2" s="239"/>
      <c r="F2" s="238" t="s">
        <v>56</v>
      </c>
      <c r="G2" s="238"/>
      <c r="H2" s="240" t="s">
        <v>57</v>
      </c>
      <c r="I2" s="313" t="s">
        <v>56</v>
      </c>
      <c r="J2" s="313"/>
      <c r="K2" s="314"/>
    </row>
    <row r="3" ht="14.25" spans="1:11">
      <c r="A3" s="241" t="s">
        <v>58</v>
      </c>
      <c r="B3" s="242"/>
      <c r="C3" s="243"/>
      <c r="D3" s="244" t="s">
        <v>59</v>
      </c>
      <c r="E3" s="245"/>
      <c r="F3" s="245"/>
      <c r="G3" s="246"/>
      <c r="H3" s="244" t="s">
        <v>60</v>
      </c>
      <c r="I3" s="245"/>
      <c r="J3" s="245"/>
      <c r="K3" s="246"/>
    </row>
    <row r="4" ht="18" customHeight="1" spans="1:11">
      <c r="A4" s="247" t="s">
        <v>61</v>
      </c>
      <c r="B4" s="248" t="s">
        <v>62</v>
      </c>
      <c r="C4" s="249"/>
      <c r="D4" s="247" t="s">
        <v>63</v>
      </c>
      <c r="E4" s="250"/>
      <c r="F4" s="251">
        <v>45905</v>
      </c>
      <c r="G4" s="252"/>
      <c r="H4" s="247" t="s">
        <v>64</v>
      </c>
      <c r="I4" s="250"/>
      <c r="J4" s="144" t="s">
        <v>65</v>
      </c>
      <c r="K4" s="145" t="s">
        <v>66</v>
      </c>
    </row>
    <row r="5" ht="14.25" spans="1:11">
      <c r="A5" s="253" t="s">
        <v>67</v>
      </c>
      <c r="B5" s="144" t="s">
        <v>68</v>
      </c>
      <c r="C5" s="145"/>
      <c r="D5" s="247" t="s">
        <v>69</v>
      </c>
      <c r="E5" s="250"/>
      <c r="F5" s="251">
        <v>45894</v>
      </c>
      <c r="G5" s="252"/>
      <c r="H5" s="247" t="s">
        <v>70</v>
      </c>
      <c r="I5" s="250"/>
      <c r="J5" s="144" t="s">
        <v>65</v>
      </c>
      <c r="K5" s="145" t="s">
        <v>66</v>
      </c>
    </row>
    <row r="6" ht="14.25" spans="1:11">
      <c r="A6" s="247" t="s">
        <v>71</v>
      </c>
      <c r="B6" s="254" t="s">
        <v>72</v>
      </c>
      <c r="C6" s="255">
        <v>3</v>
      </c>
      <c r="D6" s="253" t="s">
        <v>73</v>
      </c>
      <c r="E6" s="256"/>
      <c r="F6" s="251">
        <v>45899</v>
      </c>
      <c r="G6" s="252"/>
      <c r="H6" s="247" t="s">
        <v>74</v>
      </c>
      <c r="I6" s="250"/>
      <c r="J6" s="144" t="s">
        <v>65</v>
      </c>
      <c r="K6" s="145" t="s">
        <v>66</v>
      </c>
    </row>
    <row r="7" ht="14.25" spans="1:11">
      <c r="A7" s="247" t="s">
        <v>75</v>
      </c>
      <c r="B7" s="257">
        <v>2780</v>
      </c>
      <c r="C7" s="258"/>
      <c r="D7" s="253" t="s">
        <v>76</v>
      </c>
      <c r="E7" s="259"/>
      <c r="F7" s="251">
        <v>45901</v>
      </c>
      <c r="G7" s="252"/>
      <c r="H7" s="247" t="s">
        <v>77</v>
      </c>
      <c r="I7" s="250"/>
      <c r="J7" s="144" t="s">
        <v>65</v>
      </c>
      <c r="K7" s="145" t="s">
        <v>66</v>
      </c>
    </row>
    <row r="8" ht="15" spans="1:11">
      <c r="A8" s="260" t="s">
        <v>78</v>
      </c>
      <c r="B8" s="261" t="s">
        <v>79</v>
      </c>
      <c r="C8" s="262"/>
      <c r="D8" s="263" t="s">
        <v>80</v>
      </c>
      <c r="E8" s="264"/>
      <c r="F8" s="265">
        <v>45902</v>
      </c>
      <c r="G8" s="266"/>
      <c r="H8" s="263" t="s">
        <v>81</v>
      </c>
      <c r="I8" s="264"/>
      <c r="J8" s="283" t="s">
        <v>65</v>
      </c>
      <c r="K8" s="315" t="s">
        <v>66</v>
      </c>
    </row>
    <row r="9" ht="15" spans="1:11">
      <c r="A9" s="361" t="s">
        <v>82</v>
      </c>
      <c r="B9" s="362"/>
      <c r="C9" s="362"/>
      <c r="D9" s="363"/>
      <c r="E9" s="363"/>
      <c r="F9" s="363"/>
      <c r="G9" s="363"/>
      <c r="H9" s="363"/>
      <c r="I9" s="363"/>
      <c r="J9" s="363"/>
      <c r="K9" s="406"/>
    </row>
    <row r="10" ht="15" spans="1:11">
      <c r="A10" s="364" t="s">
        <v>83</v>
      </c>
      <c r="B10" s="365"/>
      <c r="C10" s="365"/>
      <c r="D10" s="365"/>
      <c r="E10" s="365"/>
      <c r="F10" s="365"/>
      <c r="G10" s="365"/>
      <c r="H10" s="365"/>
      <c r="I10" s="365"/>
      <c r="J10" s="365"/>
      <c r="K10" s="407"/>
    </row>
    <row r="11" ht="14.25" spans="1:11">
      <c r="A11" s="366" t="s">
        <v>84</v>
      </c>
      <c r="B11" s="367" t="s">
        <v>85</v>
      </c>
      <c r="C11" s="368" t="s">
        <v>86</v>
      </c>
      <c r="D11" s="369"/>
      <c r="E11" s="370" t="s">
        <v>87</v>
      </c>
      <c r="F11" s="367" t="s">
        <v>85</v>
      </c>
      <c r="G11" s="368" t="s">
        <v>86</v>
      </c>
      <c r="H11" s="368" t="s">
        <v>88</v>
      </c>
      <c r="I11" s="370" t="s">
        <v>89</v>
      </c>
      <c r="J11" s="367" t="s">
        <v>85</v>
      </c>
      <c r="K11" s="408" t="s">
        <v>86</v>
      </c>
    </row>
    <row r="12" ht="14.25" spans="1:11">
      <c r="A12" s="253" t="s">
        <v>90</v>
      </c>
      <c r="B12" s="273" t="s">
        <v>85</v>
      </c>
      <c r="C12" s="144" t="s">
        <v>86</v>
      </c>
      <c r="D12" s="259"/>
      <c r="E12" s="256" t="s">
        <v>91</v>
      </c>
      <c r="F12" s="273" t="s">
        <v>85</v>
      </c>
      <c r="G12" s="144" t="s">
        <v>86</v>
      </c>
      <c r="H12" s="144" t="s">
        <v>88</v>
      </c>
      <c r="I12" s="256" t="s">
        <v>92</v>
      </c>
      <c r="J12" s="273" t="s">
        <v>85</v>
      </c>
      <c r="K12" s="145" t="s">
        <v>86</v>
      </c>
    </row>
    <row r="13" ht="14.25" spans="1:11">
      <c r="A13" s="253" t="s">
        <v>93</v>
      </c>
      <c r="B13" s="273" t="s">
        <v>85</v>
      </c>
      <c r="C13" s="144" t="s">
        <v>86</v>
      </c>
      <c r="D13" s="259"/>
      <c r="E13" s="256" t="s">
        <v>94</v>
      </c>
      <c r="F13" s="144" t="s">
        <v>95</v>
      </c>
      <c r="G13" s="144" t="s">
        <v>96</v>
      </c>
      <c r="H13" s="144" t="s">
        <v>88</v>
      </c>
      <c r="I13" s="256" t="s">
        <v>97</v>
      </c>
      <c r="J13" s="273" t="s">
        <v>85</v>
      </c>
      <c r="K13" s="145" t="s">
        <v>86</v>
      </c>
    </row>
    <row r="14" ht="15" spans="1:11">
      <c r="A14" s="263" t="s">
        <v>98</v>
      </c>
      <c r="B14" s="264"/>
      <c r="C14" s="264"/>
      <c r="D14" s="264"/>
      <c r="E14" s="264"/>
      <c r="F14" s="264"/>
      <c r="G14" s="264"/>
      <c r="H14" s="264"/>
      <c r="I14" s="264"/>
      <c r="J14" s="264"/>
      <c r="K14" s="317"/>
    </row>
    <row r="15" ht="15" spans="1:11">
      <c r="A15" s="364" t="s">
        <v>99</v>
      </c>
      <c r="B15" s="365"/>
      <c r="C15" s="365"/>
      <c r="D15" s="365"/>
      <c r="E15" s="365"/>
      <c r="F15" s="365"/>
      <c r="G15" s="365"/>
      <c r="H15" s="365"/>
      <c r="I15" s="365"/>
      <c r="J15" s="365"/>
      <c r="K15" s="407"/>
    </row>
    <row r="16" ht="14.25" spans="1:11">
      <c r="A16" s="371" t="s">
        <v>100</v>
      </c>
      <c r="B16" s="368" t="s">
        <v>95</v>
      </c>
      <c r="C16" s="368" t="s">
        <v>96</v>
      </c>
      <c r="D16" s="372"/>
      <c r="E16" s="373" t="s">
        <v>101</v>
      </c>
      <c r="F16" s="368" t="s">
        <v>95</v>
      </c>
      <c r="G16" s="368" t="s">
        <v>96</v>
      </c>
      <c r="H16" s="374"/>
      <c r="I16" s="373" t="s">
        <v>102</v>
      </c>
      <c r="J16" s="368" t="s">
        <v>95</v>
      </c>
      <c r="K16" s="408" t="s">
        <v>96</v>
      </c>
    </row>
    <row r="17" customHeight="1" spans="1:22">
      <c r="A17" s="290" t="s">
        <v>103</v>
      </c>
      <c r="B17" s="144" t="s">
        <v>95</v>
      </c>
      <c r="C17" s="144" t="s">
        <v>96</v>
      </c>
      <c r="D17" s="375"/>
      <c r="E17" s="291" t="s">
        <v>104</v>
      </c>
      <c r="F17" s="144" t="s">
        <v>95</v>
      </c>
      <c r="G17" s="144" t="s">
        <v>96</v>
      </c>
      <c r="H17" s="376"/>
      <c r="I17" s="291" t="s">
        <v>105</v>
      </c>
      <c r="J17" s="144" t="s">
        <v>95</v>
      </c>
      <c r="K17" s="145" t="s">
        <v>96</v>
      </c>
      <c r="L17" s="409"/>
      <c r="M17" s="409"/>
      <c r="N17" s="409"/>
      <c r="O17" s="409"/>
      <c r="P17" s="409"/>
      <c r="Q17" s="409"/>
      <c r="R17" s="409"/>
      <c r="S17" s="409"/>
      <c r="T17" s="409"/>
      <c r="U17" s="409"/>
      <c r="V17" s="409"/>
    </row>
    <row r="18" ht="18" customHeight="1" spans="1:11">
      <c r="A18" s="377" t="s">
        <v>106</v>
      </c>
      <c r="B18" s="378"/>
      <c r="C18" s="378"/>
      <c r="D18" s="378"/>
      <c r="E18" s="378"/>
      <c r="F18" s="378"/>
      <c r="G18" s="378"/>
      <c r="H18" s="378"/>
      <c r="I18" s="378"/>
      <c r="J18" s="378"/>
      <c r="K18" s="410"/>
    </row>
    <row r="19" s="359" customFormat="1" ht="18" customHeight="1" spans="1:11">
      <c r="A19" s="364" t="s">
        <v>107</v>
      </c>
      <c r="B19" s="365"/>
      <c r="C19" s="365"/>
      <c r="D19" s="365"/>
      <c r="E19" s="365"/>
      <c r="F19" s="365"/>
      <c r="G19" s="365"/>
      <c r="H19" s="365"/>
      <c r="I19" s="365"/>
      <c r="J19" s="365"/>
      <c r="K19" s="407"/>
    </row>
    <row r="20" customHeight="1" spans="1:11">
      <c r="A20" s="379" t="s">
        <v>108</v>
      </c>
      <c r="B20" s="380"/>
      <c r="C20" s="380"/>
      <c r="D20" s="380"/>
      <c r="E20" s="380"/>
      <c r="F20" s="380"/>
      <c r="G20" s="380"/>
      <c r="H20" s="380"/>
      <c r="I20" s="380"/>
      <c r="J20" s="380"/>
      <c r="K20" s="411"/>
    </row>
    <row r="21" ht="21.75" customHeight="1" spans="1:11">
      <c r="A21" s="381" t="s">
        <v>109</v>
      </c>
      <c r="B21" s="382"/>
      <c r="C21" s="382" t="s">
        <v>110</v>
      </c>
      <c r="D21" s="382" t="s">
        <v>111</v>
      </c>
      <c r="E21" s="382" t="s">
        <v>112</v>
      </c>
      <c r="F21" s="382" t="s">
        <v>113</v>
      </c>
      <c r="G21" s="382" t="s">
        <v>114</v>
      </c>
      <c r="H21" s="382" t="s">
        <v>115</v>
      </c>
      <c r="I21" s="382" t="s">
        <v>116</v>
      </c>
      <c r="J21" s="291"/>
      <c r="K21" s="325" t="s">
        <v>117</v>
      </c>
    </row>
    <row r="22" ht="23" customHeight="1" spans="1:11">
      <c r="A22" s="383" t="s">
        <v>118</v>
      </c>
      <c r="B22" s="384"/>
      <c r="C22" s="384"/>
      <c r="D22" s="384"/>
      <c r="E22" s="384"/>
      <c r="F22" s="384" t="s">
        <v>95</v>
      </c>
      <c r="G22" s="384" t="s">
        <v>95</v>
      </c>
      <c r="H22" s="384" t="s">
        <v>95</v>
      </c>
      <c r="I22" s="384" t="s">
        <v>95</v>
      </c>
      <c r="J22" s="384"/>
      <c r="K22" s="412"/>
    </row>
    <row r="23" ht="23" customHeight="1" spans="1:11">
      <c r="A23" s="383" t="s">
        <v>119</v>
      </c>
      <c r="B23" s="384"/>
      <c r="C23" s="384"/>
      <c r="D23" s="384"/>
      <c r="E23" s="384" t="s">
        <v>95</v>
      </c>
      <c r="F23" s="384" t="s">
        <v>95</v>
      </c>
      <c r="G23" s="384" t="s">
        <v>95</v>
      </c>
      <c r="H23" s="384" t="s">
        <v>95</v>
      </c>
      <c r="I23" s="384" t="s">
        <v>95</v>
      </c>
      <c r="J23" s="384"/>
      <c r="K23" s="413"/>
    </row>
    <row r="24" ht="23" customHeight="1" spans="1:11">
      <c r="A24" s="383"/>
      <c r="B24" s="384"/>
      <c r="C24" s="384"/>
      <c r="D24" s="384"/>
      <c r="E24" s="384"/>
      <c r="F24" s="384"/>
      <c r="G24" s="384"/>
      <c r="H24" s="384"/>
      <c r="I24" s="384"/>
      <c r="J24" s="384"/>
      <c r="K24" s="413"/>
    </row>
    <row r="25" ht="23" customHeight="1" spans="1:11">
      <c r="A25" s="383"/>
      <c r="B25" s="384"/>
      <c r="C25" s="384"/>
      <c r="D25" s="384"/>
      <c r="E25" s="384"/>
      <c r="F25" s="384"/>
      <c r="G25" s="384"/>
      <c r="H25" s="384"/>
      <c r="I25" s="384"/>
      <c r="J25" s="384"/>
      <c r="K25" s="413"/>
    </row>
    <row r="26" ht="23" customHeight="1" spans="1:11">
      <c r="A26" s="385"/>
      <c r="B26" s="384"/>
      <c r="C26" s="384"/>
      <c r="D26" s="384"/>
      <c r="E26" s="384"/>
      <c r="F26" s="384"/>
      <c r="G26" s="384"/>
      <c r="H26" s="384"/>
      <c r="I26" s="384"/>
      <c r="J26" s="384"/>
      <c r="K26" s="413"/>
    </row>
    <row r="27" ht="18" customHeight="1" spans="1:11">
      <c r="A27" s="386" t="s">
        <v>120</v>
      </c>
      <c r="B27" s="387"/>
      <c r="C27" s="387"/>
      <c r="D27" s="387"/>
      <c r="E27" s="387"/>
      <c r="F27" s="387"/>
      <c r="G27" s="387"/>
      <c r="H27" s="387"/>
      <c r="I27" s="387"/>
      <c r="J27" s="387"/>
      <c r="K27" s="414"/>
    </row>
    <row r="28" ht="18.75" customHeight="1" spans="1:11">
      <c r="A28" s="388"/>
      <c r="B28" s="389"/>
      <c r="C28" s="389"/>
      <c r="D28" s="389"/>
      <c r="E28" s="389"/>
      <c r="F28" s="389"/>
      <c r="G28" s="389"/>
      <c r="H28" s="389"/>
      <c r="I28" s="389"/>
      <c r="J28" s="389"/>
      <c r="K28" s="415"/>
    </row>
    <row r="29" ht="18.75" customHeight="1" spans="1:11">
      <c r="A29" s="390"/>
      <c r="B29" s="391"/>
      <c r="C29" s="391"/>
      <c r="D29" s="391"/>
      <c r="E29" s="391"/>
      <c r="F29" s="391"/>
      <c r="G29" s="391"/>
      <c r="H29" s="391"/>
      <c r="I29" s="391"/>
      <c r="J29" s="391"/>
      <c r="K29" s="416"/>
    </row>
    <row r="30" ht="18" customHeight="1" spans="1:11">
      <c r="A30" s="386" t="s">
        <v>121</v>
      </c>
      <c r="B30" s="387"/>
      <c r="C30" s="387"/>
      <c r="D30" s="387"/>
      <c r="E30" s="387"/>
      <c r="F30" s="387"/>
      <c r="G30" s="387"/>
      <c r="H30" s="387"/>
      <c r="I30" s="387"/>
      <c r="J30" s="387"/>
      <c r="K30" s="414"/>
    </row>
    <row r="31" ht="14.25" spans="1:11">
      <c r="A31" s="392" t="s">
        <v>122</v>
      </c>
      <c r="B31" s="393"/>
      <c r="C31" s="393"/>
      <c r="D31" s="393"/>
      <c r="E31" s="393"/>
      <c r="F31" s="393"/>
      <c r="G31" s="393"/>
      <c r="H31" s="393"/>
      <c r="I31" s="393"/>
      <c r="J31" s="393"/>
      <c r="K31" s="417"/>
    </row>
    <row r="32" ht="15" spans="1:11">
      <c r="A32" s="153" t="s">
        <v>123</v>
      </c>
      <c r="B32" s="154"/>
      <c r="C32" s="144" t="s">
        <v>65</v>
      </c>
      <c r="D32" s="144" t="s">
        <v>66</v>
      </c>
      <c r="E32" s="394" t="s">
        <v>124</v>
      </c>
      <c r="F32" s="395"/>
      <c r="G32" s="395"/>
      <c r="H32" s="395"/>
      <c r="I32" s="395"/>
      <c r="J32" s="395"/>
      <c r="K32" s="418"/>
    </row>
    <row r="33" ht="15" spans="1:11">
      <c r="A33" s="396" t="s">
        <v>125</v>
      </c>
      <c r="B33" s="396"/>
      <c r="C33" s="396"/>
      <c r="D33" s="396"/>
      <c r="E33" s="396"/>
      <c r="F33" s="396"/>
      <c r="G33" s="396"/>
      <c r="H33" s="396"/>
      <c r="I33" s="396"/>
      <c r="J33" s="396"/>
      <c r="K33" s="396"/>
    </row>
    <row r="34" ht="21" customHeight="1" spans="1:11">
      <c r="A34" s="296" t="s">
        <v>126</v>
      </c>
      <c r="B34" s="297"/>
      <c r="C34" s="297"/>
      <c r="D34" s="297"/>
      <c r="E34" s="297"/>
      <c r="F34" s="297"/>
      <c r="G34" s="297"/>
      <c r="H34" s="297"/>
      <c r="I34" s="297"/>
      <c r="J34" s="297"/>
      <c r="K34" s="327"/>
    </row>
    <row r="35" ht="21" customHeight="1" spans="1:11">
      <c r="A35" s="298" t="s">
        <v>127</v>
      </c>
      <c r="B35" s="299"/>
      <c r="C35" s="299"/>
      <c r="D35" s="299"/>
      <c r="E35" s="299"/>
      <c r="F35" s="299"/>
      <c r="G35" s="299"/>
      <c r="H35" s="299"/>
      <c r="I35" s="299"/>
      <c r="J35" s="299"/>
      <c r="K35" s="328"/>
    </row>
    <row r="36" ht="21" customHeight="1" spans="1:11">
      <c r="A36" s="298" t="s">
        <v>128</v>
      </c>
      <c r="B36" s="299"/>
      <c r="C36" s="299"/>
      <c r="D36" s="299"/>
      <c r="E36" s="299"/>
      <c r="F36" s="299"/>
      <c r="G36" s="299"/>
      <c r="H36" s="299"/>
      <c r="I36" s="299"/>
      <c r="J36" s="299"/>
      <c r="K36" s="328"/>
    </row>
    <row r="37" ht="21" customHeight="1" spans="1:11">
      <c r="A37" s="298"/>
      <c r="B37" s="299"/>
      <c r="C37" s="299"/>
      <c r="D37" s="299"/>
      <c r="E37" s="299"/>
      <c r="F37" s="299"/>
      <c r="G37" s="299"/>
      <c r="H37" s="299"/>
      <c r="I37" s="299"/>
      <c r="J37" s="299"/>
      <c r="K37" s="328"/>
    </row>
    <row r="38" ht="21" customHeight="1" spans="1:11">
      <c r="A38" s="298"/>
      <c r="B38" s="299"/>
      <c r="C38" s="299"/>
      <c r="D38" s="299"/>
      <c r="E38" s="299"/>
      <c r="F38" s="299"/>
      <c r="G38" s="299"/>
      <c r="H38" s="299"/>
      <c r="I38" s="299"/>
      <c r="J38" s="299"/>
      <c r="K38" s="328"/>
    </row>
    <row r="39" ht="21" customHeight="1" spans="1:11">
      <c r="A39" s="298"/>
      <c r="B39" s="299"/>
      <c r="C39" s="299"/>
      <c r="D39" s="299"/>
      <c r="E39" s="299"/>
      <c r="F39" s="299"/>
      <c r="G39" s="299"/>
      <c r="H39" s="299"/>
      <c r="I39" s="299"/>
      <c r="J39" s="299"/>
      <c r="K39" s="328"/>
    </row>
    <row r="40" ht="21" customHeight="1" spans="1:11">
      <c r="A40" s="298"/>
      <c r="B40" s="299"/>
      <c r="C40" s="299"/>
      <c r="D40" s="299"/>
      <c r="E40" s="299"/>
      <c r="F40" s="299"/>
      <c r="G40" s="299"/>
      <c r="H40" s="299"/>
      <c r="I40" s="299"/>
      <c r="J40" s="299"/>
      <c r="K40" s="328"/>
    </row>
    <row r="41" ht="15" spans="1:11">
      <c r="A41" s="293" t="s">
        <v>129</v>
      </c>
      <c r="B41" s="294"/>
      <c r="C41" s="294"/>
      <c r="D41" s="294"/>
      <c r="E41" s="294"/>
      <c r="F41" s="294"/>
      <c r="G41" s="294"/>
      <c r="H41" s="294"/>
      <c r="I41" s="294"/>
      <c r="J41" s="294"/>
      <c r="K41" s="326"/>
    </row>
    <row r="42" ht="15" spans="1:11">
      <c r="A42" s="364" t="s">
        <v>130</v>
      </c>
      <c r="B42" s="365"/>
      <c r="C42" s="365"/>
      <c r="D42" s="365"/>
      <c r="E42" s="365"/>
      <c r="F42" s="365"/>
      <c r="G42" s="365"/>
      <c r="H42" s="365"/>
      <c r="I42" s="365"/>
      <c r="J42" s="365"/>
      <c r="K42" s="407"/>
    </row>
    <row r="43" ht="14.25" spans="1:11">
      <c r="A43" s="371" t="s">
        <v>131</v>
      </c>
      <c r="B43" s="368" t="s">
        <v>95</v>
      </c>
      <c r="C43" s="368" t="s">
        <v>96</v>
      </c>
      <c r="D43" s="368" t="s">
        <v>88</v>
      </c>
      <c r="E43" s="373" t="s">
        <v>132</v>
      </c>
      <c r="F43" s="368" t="s">
        <v>95</v>
      </c>
      <c r="G43" s="368" t="s">
        <v>96</v>
      </c>
      <c r="H43" s="368" t="s">
        <v>88</v>
      </c>
      <c r="I43" s="373" t="s">
        <v>133</v>
      </c>
      <c r="J43" s="368" t="s">
        <v>95</v>
      </c>
      <c r="K43" s="408" t="s">
        <v>96</v>
      </c>
    </row>
    <row r="44" ht="14.25" spans="1:11">
      <c r="A44" s="290" t="s">
        <v>87</v>
      </c>
      <c r="B44" s="144" t="s">
        <v>95</v>
      </c>
      <c r="C44" s="144" t="s">
        <v>96</v>
      </c>
      <c r="D44" s="144" t="s">
        <v>88</v>
      </c>
      <c r="E44" s="291" t="s">
        <v>94</v>
      </c>
      <c r="F44" s="144" t="s">
        <v>95</v>
      </c>
      <c r="G44" s="144" t="s">
        <v>96</v>
      </c>
      <c r="H44" s="144" t="s">
        <v>88</v>
      </c>
      <c r="I44" s="291" t="s">
        <v>105</v>
      </c>
      <c r="J44" s="144" t="s">
        <v>95</v>
      </c>
      <c r="K44" s="145" t="s">
        <v>96</v>
      </c>
    </row>
    <row r="45" ht="15" spans="1:11">
      <c r="A45" s="263" t="s">
        <v>98</v>
      </c>
      <c r="B45" s="264"/>
      <c r="C45" s="264"/>
      <c r="D45" s="264"/>
      <c r="E45" s="264"/>
      <c r="F45" s="264"/>
      <c r="G45" s="264"/>
      <c r="H45" s="264"/>
      <c r="I45" s="264"/>
      <c r="J45" s="264"/>
      <c r="K45" s="317"/>
    </row>
    <row r="46" ht="15" spans="1:11">
      <c r="A46" s="396" t="s">
        <v>134</v>
      </c>
      <c r="B46" s="396"/>
      <c r="C46" s="396"/>
      <c r="D46" s="396"/>
      <c r="E46" s="396"/>
      <c r="F46" s="396"/>
      <c r="G46" s="396"/>
      <c r="H46" s="396"/>
      <c r="I46" s="396"/>
      <c r="J46" s="396"/>
      <c r="K46" s="396"/>
    </row>
    <row r="47" ht="15" spans="1:1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327"/>
    </row>
    <row r="48" ht="15" spans="1:11">
      <c r="A48" s="397" t="s">
        <v>135</v>
      </c>
      <c r="B48" s="398" t="s">
        <v>136</v>
      </c>
      <c r="C48" s="398"/>
      <c r="D48" s="399" t="s">
        <v>137</v>
      </c>
      <c r="E48" s="400" t="s">
        <v>138</v>
      </c>
      <c r="F48" s="401" t="s">
        <v>139</v>
      </c>
      <c r="G48" s="402">
        <v>45895</v>
      </c>
      <c r="H48" s="403" t="s">
        <v>140</v>
      </c>
      <c r="I48" s="419"/>
      <c r="J48" s="420" t="s">
        <v>141</v>
      </c>
      <c r="K48" s="421"/>
    </row>
    <row r="49" ht="15" spans="1:11">
      <c r="A49" s="396" t="s">
        <v>142</v>
      </c>
      <c r="B49" s="396"/>
      <c r="C49" s="396"/>
      <c r="D49" s="396"/>
      <c r="E49" s="396"/>
      <c r="F49" s="396"/>
      <c r="G49" s="396"/>
      <c r="H49" s="396"/>
      <c r="I49" s="396"/>
      <c r="J49" s="396"/>
      <c r="K49" s="396"/>
    </row>
    <row r="50" ht="15" spans="1:11">
      <c r="A50" s="404" t="s">
        <v>143</v>
      </c>
      <c r="B50" s="405"/>
      <c r="C50" s="405"/>
      <c r="D50" s="405"/>
      <c r="E50" s="405"/>
      <c r="F50" s="405"/>
      <c r="G50" s="405"/>
      <c r="H50" s="405"/>
      <c r="I50" s="405"/>
      <c r="J50" s="405"/>
      <c r="K50" s="422"/>
    </row>
    <row r="51" ht="15" spans="1:11">
      <c r="A51" s="397" t="s">
        <v>135</v>
      </c>
      <c r="B51" s="398" t="s">
        <v>136</v>
      </c>
      <c r="C51" s="398"/>
      <c r="D51" s="399" t="s">
        <v>137</v>
      </c>
      <c r="E51" s="400" t="s">
        <v>138</v>
      </c>
      <c r="F51" s="401" t="s">
        <v>139</v>
      </c>
      <c r="G51" s="402">
        <v>45895</v>
      </c>
      <c r="H51" s="403" t="s">
        <v>140</v>
      </c>
      <c r="I51" s="419"/>
      <c r="J51" s="420" t="s">
        <v>141</v>
      </c>
      <c r="K51" s="42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topLeftCell="A2" workbookViewId="0">
      <selection activeCell="L21" sqref="L21"/>
    </sheetView>
  </sheetViews>
  <sheetFormatPr defaultColWidth="9" defaultRowHeight="14.25"/>
  <cols>
    <col min="1" max="1" width="20.75" style="76" customWidth="1"/>
    <col min="2" max="2" width="9" style="76" customWidth="1"/>
    <col min="3" max="4" width="8.5" style="77" customWidth="1"/>
    <col min="5" max="7" width="8.5" style="76" customWidth="1"/>
    <col min="8" max="8" width="10.25" style="76" customWidth="1"/>
    <col min="9" max="9" width="6.5" style="76" customWidth="1"/>
    <col min="10" max="10" width="2.75" style="76" customWidth="1"/>
    <col min="11" max="11" width="9.15833333333333" style="76" customWidth="1"/>
    <col min="12" max="12" width="10.75" style="76" customWidth="1"/>
    <col min="13" max="16" width="9.75" style="76" customWidth="1"/>
    <col min="17" max="17" width="9.75" style="235" customWidth="1"/>
    <col min="18" max="255" width="9" style="76"/>
    <col min="256" max="16384" width="9" style="79"/>
  </cols>
  <sheetData>
    <row r="1" s="76" customFormat="1" ht="29" customHeight="1" spans="1:258">
      <c r="A1" s="219" t="s">
        <v>144</v>
      </c>
      <c r="B1" s="219"/>
      <c r="C1" s="221"/>
      <c r="D1" s="221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354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  <c r="IR1" s="79"/>
      <c r="IS1" s="79"/>
      <c r="IT1" s="79"/>
      <c r="IU1" s="79"/>
      <c r="IV1" s="79"/>
      <c r="IW1" s="79"/>
      <c r="IX1" s="79"/>
    </row>
    <row r="2" s="76" customFormat="1" ht="20" customHeight="1" spans="1:258">
      <c r="A2" s="84" t="s">
        <v>61</v>
      </c>
      <c r="B2" s="85" t="str">
        <f>首期!B4</f>
        <v>TAJJCN81966</v>
      </c>
      <c r="C2" s="86"/>
      <c r="D2" s="87"/>
      <c r="E2" s="88" t="s">
        <v>67</v>
      </c>
      <c r="F2" s="89" t="str">
        <f>首期!B5</f>
        <v>男式POLO短袖T恤</v>
      </c>
      <c r="G2" s="89"/>
      <c r="H2" s="89"/>
      <c r="I2" s="89"/>
      <c r="J2" s="111"/>
      <c r="K2" s="112" t="s">
        <v>57</v>
      </c>
      <c r="L2" s="113" t="s">
        <v>56</v>
      </c>
      <c r="M2" s="113"/>
      <c r="N2" s="113"/>
      <c r="O2" s="113"/>
      <c r="P2" s="344"/>
      <c r="Q2" s="355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  <c r="IR2" s="79"/>
      <c r="IS2" s="79"/>
      <c r="IT2" s="79"/>
      <c r="IU2" s="79"/>
      <c r="IV2" s="79"/>
      <c r="IW2" s="79"/>
      <c r="IX2" s="79"/>
    </row>
    <row r="3" s="76" customFormat="1" ht="15" spans="1:258">
      <c r="A3" s="90" t="s">
        <v>145</v>
      </c>
      <c r="B3" s="91" t="s">
        <v>146</v>
      </c>
      <c r="C3" s="92"/>
      <c r="D3" s="91"/>
      <c r="E3" s="91"/>
      <c r="F3" s="91"/>
      <c r="G3" s="91"/>
      <c r="H3" s="91"/>
      <c r="I3" s="91"/>
      <c r="J3" s="116"/>
      <c r="K3" s="345"/>
      <c r="L3" s="345"/>
      <c r="M3" s="345"/>
      <c r="N3" s="345"/>
      <c r="O3" s="345"/>
      <c r="P3" s="346"/>
      <c r="Q3" s="356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  <c r="IX3" s="79"/>
    </row>
    <row r="4" s="76" customFormat="1" ht="16.5" spans="1:258">
      <c r="A4" s="90"/>
      <c r="B4" s="93" t="s">
        <v>110</v>
      </c>
      <c r="C4" s="94" t="s">
        <v>111</v>
      </c>
      <c r="D4" s="94" t="s">
        <v>112</v>
      </c>
      <c r="E4" s="94" t="s">
        <v>113</v>
      </c>
      <c r="F4" s="94" t="s">
        <v>114</v>
      </c>
      <c r="G4" s="94" t="s">
        <v>147</v>
      </c>
      <c r="H4" s="94" t="s">
        <v>148</v>
      </c>
      <c r="I4" s="225" t="s">
        <v>149</v>
      </c>
      <c r="J4" s="116"/>
      <c r="K4" s="347"/>
      <c r="L4" s="348"/>
      <c r="M4" s="349" t="s">
        <v>150</v>
      </c>
      <c r="N4" s="349" t="s">
        <v>150</v>
      </c>
      <c r="O4" s="349"/>
      <c r="P4" s="349"/>
      <c r="Q4" s="357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</row>
    <row r="5" s="76" customFormat="1" ht="16.5" spans="1:258">
      <c r="A5" s="90"/>
      <c r="B5" s="93" t="s">
        <v>151</v>
      </c>
      <c r="C5" s="94" t="s">
        <v>152</v>
      </c>
      <c r="D5" s="95" t="s">
        <v>153</v>
      </c>
      <c r="E5" s="94" t="s">
        <v>154</v>
      </c>
      <c r="F5" s="94" t="s">
        <v>155</v>
      </c>
      <c r="G5" s="94" t="s">
        <v>156</v>
      </c>
      <c r="H5" s="94" t="s">
        <v>157</v>
      </c>
      <c r="I5" s="225"/>
      <c r="J5" s="122"/>
      <c r="K5" s="123"/>
      <c r="L5" s="350"/>
      <c r="M5" s="351" t="s">
        <v>158</v>
      </c>
      <c r="N5" s="351" t="s">
        <v>159</v>
      </c>
      <c r="O5" s="351"/>
      <c r="P5" s="351"/>
      <c r="Q5" s="358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  <c r="IX5" s="79"/>
    </row>
    <row r="6" s="76" customFormat="1" ht="20" customHeight="1" spans="1:258">
      <c r="A6" s="96" t="s">
        <v>160</v>
      </c>
      <c r="B6" s="97">
        <f>C6-2</f>
        <v>66.5</v>
      </c>
      <c r="C6" s="97">
        <f>D6-2</f>
        <v>68.5</v>
      </c>
      <c r="D6" s="98">
        <v>70.5</v>
      </c>
      <c r="E6" s="97">
        <f>D6+2</f>
        <v>72.5</v>
      </c>
      <c r="F6" s="97">
        <f>E6+2</f>
        <v>74.5</v>
      </c>
      <c r="G6" s="97">
        <f>F6+1</f>
        <v>75.5</v>
      </c>
      <c r="H6" s="334">
        <f>G6+1</f>
        <v>76.5</v>
      </c>
      <c r="I6" s="227" t="s">
        <v>161</v>
      </c>
      <c r="J6" s="122"/>
      <c r="K6" s="123"/>
      <c r="L6" s="123"/>
      <c r="M6" s="123" t="s">
        <v>162</v>
      </c>
      <c r="N6" s="123"/>
      <c r="O6" s="123"/>
      <c r="P6" s="123"/>
      <c r="Q6" s="126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  <c r="IU6" s="79"/>
      <c r="IV6" s="79"/>
      <c r="IW6" s="79"/>
      <c r="IX6" s="79"/>
    </row>
    <row r="7" s="76" customFormat="1" ht="20" customHeight="1" spans="1:258">
      <c r="A7" s="99" t="s">
        <v>163</v>
      </c>
      <c r="B7" s="100">
        <f t="shared" ref="B7:B9" si="0">C7-4</f>
        <v>100</v>
      </c>
      <c r="C7" s="100">
        <f t="shared" ref="C7:C9" si="1">D7-4</f>
        <v>104</v>
      </c>
      <c r="D7" s="101">
        <v>108</v>
      </c>
      <c r="E7" s="100">
        <f t="shared" ref="E7:E9" si="2">D7+4</f>
        <v>112</v>
      </c>
      <c r="F7" s="100">
        <f>E7+4</f>
        <v>116</v>
      </c>
      <c r="G7" s="100">
        <f t="shared" ref="G7:G9" si="3">F7+6</f>
        <v>122</v>
      </c>
      <c r="H7" s="335">
        <f t="shared" ref="H7:H9" si="4">G7+6</f>
        <v>128</v>
      </c>
      <c r="I7" s="227" t="s">
        <v>161</v>
      </c>
      <c r="J7" s="122"/>
      <c r="K7" s="123"/>
      <c r="L7" s="123"/>
      <c r="M7" s="123" t="s">
        <v>164</v>
      </c>
      <c r="N7" s="123"/>
      <c r="O7" s="123"/>
      <c r="P7" s="123"/>
      <c r="Q7" s="126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  <c r="IU7" s="79"/>
      <c r="IV7" s="79"/>
      <c r="IW7" s="79"/>
      <c r="IX7" s="79"/>
    </row>
    <row r="8" s="76" customFormat="1" ht="20" customHeight="1" spans="1:258">
      <c r="A8" s="99" t="s">
        <v>165</v>
      </c>
      <c r="B8" s="100">
        <f t="shared" si="0"/>
        <v>98</v>
      </c>
      <c r="C8" s="100">
        <f t="shared" si="1"/>
        <v>102</v>
      </c>
      <c r="D8" s="101">
        <v>106</v>
      </c>
      <c r="E8" s="100">
        <f t="shared" si="2"/>
        <v>110</v>
      </c>
      <c r="F8" s="100">
        <f>E8+5</f>
        <v>115</v>
      </c>
      <c r="G8" s="100">
        <f t="shared" si="3"/>
        <v>121</v>
      </c>
      <c r="H8" s="335">
        <f t="shared" si="4"/>
        <v>127</v>
      </c>
      <c r="I8" s="227" t="s">
        <v>161</v>
      </c>
      <c r="J8" s="122"/>
      <c r="K8" s="123"/>
      <c r="L8" s="123"/>
      <c r="M8" s="123" t="s">
        <v>164</v>
      </c>
      <c r="N8" s="123"/>
      <c r="O8" s="123"/>
      <c r="P8" s="123"/>
      <c r="Q8" s="126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</row>
    <row r="9" s="76" customFormat="1" ht="20" customHeight="1" spans="1:258">
      <c r="A9" s="99" t="s">
        <v>166</v>
      </c>
      <c r="B9" s="100">
        <f t="shared" si="0"/>
        <v>98</v>
      </c>
      <c r="C9" s="100">
        <f t="shared" si="1"/>
        <v>102</v>
      </c>
      <c r="D9" s="101">
        <v>106</v>
      </c>
      <c r="E9" s="100">
        <f t="shared" si="2"/>
        <v>110</v>
      </c>
      <c r="F9" s="100">
        <f>E9+5</f>
        <v>115</v>
      </c>
      <c r="G9" s="100">
        <f t="shared" si="3"/>
        <v>121</v>
      </c>
      <c r="H9" s="335">
        <f t="shared" si="4"/>
        <v>127</v>
      </c>
      <c r="I9" s="227" t="s">
        <v>167</v>
      </c>
      <c r="J9" s="122"/>
      <c r="K9" s="123"/>
      <c r="L9" s="123"/>
      <c r="M9" s="123" t="s">
        <v>164</v>
      </c>
      <c r="N9" s="123"/>
      <c r="O9" s="123"/>
      <c r="P9" s="123"/>
      <c r="Q9" s="126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  <c r="IU9" s="79"/>
      <c r="IV9" s="79"/>
      <c r="IW9" s="79"/>
      <c r="IX9" s="79"/>
    </row>
    <row r="10" s="76" customFormat="1" ht="20" customHeight="1" spans="1:258">
      <c r="A10" s="99" t="s">
        <v>168</v>
      </c>
      <c r="B10" s="100">
        <f>C10-1.2</f>
        <v>43.6</v>
      </c>
      <c r="C10" s="100">
        <f>D10-1.2</f>
        <v>44.8</v>
      </c>
      <c r="D10" s="101">
        <v>46</v>
      </c>
      <c r="E10" s="100">
        <f>D10+1.2</f>
        <v>47.2</v>
      </c>
      <c r="F10" s="100">
        <f>E10+1.2</f>
        <v>48.4</v>
      </c>
      <c r="G10" s="100">
        <f>F10+1.4</f>
        <v>49.8</v>
      </c>
      <c r="H10" s="335">
        <f>G10+1.4</f>
        <v>51.2</v>
      </c>
      <c r="I10" s="227" t="s">
        <v>167</v>
      </c>
      <c r="J10" s="122"/>
      <c r="K10" s="123"/>
      <c r="L10" s="123"/>
      <c r="M10" s="123" t="s">
        <v>169</v>
      </c>
      <c r="N10" s="123"/>
      <c r="O10" s="123"/>
      <c r="P10" s="123"/>
      <c r="Q10" s="126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  <c r="IX10" s="79"/>
    </row>
    <row r="11" s="76" customFormat="1" ht="20" customHeight="1" spans="1:258">
      <c r="A11" s="99" t="s">
        <v>170</v>
      </c>
      <c r="B11" s="100">
        <f>C11-0.5</f>
        <v>19</v>
      </c>
      <c r="C11" s="100">
        <f>D11-0.5</f>
        <v>19.5</v>
      </c>
      <c r="D11" s="101">
        <v>20</v>
      </c>
      <c r="E11" s="100">
        <f t="shared" ref="E11:H11" si="5">D11+0.5</f>
        <v>20.5</v>
      </c>
      <c r="F11" s="100">
        <f t="shared" si="5"/>
        <v>21</v>
      </c>
      <c r="G11" s="100">
        <f t="shared" si="5"/>
        <v>21.5</v>
      </c>
      <c r="H11" s="335">
        <f t="shared" si="5"/>
        <v>22</v>
      </c>
      <c r="I11" s="227" t="s">
        <v>171</v>
      </c>
      <c r="J11" s="122"/>
      <c r="K11" s="123"/>
      <c r="L11" s="123"/>
      <c r="M11" s="123" t="s">
        <v>172</v>
      </c>
      <c r="N11" s="123"/>
      <c r="O11" s="123"/>
      <c r="P11" s="123"/>
      <c r="Q11" s="126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  <c r="IX11" s="79"/>
    </row>
    <row r="12" s="76" customFormat="1" ht="20" customHeight="1" spans="1:258">
      <c r="A12" s="99" t="s">
        <v>173</v>
      </c>
      <c r="B12" s="102">
        <f>C12-0.7</f>
        <v>18.1</v>
      </c>
      <c r="C12" s="102">
        <f>D12-0.7</f>
        <v>18.8</v>
      </c>
      <c r="D12" s="101">
        <v>19.5</v>
      </c>
      <c r="E12" s="102">
        <f>D12+0.7</f>
        <v>20.2</v>
      </c>
      <c r="F12" s="102">
        <f>E12+0.7</f>
        <v>20.9</v>
      </c>
      <c r="G12" s="102">
        <f>F12+0.95</f>
        <v>21.85</v>
      </c>
      <c r="H12" s="336">
        <f>G12+0.95</f>
        <v>22.8</v>
      </c>
      <c r="I12" s="227" t="s">
        <v>167</v>
      </c>
      <c r="J12" s="122"/>
      <c r="K12" s="123"/>
      <c r="L12" s="123"/>
      <c r="M12" s="123" t="s">
        <v>162</v>
      </c>
      <c r="N12" s="123"/>
      <c r="O12" s="123"/>
      <c r="P12" s="123"/>
      <c r="Q12" s="126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  <c r="IX12" s="79"/>
    </row>
    <row r="13" s="76" customFormat="1" ht="20" customHeight="1" spans="1:258">
      <c r="A13" s="99" t="s">
        <v>174</v>
      </c>
      <c r="B13" s="100">
        <f>C13-0.7</f>
        <v>15.6</v>
      </c>
      <c r="C13" s="100">
        <f>D13-0.7</f>
        <v>16.3</v>
      </c>
      <c r="D13" s="101">
        <v>17</v>
      </c>
      <c r="E13" s="100">
        <f>D13+0.7</f>
        <v>17.7</v>
      </c>
      <c r="F13" s="100">
        <f>E13+0.7</f>
        <v>18.4</v>
      </c>
      <c r="G13" s="100">
        <f>F13+0.95</f>
        <v>19.35</v>
      </c>
      <c r="H13" s="335">
        <f>G13+0.95</f>
        <v>20.3</v>
      </c>
      <c r="I13" s="227">
        <v>0</v>
      </c>
      <c r="J13" s="122"/>
      <c r="K13" s="123"/>
      <c r="L13" s="123"/>
      <c r="M13" s="123" t="s">
        <v>175</v>
      </c>
      <c r="N13" s="123"/>
      <c r="O13" s="123"/>
      <c r="P13" s="123"/>
      <c r="Q13" s="126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  <c r="IU13" s="79"/>
      <c r="IV13" s="79"/>
      <c r="IW13" s="79"/>
      <c r="IX13" s="79"/>
    </row>
    <row r="14" s="76" customFormat="1" ht="20" customHeight="1" spans="1:258">
      <c r="A14" s="99" t="s">
        <v>176</v>
      </c>
      <c r="B14" s="100">
        <f>C14-0.5</f>
        <v>20.5</v>
      </c>
      <c r="C14" s="100">
        <f>D14-0.5</f>
        <v>21</v>
      </c>
      <c r="D14" s="101">
        <v>21.5</v>
      </c>
      <c r="E14" s="100">
        <f t="shared" ref="E14:H14" si="6">D14+0.5</f>
        <v>22</v>
      </c>
      <c r="F14" s="100">
        <f t="shared" si="6"/>
        <v>22.5</v>
      </c>
      <c r="G14" s="100">
        <f t="shared" si="6"/>
        <v>23</v>
      </c>
      <c r="H14" s="335">
        <f t="shared" si="6"/>
        <v>23.5</v>
      </c>
      <c r="I14" s="229"/>
      <c r="J14" s="122"/>
      <c r="K14" s="123"/>
      <c r="L14" s="123"/>
      <c r="M14" s="123" t="s">
        <v>172</v>
      </c>
      <c r="N14" s="123"/>
      <c r="O14" s="123"/>
      <c r="P14" s="123"/>
      <c r="Q14" s="126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  <c r="IU14" s="79"/>
      <c r="IV14" s="79"/>
      <c r="IW14" s="79"/>
      <c r="IX14" s="79"/>
    </row>
    <row r="15" s="76" customFormat="1" ht="20" customHeight="1" spans="1:258">
      <c r="A15" s="99" t="s">
        <v>177</v>
      </c>
      <c r="B15" s="100">
        <f>C15-0.3</f>
        <v>9.7</v>
      </c>
      <c r="C15" s="100">
        <f>D15-0.3</f>
        <v>10</v>
      </c>
      <c r="D15" s="101">
        <v>10.3</v>
      </c>
      <c r="E15" s="100">
        <f t="shared" ref="E15:H15" si="7">D15+0.3</f>
        <v>10.6</v>
      </c>
      <c r="F15" s="100">
        <f t="shared" si="7"/>
        <v>10.9</v>
      </c>
      <c r="G15" s="100">
        <f t="shared" si="7"/>
        <v>11.2</v>
      </c>
      <c r="H15" s="335">
        <f t="shared" si="7"/>
        <v>11.5</v>
      </c>
      <c r="I15" s="229"/>
      <c r="J15" s="122"/>
      <c r="K15" s="123"/>
      <c r="L15" s="123"/>
      <c r="M15" s="123" t="s">
        <v>172</v>
      </c>
      <c r="N15" s="123"/>
      <c r="O15" s="123"/>
      <c r="P15" s="123"/>
      <c r="Q15" s="126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  <c r="IU15" s="79"/>
      <c r="IV15" s="79"/>
      <c r="IW15" s="79"/>
      <c r="IX15" s="79"/>
    </row>
    <row r="16" s="76" customFormat="1" ht="20" customHeight="1" spans="1:258">
      <c r="A16" s="99" t="s">
        <v>178</v>
      </c>
      <c r="B16" s="100">
        <f>C16-1</f>
        <v>43</v>
      </c>
      <c r="C16" s="100">
        <f>D16-1</f>
        <v>44</v>
      </c>
      <c r="D16" s="101">
        <v>45</v>
      </c>
      <c r="E16" s="100">
        <f>D16+1</f>
        <v>46</v>
      </c>
      <c r="F16" s="100">
        <f>E16+1</f>
        <v>47</v>
      </c>
      <c r="G16" s="100">
        <f>F16+1.5</f>
        <v>48.5</v>
      </c>
      <c r="H16" s="335">
        <f>G16+1.5</f>
        <v>50</v>
      </c>
      <c r="I16" s="229"/>
      <c r="J16" s="122"/>
      <c r="K16" s="123"/>
      <c r="L16" s="123"/>
      <c r="M16" s="123" t="s">
        <v>172</v>
      </c>
      <c r="N16" s="123"/>
      <c r="O16" s="123"/>
      <c r="P16" s="123"/>
      <c r="Q16" s="126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  <c r="IU16" s="79"/>
      <c r="IV16" s="79"/>
      <c r="IW16" s="79"/>
      <c r="IX16" s="79"/>
    </row>
    <row r="17" s="76" customFormat="1" ht="20" customHeight="1" spans="1:258">
      <c r="A17" s="96" t="s">
        <v>179</v>
      </c>
      <c r="B17" s="97">
        <v>13</v>
      </c>
      <c r="C17" s="97">
        <v>13</v>
      </c>
      <c r="D17" s="98">
        <v>14</v>
      </c>
      <c r="E17" s="97">
        <f>D17</f>
        <v>14</v>
      </c>
      <c r="F17" s="97">
        <f>E17+1.5</f>
        <v>15.5</v>
      </c>
      <c r="G17" s="97">
        <f>F17</f>
        <v>15.5</v>
      </c>
      <c r="H17" s="334">
        <f>G17+1</f>
        <v>16.5</v>
      </c>
      <c r="I17" s="352"/>
      <c r="J17" s="122"/>
      <c r="K17" s="123"/>
      <c r="L17" s="123"/>
      <c r="M17" s="123" t="s">
        <v>172</v>
      </c>
      <c r="N17" s="123"/>
      <c r="O17" s="123"/>
      <c r="P17" s="123"/>
      <c r="Q17" s="126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  <c r="IU17" s="79"/>
      <c r="IV17" s="79"/>
      <c r="IW17" s="79"/>
      <c r="IX17" s="79"/>
    </row>
    <row r="18" s="76" customFormat="1" ht="20" customHeight="1" spans="1:258">
      <c r="A18" s="337" t="s">
        <v>180</v>
      </c>
      <c r="B18" s="338">
        <v>5.5</v>
      </c>
      <c r="C18" s="338">
        <v>5.5</v>
      </c>
      <c r="D18" s="339">
        <v>5.5</v>
      </c>
      <c r="E18" s="338">
        <v>5.5</v>
      </c>
      <c r="F18" s="338">
        <v>5.5</v>
      </c>
      <c r="G18" s="338">
        <f>F18</f>
        <v>5.5</v>
      </c>
      <c r="H18" s="340">
        <f>G18</f>
        <v>5.5</v>
      </c>
      <c r="I18" s="353"/>
      <c r="J18" s="122"/>
      <c r="K18" s="123"/>
      <c r="L18" s="123"/>
      <c r="M18" s="123" t="s">
        <v>172</v>
      </c>
      <c r="N18" s="123"/>
      <c r="O18" s="123"/>
      <c r="P18" s="123"/>
      <c r="Q18" s="126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  <c r="IU18" s="79"/>
      <c r="IV18" s="79"/>
      <c r="IW18" s="79"/>
      <c r="IX18" s="79"/>
    </row>
    <row r="19" s="76" customFormat="1" ht="16.5" spans="1:258">
      <c r="A19" s="341"/>
      <c r="B19" s="341"/>
      <c r="C19" s="342"/>
      <c r="D19" s="342"/>
      <c r="E19" s="343"/>
      <c r="F19" s="342"/>
      <c r="G19" s="342"/>
      <c r="H19" s="342"/>
      <c r="I19" s="342"/>
      <c r="Q19" s="354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  <c r="IU19" s="79"/>
      <c r="IV19" s="79"/>
      <c r="IW19" s="79"/>
      <c r="IX19" s="79"/>
    </row>
    <row r="20" s="76" customFormat="1" spans="1:258">
      <c r="A20" s="108" t="s">
        <v>181</v>
      </c>
      <c r="B20" s="108"/>
      <c r="C20" s="109"/>
      <c r="D20" s="109"/>
      <c r="Q20" s="354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  <c r="IU20" s="79"/>
      <c r="IV20" s="79"/>
      <c r="IW20" s="79"/>
      <c r="IX20" s="79"/>
    </row>
    <row r="21" s="76" customFormat="1" spans="3:258">
      <c r="C21" s="77"/>
      <c r="D21" s="77"/>
      <c r="K21" s="132" t="s">
        <v>182</v>
      </c>
      <c r="L21" s="230">
        <v>45895</v>
      </c>
      <c r="M21" s="132" t="s">
        <v>183</v>
      </c>
      <c r="N21" s="132" t="s">
        <v>138</v>
      </c>
      <c r="O21" s="132" t="s">
        <v>184</v>
      </c>
      <c r="P21" s="76" t="s">
        <v>141</v>
      </c>
      <c r="Q21" s="354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  <c r="IU21" s="79"/>
      <c r="IV21" s="79"/>
      <c r="IW21" s="79"/>
      <c r="IX21" s="79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B8" sqref="B8:C8"/>
    </sheetView>
  </sheetViews>
  <sheetFormatPr defaultColWidth="10" defaultRowHeight="16.5" customHeight="1"/>
  <cols>
    <col min="1" max="1" width="10.875" style="236" customWidth="1"/>
    <col min="2" max="16384" width="10" style="236"/>
  </cols>
  <sheetData>
    <row r="1" ht="22.5" customHeight="1" spans="1:11">
      <c r="A1" s="138" t="s">
        <v>185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ht="17.25" customHeight="1" spans="1:11">
      <c r="A2" s="237" t="s">
        <v>53</v>
      </c>
      <c r="B2" s="238" t="s">
        <v>54</v>
      </c>
      <c r="C2" s="238"/>
      <c r="D2" s="239" t="s">
        <v>55</v>
      </c>
      <c r="E2" s="239"/>
      <c r="F2" s="238" t="s">
        <v>56</v>
      </c>
      <c r="G2" s="238"/>
      <c r="H2" s="240" t="s">
        <v>57</v>
      </c>
      <c r="I2" s="313" t="s">
        <v>56</v>
      </c>
      <c r="J2" s="313"/>
      <c r="K2" s="314"/>
    </row>
    <row r="3" customHeight="1" spans="1:11">
      <c r="A3" s="241" t="s">
        <v>58</v>
      </c>
      <c r="B3" s="242"/>
      <c r="C3" s="243"/>
      <c r="D3" s="244" t="s">
        <v>59</v>
      </c>
      <c r="E3" s="245"/>
      <c r="F3" s="245"/>
      <c r="G3" s="246"/>
      <c r="H3" s="244" t="s">
        <v>60</v>
      </c>
      <c r="I3" s="245"/>
      <c r="J3" s="245"/>
      <c r="K3" s="246"/>
    </row>
    <row r="4" customHeight="1" spans="1:11">
      <c r="A4" s="247" t="s">
        <v>61</v>
      </c>
      <c r="B4" s="248" t="s">
        <v>62</v>
      </c>
      <c r="C4" s="249"/>
      <c r="D4" s="247" t="s">
        <v>63</v>
      </c>
      <c r="E4" s="250"/>
      <c r="F4" s="251">
        <v>45772</v>
      </c>
      <c r="G4" s="252"/>
      <c r="H4" s="247" t="s">
        <v>64</v>
      </c>
      <c r="I4" s="250"/>
      <c r="J4" s="144" t="s">
        <v>65</v>
      </c>
      <c r="K4" s="145" t="s">
        <v>66</v>
      </c>
    </row>
    <row r="5" customHeight="1" spans="1:11">
      <c r="A5" s="253" t="s">
        <v>67</v>
      </c>
      <c r="B5" s="144" t="s">
        <v>68</v>
      </c>
      <c r="C5" s="145"/>
      <c r="D5" s="247" t="s">
        <v>69</v>
      </c>
      <c r="E5" s="250"/>
      <c r="F5" s="251">
        <v>45743</v>
      </c>
      <c r="G5" s="252"/>
      <c r="H5" s="247" t="s">
        <v>70</v>
      </c>
      <c r="I5" s="250"/>
      <c r="J5" s="144" t="s">
        <v>65</v>
      </c>
      <c r="K5" s="145" t="s">
        <v>66</v>
      </c>
    </row>
    <row r="6" customHeight="1" spans="1:11">
      <c r="A6" s="247" t="s">
        <v>71</v>
      </c>
      <c r="B6" s="254" t="s">
        <v>72</v>
      </c>
      <c r="C6" s="255">
        <v>7</v>
      </c>
      <c r="D6" s="253" t="s">
        <v>73</v>
      </c>
      <c r="E6" s="256"/>
      <c r="F6" s="251">
        <v>45762</v>
      </c>
      <c r="G6" s="252"/>
      <c r="H6" s="247" t="s">
        <v>74</v>
      </c>
      <c r="I6" s="250"/>
      <c r="J6" s="144" t="s">
        <v>65</v>
      </c>
      <c r="K6" s="145" t="s">
        <v>66</v>
      </c>
    </row>
    <row r="7" customHeight="1" spans="1:11">
      <c r="A7" s="247" t="s">
        <v>75</v>
      </c>
      <c r="B7" s="257">
        <v>16000</v>
      </c>
      <c r="C7" s="258"/>
      <c r="D7" s="253" t="s">
        <v>76</v>
      </c>
      <c r="E7" s="259"/>
      <c r="F7" s="251">
        <v>45765</v>
      </c>
      <c r="G7" s="252"/>
      <c r="H7" s="247" t="s">
        <v>77</v>
      </c>
      <c r="I7" s="250"/>
      <c r="J7" s="144" t="s">
        <v>65</v>
      </c>
      <c r="K7" s="145" t="s">
        <v>66</v>
      </c>
    </row>
    <row r="8" customHeight="1" spans="1:16">
      <c r="A8" s="260" t="s">
        <v>78</v>
      </c>
      <c r="B8" s="261" t="s">
        <v>186</v>
      </c>
      <c r="C8" s="262"/>
      <c r="D8" s="263" t="s">
        <v>80</v>
      </c>
      <c r="E8" s="264"/>
      <c r="F8" s="265">
        <v>45767</v>
      </c>
      <c r="G8" s="266"/>
      <c r="H8" s="263" t="s">
        <v>81</v>
      </c>
      <c r="I8" s="264"/>
      <c r="J8" s="283" t="s">
        <v>65</v>
      </c>
      <c r="K8" s="315" t="s">
        <v>66</v>
      </c>
      <c r="P8" s="199" t="s">
        <v>187</v>
      </c>
    </row>
    <row r="9" customHeight="1" spans="1:11">
      <c r="A9" s="267" t="s">
        <v>188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customHeight="1" spans="1:11">
      <c r="A10" s="268" t="s">
        <v>84</v>
      </c>
      <c r="B10" s="269" t="s">
        <v>85</v>
      </c>
      <c r="C10" s="270" t="s">
        <v>86</v>
      </c>
      <c r="D10" s="271"/>
      <c r="E10" s="272" t="s">
        <v>89</v>
      </c>
      <c r="F10" s="269" t="s">
        <v>85</v>
      </c>
      <c r="G10" s="270" t="s">
        <v>86</v>
      </c>
      <c r="H10" s="269"/>
      <c r="I10" s="272" t="s">
        <v>87</v>
      </c>
      <c r="J10" s="269" t="s">
        <v>85</v>
      </c>
      <c r="K10" s="316" t="s">
        <v>86</v>
      </c>
    </row>
    <row r="11" customHeight="1" spans="1:11">
      <c r="A11" s="253" t="s">
        <v>90</v>
      </c>
      <c r="B11" s="273" t="s">
        <v>85</v>
      </c>
      <c r="C11" s="144" t="s">
        <v>86</v>
      </c>
      <c r="D11" s="259"/>
      <c r="E11" s="256" t="s">
        <v>92</v>
      </c>
      <c r="F11" s="273" t="s">
        <v>85</v>
      </c>
      <c r="G11" s="144" t="s">
        <v>86</v>
      </c>
      <c r="H11" s="273"/>
      <c r="I11" s="256" t="s">
        <v>97</v>
      </c>
      <c r="J11" s="273" t="s">
        <v>85</v>
      </c>
      <c r="K11" s="145" t="s">
        <v>86</v>
      </c>
    </row>
    <row r="12" customHeight="1" spans="1:11">
      <c r="A12" s="263" t="s">
        <v>124</v>
      </c>
      <c r="B12" s="264"/>
      <c r="C12" s="264"/>
      <c r="D12" s="264"/>
      <c r="E12" s="264"/>
      <c r="F12" s="264"/>
      <c r="G12" s="264"/>
      <c r="H12" s="264"/>
      <c r="I12" s="264"/>
      <c r="J12" s="264"/>
      <c r="K12" s="317"/>
    </row>
    <row r="13" customHeight="1" spans="1:11">
      <c r="A13" s="274" t="s">
        <v>189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</row>
    <row r="14" customHeight="1" spans="1:11">
      <c r="A14" s="275" t="s">
        <v>190</v>
      </c>
      <c r="B14" s="276"/>
      <c r="C14" s="276"/>
      <c r="D14" s="276"/>
      <c r="E14" s="276"/>
      <c r="F14" s="276"/>
      <c r="G14" s="276"/>
      <c r="H14" s="277"/>
      <c r="I14" s="318"/>
      <c r="J14" s="318"/>
      <c r="K14" s="319"/>
    </row>
    <row r="15" customHeight="1" spans="1:11">
      <c r="A15" s="278"/>
      <c r="B15" s="279"/>
      <c r="C15" s="279"/>
      <c r="D15" s="280"/>
      <c r="E15" s="281"/>
      <c r="F15" s="279"/>
      <c r="G15" s="279"/>
      <c r="H15" s="280"/>
      <c r="I15" s="320"/>
      <c r="J15" s="321"/>
      <c r="K15" s="322"/>
    </row>
    <row r="16" customHeight="1" spans="1:11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315"/>
    </row>
    <row r="17" customHeight="1" spans="1:11">
      <c r="A17" s="274" t="s">
        <v>191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4"/>
    </row>
    <row r="18" customHeight="1" spans="1:11">
      <c r="A18" s="284" t="s">
        <v>192</v>
      </c>
      <c r="B18" s="285"/>
      <c r="C18" s="285"/>
      <c r="D18" s="285"/>
      <c r="E18" s="285"/>
      <c r="F18" s="285"/>
      <c r="G18" s="285"/>
      <c r="H18" s="285"/>
      <c r="I18" s="318"/>
      <c r="J18" s="318"/>
      <c r="K18" s="319"/>
    </row>
    <row r="19" customHeight="1" spans="1:11">
      <c r="A19" s="278"/>
      <c r="B19" s="279"/>
      <c r="C19" s="279"/>
      <c r="D19" s="280"/>
      <c r="E19" s="281"/>
      <c r="F19" s="279"/>
      <c r="G19" s="279"/>
      <c r="H19" s="280"/>
      <c r="I19" s="320"/>
      <c r="J19" s="321"/>
      <c r="K19" s="322"/>
    </row>
    <row r="20" customHeight="1" spans="1:11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315"/>
    </row>
    <row r="21" customHeight="1" spans="1:11">
      <c r="A21" s="286" t="s">
        <v>121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customHeight="1" spans="1:11">
      <c r="A22" s="139" t="s">
        <v>122</v>
      </c>
      <c r="B22" s="175"/>
      <c r="C22" s="175"/>
      <c r="D22" s="175"/>
      <c r="E22" s="175"/>
      <c r="F22" s="175"/>
      <c r="G22" s="175"/>
      <c r="H22" s="175"/>
      <c r="I22" s="175"/>
      <c r="J22" s="175"/>
      <c r="K22" s="203"/>
    </row>
    <row r="23" customHeight="1" spans="1:11">
      <c r="A23" s="153" t="s">
        <v>123</v>
      </c>
      <c r="B23" s="154"/>
      <c r="C23" s="144" t="s">
        <v>65</v>
      </c>
      <c r="D23" s="144" t="s">
        <v>66</v>
      </c>
      <c r="E23" s="152"/>
      <c r="F23" s="152"/>
      <c r="G23" s="152"/>
      <c r="H23" s="152"/>
      <c r="I23" s="152"/>
      <c r="J23" s="152"/>
      <c r="K23" s="196"/>
    </row>
    <row r="24" customHeight="1" spans="1:11">
      <c r="A24" s="287" t="s">
        <v>193</v>
      </c>
      <c r="B24" s="147"/>
      <c r="C24" s="147"/>
      <c r="D24" s="147"/>
      <c r="E24" s="147"/>
      <c r="F24" s="147"/>
      <c r="G24" s="147"/>
      <c r="H24" s="147"/>
      <c r="I24" s="147"/>
      <c r="J24" s="147"/>
      <c r="K24" s="323"/>
    </row>
    <row r="25" customHeight="1" spans="1:11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324"/>
    </row>
    <row r="26" customHeight="1" spans="1:11">
      <c r="A26" s="267" t="s">
        <v>130</v>
      </c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customHeight="1" spans="1:11">
      <c r="A27" s="241" t="s">
        <v>131</v>
      </c>
      <c r="B27" s="270" t="s">
        <v>95</v>
      </c>
      <c r="C27" s="270" t="s">
        <v>96</v>
      </c>
      <c r="D27" s="270" t="s">
        <v>88</v>
      </c>
      <c r="E27" s="242" t="s">
        <v>132</v>
      </c>
      <c r="F27" s="270" t="s">
        <v>95</v>
      </c>
      <c r="G27" s="270" t="s">
        <v>96</v>
      </c>
      <c r="H27" s="270" t="s">
        <v>88</v>
      </c>
      <c r="I27" s="242" t="s">
        <v>133</v>
      </c>
      <c r="J27" s="270" t="s">
        <v>95</v>
      </c>
      <c r="K27" s="316" t="s">
        <v>96</v>
      </c>
    </row>
    <row r="28" customHeight="1" spans="1:11">
      <c r="A28" s="290" t="s">
        <v>87</v>
      </c>
      <c r="B28" s="144" t="s">
        <v>95</v>
      </c>
      <c r="C28" s="144" t="s">
        <v>96</v>
      </c>
      <c r="D28" s="144" t="s">
        <v>88</v>
      </c>
      <c r="E28" s="291" t="s">
        <v>94</v>
      </c>
      <c r="F28" s="144" t="s">
        <v>95</v>
      </c>
      <c r="G28" s="144" t="s">
        <v>96</v>
      </c>
      <c r="H28" s="144" t="s">
        <v>88</v>
      </c>
      <c r="I28" s="291" t="s">
        <v>105</v>
      </c>
      <c r="J28" s="144" t="s">
        <v>95</v>
      </c>
      <c r="K28" s="145" t="s">
        <v>96</v>
      </c>
    </row>
    <row r="29" customHeight="1" spans="1:11">
      <c r="A29" s="247" t="s">
        <v>98</v>
      </c>
      <c r="B29" s="292"/>
      <c r="C29" s="292"/>
      <c r="D29" s="292"/>
      <c r="E29" s="292"/>
      <c r="F29" s="292"/>
      <c r="G29" s="292"/>
      <c r="H29" s="292"/>
      <c r="I29" s="292"/>
      <c r="J29" s="292"/>
      <c r="K29" s="325"/>
    </row>
    <row r="30" customHeight="1" spans="1:11">
      <c r="A30" s="293"/>
      <c r="B30" s="294"/>
      <c r="C30" s="294"/>
      <c r="D30" s="294"/>
      <c r="E30" s="294"/>
      <c r="F30" s="294"/>
      <c r="G30" s="294"/>
      <c r="H30" s="294"/>
      <c r="I30" s="294"/>
      <c r="J30" s="294"/>
      <c r="K30" s="326"/>
    </row>
    <row r="31" customHeight="1" spans="1:11">
      <c r="A31" s="295" t="s">
        <v>194</v>
      </c>
      <c r="B31" s="295"/>
      <c r="C31" s="295"/>
      <c r="D31" s="295"/>
      <c r="E31" s="295"/>
      <c r="F31" s="295"/>
      <c r="G31" s="295"/>
      <c r="H31" s="295"/>
      <c r="I31" s="295"/>
      <c r="J31" s="295"/>
      <c r="K31" s="295"/>
    </row>
    <row r="32" ht="21" customHeight="1" spans="1:11">
      <c r="A32" s="296" t="s">
        <v>195</v>
      </c>
      <c r="B32" s="297"/>
      <c r="C32" s="297"/>
      <c r="D32" s="297"/>
      <c r="E32" s="297"/>
      <c r="F32" s="297"/>
      <c r="G32" s="297"/>
      <c r="H32" s="297"/>
      <c r="I32" s="297"/>
      <c r="J32" s="297"/>
      <c r="K32" s="327"/>
    </row>
    <row r="33" ht="21" customHeight="1" spans="1:11">
      <c r="A33" s="298" t="s">
        <v>196</v>
      </c>
      <c r="B33" s="299"/>
      <c r="C33" s="299"/>
      <c r="D33" s="299"/>
      <c r="E33" s="299"/>
      <c r="F33" s="299"/>
      <c r="G33" s="299"/>
      <c r="H33" s="299"/>
      <c r="I33" s="299"/>
      <c r="J33" s="299"/>
      <c r="K33" s="328"/>
    </row>
    <row r="34" ht="21" customHeight="1" spans="1:11">
      <c r="A34" s="298" t="s">
        <v>128</v>
      </c>
      <c r="B34" s="299"/>
      <c r="C34" s="299"/>
      <c r="D34" s="299"/>
      <c r="E34" s="299"/>
      <c r="F34" s="299"/>
      <c r="G34" s="299"/>
      <c r="H34" s="299"/>
      <c r="I34" s="299"/>
      <c r="J34" s="299"/>
      <c r="K34" s="328"/>
    </row>
    <row r="35" ht="21" customHeight="1" spans="1:11">
      <c r="A35" s="298"/>
      <c r="B35" s="299"/>
      <c r="C35" s="299"/>
      <c r="D35" s="299"/>
      <c r="E35" s="299"/>
      <c r="F35" s="299"/>
      <c r="G35" s="299"/>
      <c r="H35" s="299"/>
      <c r="I35" s="299"/>
      <c r="J35" s="299"/>
      <c r="K35" s="328"/>
    </row>
    <row r="36" ht="21" customHeight="1" spans="1:11">
      <c r="A36" s="298"/>
      <c r="B36" s="299"/>
      <c r="C36" s="299"/>
      <c r="D36" s="299"/>
      <c r="E36" s="299"/>
      <c r="F36" s="299"/>
      <c r="G36" s="299"/>
      <c r="H36" s="299"/>
      <c r="I36" s="299"/>
      <c r="J36" s="299"/>
      <c r="K36" s="328"/>
    </row>
    <row r="37" ht="21" customHeight="1" spans="1:11">
      <c r="A37" s="298"/>
      <c r="B37" s="299"/>
      <c r="C37" s="299"/>
      <c r="D37" s="299"/>
      <c r="E37" s="299"/>
      <c r="F37" s="299"/>
      <c r="G37" s="299"/>
      <c r="H37" s="299"/>
      <c r="I37" s="299"/>
      <c r="J37" s="299"/>
      <c r="K37" s="328"/>
    </row>
    <row r="38" ht="21" customHeight="1" spans="1:11">
      <c r="A38" s="298"/>
      <c r="B38" s="299"/>
      <c r="C38" s="299"/>
      <c r="D38" s="299"/>
      <c r="E38" s="299"/>
      <c r="F38" s="299"/>
      <c r="G38" s="299"/>
      <c r="H38" s="299"/>
      <c r="I38" s="299"/>
      <c r="J38" s="299"/>
      <c r="K38" s="328"/>
    </row>
    <row r="39" ht="21" customHeight="1" spans="1:11">
      <c r="A39" s="298"/>
      <c r="B39" s="299"/>
      <c r="C39" s="299"/>
      <c r="D39" s="299"/>
      <c r="E39" s="299"/>
      <c r="F39" s="299"/>
      <c r="G39" s="299"/>
      <c r="H39" s="299"/>
      <c r="I39" s="299"/>
      <c r="J39" s="299"/>
      <c r="K39" s="328"/>
    </row>
    <row r="40" ht="21" customHeight="1" spans="1:11">
      <c r="A40" s="298"/>
      <c r="B40" s="299"/>
      <c r="C40" s="299"/>
      <c r="D40" s="299"/>
      <c r="E40" s="299"/>
      <c r="F40" s="299"/>
      <c r="G40" s="299"/>
      <c r="H40" s="299"/>
      <c r="I40" s="299"/>
      <c r="J40" s="299"/>
      <c r="K40" s="328"/>
    </row>
    <row r="41" ht="21" customHeight="1" spans="1:11">
      <c r="A41" s="298"/>
      <c r="B41" s="299"/>
      <c r="C41" s="299"/>
      <c r="D41" s="299"/>
      <c r="E41" s="299"/>
      <c r="F41" s="299"/>
      <c r="G41" s="299"/>
      <c r="H41" s="299"/>
      <c r="I41" s="299"/>
      <c r="J41" s="299"/>
      <c r="K41" s="328"/>
    </row>
    <row r="42" ht="21" customHeight="1" spans="1:11">
      <c r="A42" s="298"/>
      <c r="B42" s="299"/>
      <c r="C42" s="299"/>
      <c r="D42" s="299"/>
      <c r="E42" s="299"/>
      <c r="F42" s="299"/>
      <c r="G42" s="299"/>
      <c r="H42" s="299"/>
      <c r="I42" s="299"/>
      <c r="J42" s="299"/>
      <c r="K42" s="328"/>
    </row>
    <row r="43" ht="17.25" customHeight="1" spans="1:11">
      <c r="A43" s="293" t="s">
        <v>129</v>
      </c>
      <c r="B43" s="294"/>
      <c r="C43" s="294"/>
      <c r="D43" s="294"/>
      <c r="E43" s="294"/>
      <c r="F43" s="294"/>
      <c r="G43" s="294"/>
      <c r="H43" s="294"/>
      <c r="I43" s="294"/>
      <c r="J43" s="294"/>
      <c r="K43" s="326"/>
    </row>
    <row r="44" customHeight="1" spans="1:11">
      <c r="A44" s="295" t="s">
        <v>197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5"/>
    </row>
    <row r="45" ht="18" customHeight="1" spans="1:11">
      <c r="A45" s="300" t="s">
        <v>124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29"/>
    </row>
    <row r="46" ht="18" customHeight="1" spans="1:11">
      <c r="A46" s="300" t="s">
        <v>198</v>
      </c>
      <c r="B46" s="301"/>
      <c r="C46" s="301"/>
      <c r="D46" s="301"/>
      <c r="E46" s="301"/>
      <c r="F46" s="301"/>
      <c r="G46" s="301"/>
      <c r="H46" s="301"/>
      <c r="I46" s="301"/>
      <c r="J46" s="301"/>
      <c r="K46" s="329"/>
    </row>
    <row r="47" ht="18" customHeight="1" spans="1:11">
      <c r="A47" s="288"/>
      <c r="B47" s="289"/>
      <c r="C47" s="289"/>
      <c r="D47" s="289"/>
      <c r="E47" s="289"/>
      <c r="F47" s="289"/>
      <c r="G47" s="289"/>
      <c r="H47" s="289"/>
      <c r="I47" s="289"/>
      <c r="J47" s="289"/>
      <c r="K47" s="324"/>
    </row>
    <row r="48" ht="21" customHeight="1" spans="1:11">
      <c r="A48" s="302" t="s">
        <v>135</v>
      </c>
      <c r="B48" s="303" t="s">
        <v>136</v>
      </c>
      <c r="C48" s="303"/>
      <c r="D48" s="304" t="s">
        <v>137</v>
      </c>
      <c r="E48" s="304" t="s">
        <v>138</v>
      </c>
      <c r="F48" s="304" t="s">
        <v>139</v>
      </c>
      <c r="G48" s="305">
        <v>45755</v>
      </c>
      <c r="H48" s="306" t="s">
        <v>140</v>
      </c>
      <c r="I48" s="306"/>
      <c r="J48" s="303" t="s">
        <v>141</v>
      </c>
      <c r="K48" s="330"/>
    </row>
    <row r="49" customHeight="1" spans="1:11">
      <c r="A49" s="307" t="s">
        <v>142</v>
      </c>
      <c r="B49" s="308"/>
      <c r="C49" s="308"/>
      <c r="D49" s="308"/>
      <c r="E49" s="308"/>
      <c r="F49" s="308"/>
      <c r="G49" s="308"/>
      <c r="H49" s="308"/>
      <c r="I49" s="308"/>
      <c r="J49" s="308"/>
      <c r="K49" s="331"/>
    </row>
    <row r="50" customHeight="1" spans="1:11">
      <c r="A50" s="309"/>
      <c r="B50" s="310"/>
      <c r="C50" s="310"/>
      <c r="D50" s="310"/>
      <c r="E50" s="310"/>
      <c r="F50" s="310"/>
      <c r="G50" s="310"/>
      <c r="H50" s="310"/>
      <c r="I50" s="310"/>
      <c r="J50" s="310"/>
      <c r="K50" s="332"/>
    </row>
    <row r="51" customHeight="1" spans="1:1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33"/>
    </row>
    <row r="52" ht="21" customHeight="1" spans="1:11">
      <c r="A52" s="302" t="s">
        <v>135</v>
      </c>
      <c r="B52" s="303" t="s">
        <v>136</v>
      </c>
      <c r="C52" s="303"/>
      <c r="D52" s="304" t="s">
        <v>137</v>
      </c>
      <c r="E52" s="304" t="s">
        <v>138</v>
      </c>
      <c r="F52" s="304" t="s">
        <v>139</v>
      </c>
      <c r="G52" s="305">
        <v>45755</v>
      </c>
      <c r="H52" s="306" t="s">
        <v>140</v>
      </c>
      <c r="I52" s="306"/>
      <c r="J52" s="303" t="s">
        <v>141</v>
      </c>
      <c r="K52" s="33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1"/>
  <sheetViews>
    <sheetView workbookViewId="0">
      <selection activeCell="K4" sqref="K4:Q18"/>
    </sheetView>
  </sheetViews>
  <sheetFormatPr defaultColWidth="9" defaultRowHeight="14.25"/>
  <cols>
    <col min="1" max="1" width="13.625" style="76" customWidth="1"/>
    <col min="2" max="2" width="8.5" style="76" customWidth="1"/>
    <col min="3" max="3" width="8.5" style="77" customWidth="1"/>
    <col min="4" max="8" width="8.5" style="76" customWidth="1"/>
    <col min="9" max="9" width="6.875" style="76" customWidth="1"/>
    <col min="10" max="10" width="6.625" style="76" customWidth="1"/>
    <col min="11" max="13" width="12.625" style="76" customWidth="1"/>
    <col min="14" max="17" width="12.625" style="218" customWidth="1"/>
    <col min="18" max="248" width="9" style="76"/>
    <col min="249" max="16384" width="9" style="79"/>
  </cols>
  <sheetData>
    <row r="1" s="76" customFormat="1" ht="29" customHeight="1" spans="1:251">
      <c r="A1" s="219" t="s">
        <v>144</v>
      </c>
      <c r="B1" s="220"/>
      <c r="C1" s="221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3"/>
      <c r="O1" s="223"/>
      <c r="P1" s="223"/>
      <c r="Q1" s="223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</row>
    <row r="2" s="76" customFormat="1" ht="20" customHeight="1" spans="1:251">
      <c r="A2" s="84" t="s">
        <v>61</v>
      </c>
      <c r="B2" s="85" t="str">
        <f>首期!B4</f>
        <v>TAJJCN81966</v>
      </c>
      <c r="C2" s="86"/>
      <c r="D2" s="87"/>
      <c r="E2" s="88" t="s">
        <v>67</v>
      </c>
      <c r="F2" s="89" t="str">
        <f>首期!B5</f>
        <v>男式POLO短袖T恤</v>
      </c>
      <c r="G2" s="89"/>
      <c r="H2" s="89"/>
      <c r="I2" s="89"/>
      <c r="J2" s="111"/>
      <c r="K2" s="112" t="s">
        <v>57</v>
      </c>
      <c r="L2" s="113" t="s">
        <v>56</v>
      </c>
      <c r="M2" s="113"/>
      <c r="N2" s="113"/>
      <c r="O2" s="113"/>
      <c r="P2" s="114"/>
      <c r="Q2" s="115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</row>
    <row r="3" s="76" customFormat="1" ht="16.5" spans="1:251">
      <c r="A3" s="90" t="s">
        <v>145</v>
      </c>
      <c r="B3" s="91" t="s">
        <v>146</v>
      </c>
      <c r="C3" s="92"/>
      <c r="D3" s="91"/>
      <c r="E3" s="91"/>
      <c r="F3" s="91"/>
      <c r="G3" s="91"/>
      <c r="H3" s="91"/>
      <c r="I3" s="91"/>
      <c r="J3" s="116"/>
      <c r="K3" s="123" t="s">
        <v>150</v>
      </c>
      <c r="L3" s="123" t="s">
        <v>150</v>
      </c>
      <c r="M3" s="123" t="s">
        <v>199</v>
      </c>
      <c r="N3" s="123" t="s">
        <v>150</v>
      </c>
      <c r="O3" s="125" t="s">
        <v>199</v>
      </c>
      <c r="P3" s="224" t="s">
        <v>199</v>
      </c>
      <c r="Q3" s="231" t="s">
        <v>150</v>
      </c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</row>
    <row r="4" s="76" customFormat="1" ht="16.5" spans="1:251">
      <c r="A4" s="90"/>
      <c r="B4" s="93" t="s">
        <v>110</v>
      </c>
      <c r="C4" s="94" t="s">
        <v>111</v>
      </c>
      <c r="D4" s="94" t="s">
        <v>112</v>
      </c>
      <c r="E4" s="94" t="s">
        <v>113</v>
      </c>
      <c r="F4" s="94" t="s">
        <v>114</v>
      </c>
      <c r="G4" s="94" t="s">
        <v>147</v>
      </c>
      <c r="H4" s="94" t="s">
        <v>148</v>
      </c>
      <c r="I4" s="225" t="s">
        <v>149</v>
      </c>
      <c r="J4" s="116"/>
      <c r="K4" s="93"/>
      <c r="L4" s="94"/>
      <c r="M4" s="94"/>
      <c r="N4" s="94"/>
      <c r="O4" s="120"/>
      <c r="P4" s="94"/>
      <c r="Q4" s="232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</row>
    <row r="5" s="76" customFormat="1" ht="20" customHeight="1" spans="1:251">
      <c r="A5" s="90"/>
      <c r="B5" s="93" t="s">
        <v>151</v>
      </c>
      <c r="C5" s="94" t="s">
        <v>152</v>
      </c>
      <c r="D5" s="95" t="s">
        <v>153</v>
      </c>
      <c r="E5" s="94" t="s">
        <v>154</v>
      </c>
      <c r="F5" s="94" t="s">
        <v>155</v>
      </c>
      <c r="G5" s="94" t="s">
        <v>156</v>
      </c>
      <c r="H5" s="94" t="s">
        <v>157</v>
      </c>
      <c r="I5" s="225"/>
      <c r="J5" s="122"/>
      <c r="K5" s="123"/>
      <c r="L5" s="123"/>
      <c r="M5" s="123"/>
      <c r="N5" s="123"/>
      <c r="O5" s="125"/>
      <c r="P5" s="226"/>
      <c r="Q5" s="233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</row>
    <row r="6" s="76" customFormat="1" ht="25" customHeight="1" spans="1:251">
      <c r="A6" s="96" t="s">
        <v>160</v>
      </c>
      <c r="B6" s="97">
        <f>C6-2</f>
        <v>66.5</v>
      </c>
      <c r="C6" s="97">
        <f>D6-2</f>
        <v>68.5</v>
      </c>
      <c r="D6" s="98">
        <v>70.5</v>
      </c>
      <c r="E6" s="97">
        <f>D6+2</f>
        <v>72.5</v>
      </c>
      <c r="F6" s="97">
        <f>E6+2</f>
        <v>74.5</v>
      </c>
      <c r="G6" s="97">
        <f>F6+1</f>
        <v>75.5</v>
      </c>
      <c r="H6" s="97">
        <f>G6+1</f>
        <v>76.5</v>
      </c>
      <c r="I6" s="227" t="s">
        <v>161</v>
      </c>
      <c r="J6" s="122"/>
      <c r="K6" s="123"/>
      <c r="L6" s="123"/>
      <c r="M6" s="123"/>
      <c r="N6" s="123"/>
      <c r="O6" s="125"/>
      <c r="P6" s="226"/>
      <c r="Q6" s="233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</row>
    <row r="7" s="76" customFormat="1" ht="25" customHeight="1" spans="1:251">
      <c r="A7" s="99" t="s">
        <v>163</v>
      </c>
      <c r="B7" s="100">
        <f t="shared" ref="B7:B9" si="0">C7-4</f>
        <v>100</v>
      </c>
      <c r="C7" s="100">
        <f t="shared" ref="C7:C9" si="1">D7-4</f>
        <v>104</v>
      </c>
      <c r="D7" s="101">
        <v>108</v>
      </c>
      <c r="E7" s="100">
        <f t="shared" ref="E7:E9" si="2">D7+4</f>
        <v>112</v>
      </c>
      <c r="F7" s="100">
        <f>E7+4</f>
        <v>116</v>
      </c>
      <c r="G7" s="100">
        <f t="shared" ref="G7:G9" si="3">F7+6</f>
        <v>122</v>
      </c>
      <c r="H7" s="100">
        <f t="shared" ref="H7:H9" si="4">G7+6</f>
        <v>128</v>
      </c>
      <c r="I7" s="227" t="s">
        <v>161</v>
      </c>
      <c r="J7" s="122"/>
      <c r="K7" s="123"/>
      <c r="L7" s="123"/>
      <c r="M7" s="123"/>
      <c r="N7" s="123"/>
      <c r="O7" s="125"/>
      <c r="P7" s="226"/>
      <c r="Q7" s="233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</row>
    <row r="8" s="76" customFormat="1" ht="25" customHeight="1" spans="1:251">
      <c r="A8" s="99" t="s">
        <v>165</v>
      </c>
      <c r="B8" s="100">
        <f t="shared" si="0"/>
        <v>98</v>
      </c>
      <c r="C8" s="100">
        <f t="shared" si="1"/>
        <v>102</v>
      </c>
      <c r="D8" s="101">
        <v>106</v>
      </c>
      <c r="E8" s="100">
        <f t="shared" si="2"/>
        <v>110</v>
      </c>
      <c r="F8" s="100">
        <f>E8+5</f>
        <v>115</v>
      </c>
      <c r="G8" s="100">
        <f t="shared" si="3"/>
        <v>121</v>
      </c>
      <c r="H8" s="100">
        <f t="shared" si="4"/>
        <v>127</v>
      </c>
      <c r="I8" s="227" t="s">
        <v>161</v>
      </c>
      <c r="J8" s="122"/>
      <c r="K8" s="123"/>
      <c r="L8" s="123"/>
      <c r="M8" s="123"/>
      <c r="N8" s="123"/>
      <c r="O8" s="125"/>
      <c r="P8" s="226"/>
      <c r="Q8" s="233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</row>
    <row r="9" s="76" customFormat="1" ht="25" customHeight="1" spans="1:251">
      <c r="A9" s="99" t="s">
        <v>166</v>
      </c>
      <c r="B9" s="100">
        <f t="shared" si="0"/>
        <v>98</v>
      </c>
      <c r="C9" s="100">
        <f t="shared" si="1"/>
        <v>102</v>
      </c>
      <c r="D9" s="101">
        <v>106</v>
      </c>
      <c r="E9" s="100">
        <f t="shared" si="2"/>
        <v>110</v>
      </c>
      <c r="F9" s="100">
        <f>E9+5</f>
        <v>115</v>
      </c>
      <c r="G9" s="100">
        <f t="shared" si="3"/>
        <v>121</v>
      </c>
      <c r="H9" s="100">
        <f t="shared" si="4"/>
        <v>127</v>
      </c>
      <c r="I9" s="227" t="s">
        <v>167</v>
      </c>
      <c r="J9" s="122"/>
      <c r="K9" s="123"/>
      <c r="L9" s="123"/>
      <c r="M9" s="123"/>
      <c r="N9" s="123"/>
      <c r="O9" s="125"/>
      <c r="P9" s="226"/>
      <c r="Q9" s="233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</row>
    <row r="10" s="76" customFormat="1" ht="25" customHeight="1" spans="1:251">
      <c r="A10" s="99" t="s">
        <v>168</v>
      </c>
      <c r="B10" s="100">
        <f>C10-1.2</f>
        <v>43.6</v>
      </c>
      <c r="C10" s="100">
        <f>D10-1.2</f>
        <v>44.8</v>
      </c>
      <c r="D10" s="101">
        <v>46</v>
      </c>
      <c r="E10" s="100">
        <f>D10+1.2</f>
        <v>47.2</v>
      </c>
      <c r="F10" s="100">
        <f>E10+1.2</f>
        <v>48.4</v>
      </c>
      <c r="G10" s="100">
        <f>F10+1.4</f>
        <v>49.8</v>
      </c>
      <c r="H10" s="100">
        <f>G10+1.4</f>
        <v>51.2</v>
      </c>
      <c r="I10" s="227" t="s">
        <v>167</v>
      </c>
      <c r="J10" s="122"/>
      <c r="K10" s="123"/>
      <c r="L10" s="123"/>
      <c r="M10" s="123"/>
      <c r="N10" s="123"/>
      <c r="O10" s="123"/>
      <c r="P10" s="228"/>
      <c r="Q10" s="126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</row>
    <row r="11" s="76" customFormat="1" ht="25" customHeight="1" spans="1:251">
      <c r="A11" s="99" t="s">
        <v>170</v>
      </c>
      <c r="B11" s="100">
        <f>C11-0.5</f>
        <v>19</v>
      </c>
      <c r="C11" s="100">
        <f>D11-0.5</f>
        <v>19.5</v>
      </c>
      <c r="D11" s="101">
        <v>20</v>
      </c>
      <c r="E11" s="100">
        <f t="shared" ref="E11:H11" si="5">D11+0.5</f>
        <v>20.5</v>
      </c>
      <c r="F11" s="100">
        <f t="shared" si="5"/>
        <v>21</v>
      </c>
      <c r="G11" s="100">
        <f t="shared" si="5"/>
        <v>21.5</v>
      </c>
      <c r="H11" s="100">
        <f t="shared" si="5"/>
        <v>22</v>
      </c>
      <c r="I11" s="227" t="s">
        <v>171</v>
      </c>
      <c r="J11" s="122"/>
      <c r="K11" s="123"/>
      <c r="L11" s="123"/>
      <c r="M11" s="123"/>
      <c r="N11" s="123"/>
      <c r="O11" s="123"/>
      <c r="P11" s="125"/>
      <c r="Q11" s="126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</row>
    <row r="12" s="76" customFormat="1" ht="25" customHeight="1" spans="1:251">
      <c r="A12" s="99" t="s">
        <v>173</v>
      </c>
      <c r="B12" s="102">
        <f>C12-0.7</f>
        <v>18.1</v>
      </c>
      <c r="C12" s="102">
        <f>D12-0.7</f>
        <v>18.8</v>
      </c>
      <c r="D12" s="101">
        <v>19.5</v>
      </c>
      <c r="E12" s="102">
        <f>D12+0.7</f>
        <v>20.2</v>
      </c>
      <c r="F12" s="102">
        <f>E12+0.7</f>
        <v>20.9</v>
      </c>
      <c r="G12" s="102">
        <f>F12+0.95</f>
        <v>21.85</v>
      </c>
      <c r="H12" s="102">
        <f>G12+0.95</f>
        <v>22.8</v>
      </c>
      <c r="I12" s="227" t="s">
        <v>167</v>
      </c>
      <c r="J12" s="122"/>
      <c r="K12" s="123"/>
      <c r="L12" s="123"/>
      <c r="M12" s="123"/>
      <c r="N12" s="123"/>
      <c r="O12" s="123"/>
      <c r="P12" s="125"/>
      <c r="Q12" s="126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</row>
    <row r="13" s="76" customFormat="1" ht="25" customHeight="1" spans="1:251">
      <c r="A13" s="99" t="s">
        <v>174</v>
      </c>
      <c r="B13" s="100">
        <f>C13-0.7</f>
        <v>15.6</v>
      </c>
      <c r="C13" s="100">
        <f>D13-0.7</f>
        <v>16.3</v>
      </c>
      <c r="D13" s="101">
        <v>17</v>
      </c>
      <c r="E13" s="100">
        <f>D13+0.7</f>
        <v>17.7</v>
      </c>
      <c r="F13" s="100">
        <f>E13+0.7</f>
        <v>18.4</v>
      </c>
      <c r="G13" s="100">
        <f>F13+0.95</f>
        <v>19.35</v>
      </c>
      <c r="H13" s="100">
        <f>G13+0.95</f>
        <v>20.3</v>
      </c>
      <c r="I13" s="227">
        <v>0</v>
      </c>
      <c r="J13" s="122"/>
      <c r="K13" s="123"/>
      <c r="L13" s="123"/>
      <c r="M13" s="123"/>
      <c r="N13" s="123"/>
      <c r="O13" s="123"/>
      <c r="P13" s="125"/>
      <c r="Q13" s="126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</row>
    <row r="14" s="76" customFormat="1" ht="25" customHeight="1" spans="1:251">
      <c r="A14" s="99" t="s">
        <v>176</v>
      </c>
      <c r="B14" s="100">
        <f>C14-0.5</f>
        <v>20.5</v>
      </c>
      <c r="C14" s="100">
        <f>D14-0.5</f>
        <v>21</v>
      </c>
      <c r="D14" s="101">
        <v>21.5</v>
      </c>
      <c r="E14" s="100">
        <f t="shared" ref="E14:H14" si="6">D14+0.5</f>
        <v>22</v>
      </c>
      <c r="F14" s="100">
        <f t="shared" si="6"/>
        <v>22.5</v>
      </c>
      <c r="G14" s="100">
        <f t="shared" si="6"/>
        <v>23</v>
      </c>
      <c r="H14" s="100">
        <f t="shared" si="6"/>
        <v>23.5</v>
      </c>
      <c r="I14" s="229"/>
      <c r="J14" s="122"/>
      <c r="K14" s="123"/>
      <c r="L14" s="123"/>
      <c r="M14" s="123"/>
      <c r="N14" s="123"/>
      <c r="O14" s="123"/>
      <c r="P14" s="125"/>
      <c r="Q14" s="126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</row>
    <row r="15" s="76" customFormat="1" ht="25" customHeight="1" spans="1:251">
      <c r="A15" s="99" t="s">
        <v>177</v>
      </c>
      <c r="B15" s="100">
        <f>C15-0.3</f>
        <v>9.7</v>
      </c>
      <c r="C15" s="100">
        <f>D15-0.3</f>
        <v>10</v>
      </c>
      <c r="D15" s="101">
        <v>10.3</v>
      </c>
      <c r="E15" s="100">
        <f t="shared" ref="E15:H15" si="7">D15+0.3</f>
        <v>10.6</v>
      </c>
      <c r="F15" s="100">
        <f t="shared" si="7"/>
        <v>10.9</v>
      </c>
      <c r="G15" s="100">
        <f t="shared" si="7"/>
        <v>11.2</v>
      </c>
      <c r="H15" s="100">
        <f t="shared" si="7"/>
        <v>11.5</v>
      </c>
      <c r="I15" s="229"/>
      <c r="J15" s="122"/>
      <c r="K15" s="123"/>
      <c r="L15" s="123"/>
      <c r="M15" s="123"/>
      <c r="N15" s="123"/>
      <c r="O15" s="123"/>
      <c r="P15" s="125"/>
      <c r="Q15" s="126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</row>
    <row r="16" s="76" customFormat="1" ht="25" customHeight="1" spans="1:251">
      <c r="A16" s="99" t="s">
        <v>178</v>
      </c>
      <c r="B16" s="100">
        <f>C16-1</f>
        <v>43</v>
      </c>
      <c r="C16" s="100">
        <f>D16-1</f>
        <v>44</v>
      </c>
      <c r="D16" s="101">
        <v>45</v>
      </c>
      <c r="E16" s="100">
        <f>D16+1</f>
        <v>46</v>
      </c>
      <c r="F16" s="100">
        <f>E16+1</f>
        <v>47</v>
      </c>
      <c r="G16" s="100">
        <f>F16+1.5</f>
        <v>48.5</v>
      </c>
      <c r="H16" s="100">
        <f>G16+1.5</f>
        <v>50</v>
      </c>
      <c r="I16" s="229"/>
      <c r="J16" s="122"/>
      <c r="K16" s="123"/>
      <c r="L16" s="123"/>
      <c r="M16" s="123"/>
      <c r="N16" s="123"/>
      <c r="O16" s="123"/>
      <c r="P16" s="125"/>
      <c r="Q16" s="126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</row>
    <row r="17" s="76" customFormat="1" ht="25" customHeight="1" spans="1:251">
      <c r="A17" s="96" t="s">
        <v>179</v>
      </c>
      <c r="B17" s="97">
        <v>13</v>
      </c>
      <c r="C17" s="97">
        <v>13</v>
      </c>
      <c r="D17" s="98">
        <v>14</v>
      </c>
      <c r="E17" s="97">
        <f>D17</f>
        <v>14</v>
      </c>
      <c r="F17" s="97">
        <f>E17+1.5</f>
        <v>15.5</v>
      </c>
      <c r="G17" s="97">
        <f>F17</f>
        <v>15.5</v>
      </c>
      <c r="H17" s="97">
        <f>G17+1</f>
        <v>16.5</v>
      </c>
      <c r="I17" s="229"/>
      <c r="J17" s="122"/>
      <c r="K17" s="123"/>
      <c r="L17" s="123"/>
      <c r="M17" s="123"/>
      <c r="N17" s="123"/>
      <c r="O17" s="123"/>
      <c r="P17" s="125"/>
      <c r="Q17" s="126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</row>
    <row r="18" s="76" customFormat="1" ht="25" customHeight="1" spans="1:251">
      <c r="A18" s="103" t="s">
        <v>180</v>
      </c>
      <c r="B18" s="100">
        <v>5.5</v>
      </c>
      <c r="C18" s="100">
        <v>5.5</v>
      </c>
      <c r="D18" s="104">
        <v>5.5</v>
      </c>
      <c r="E18" s="100">
        <v>5.5</v>
      </c>
      <c r="F18" s="100">
        <v>5.5</v>
      </c>
      <c r="G18" s="100">
        <f>F18</f>
        <v>5.5</v>
      </c>
      <c r="H18" s="100">
        <f>G18</f>
        <v>5.5</v>
      </c>
      <c r="I18" s="229"/>
      <c r="J18" s="122"/>
      <c r="K18" s="123"/>
      <c r="L18" s="123"/>
      <c r="M18" s="123"/>
      <c r="N18" s="123"/>
      <c r="O18" s="123"/>
      <c r="P18" s="125"/>
      <c r="Q18" s="126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</row>
    <row r="19" s="76" customFormat="1" ht="25" customHeight="1" spans="1:251">
      <c r="A19" s="105"/>
      <c r="B19" s="106"/>
      <c r="C19" s="106"/>
      <c r="D19" s="106"/>
      <c r="E19" s="107"/>
      <c r="F19" s="106"/>
      <c r="G19" s="106"/>
      <c r="H19" s="106"/>
      <c r="I19" s="106"/>
      <c r="J19" s="127"/>
      <c r="K19" s="128"/>
      <c r="L19" s="128"/>
      <c r="M19" s="129"/>
      <c r="N19" s="128"/>
      <c r="O19" s="128"/>
      <c r="P19" s="130"/>
      <c r="Q19" s="131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</row>
    <row r="20" s="76" customFormat="1" spans="3:251">
      <c r="C20" s="77"/>
      <c r="J20" s="132"/>
      <c r="K20" s="230"/>
      <c r="L20" s="132"/>
      <c r="M20" s="132"/>
      <c r="O20" s="132"/>
      <c r="P20" s="132"/>
      <c r="Q20" s="234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</row>
    <row r="21" spans="7:17">
      <c r="G21" s="132" t="s">
        <v>182</v>
      </c>
      <c r="H21" s="222">
        <v>45755</v>
      </c>
      <c r="K21" s="132" t="s">
        <v>183</v>
      </c>
      <c r="L21" s="76" t="s">
        <v>138</v>
      </c>
      <c r="O21" s="132" t="s">
        <v>184</v>
      </c>
      <c r="P21" s="132"/>
      <c r="Q21" s="235" t="s">
        <v>141</v>
      </c>
    </row>
  </sheetData>
  <mergeCells count="8">
    <mergeCell ref="A1:M1"/>
    <mergeCell ref="B2:D2"/>
    <mergeCell ref="F2:I2"/>
    <mergeCell ref="L2:Q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40" sqref="A40:K40"/>
    </sheetView>
  </sheetViews>
  <sheetFormatPr defaultColWidth="10.125" defaultRowHeight="14.25"/>
  <cols>
    <col min="1" max="1" width="9.625" style="137" customWidth="1"/>
    <col min="2" max="2" width="11.125" style="137" customWidth="1"/>
    <col min="3" max="3" width="9.125" style="137" customWidth="1"/>
    <col min="4" max="4" width="9.5" style="137" customWidth="1"/>
    <col min="5" max="5" width="11.375" style="137" customWidth="1"/>
    <col min="6" max="6" width="10.375" style="137" customWidth="1"/>
    <col min="7" max="7" width="9.5" style="137" customWidth="1"/>
    <col min="8" max="8" width="9.125" style="137" customWidth="1"/>
    <col min="9" max="9" width="8.125" style="137" customWidth="1"/>
    <col min="10" max="10" width="10.5" style="137" customWidth="1"/>
    <col min="11" max="11" width="12.125" style="137" customWidth="1"/>
    <col min="12" max="16384" width="10.125" style="137"/>
  </cols>
  <sheetData>
    <row r="1" ht="23.25" spans="1:11">
      <c r="A1" s="138" t="s">
        <v>200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ht="39" customHeight="1" spans="1:11">
      <c r="A2" s="139" t="s">
        <v>53</v>
      </c>
      <c r="B2" s="140" t="s">
        <v>54</v>
      </c>
      <c r="C2" s="140"/>
      <c r="D2" s="141" t="s">
        <v>61</v>
      </c>
      <c r="E2" s="142" t="str">
        <f>首期!B4</f>
        <v>TAJJCN81966</v>
      </c>
      <c r="F2" s="143" t="s">
        <v>201</v>
      </c>
      <c r="G2" s="144" t="s">
        <v>68</v>
      </c>
      <c r="H2" s="145"/>
      <c r="I2" s="175" t="s">
        <v>57</v>
      </c>
      <c r="J2" s="194" t="s">
        <v>56</v>
      </c>
      <c r="K2" s="195"/>
    </row>
    <row r="3" ht="18" customHeight="1" spans="1:11">
      <c r="A3" s="146" t="s">
        <v>75</v>
      </c>
      <c r="B3" s="147">
        <v>2780</v>
      </c>
      <c r="C3" s="147"/>
      <c r="D3" s="148" t="s">
        <v>202</v>
      </c>
      <c r="E3" s="149">
        <v>45905</v>
      </c>
      <c r="F3" s="150"/>
      <c r="G3" s="151"/>
      <c r="H3" s="152" t="s">
        <v>203</v>
      </c>
      <c r="I3" s="152"/>
      <c r="J3" s="152"/>
      <c r="K3" s="196"/>
    </row>
    <row r="4" ht="18" customHeight="1" spans="1:11">
      <c r="A4" s="153" t="s">
        <v>71</v>
      </c>
      <c r="B4" s="147">
        <v>2</v>
      </c>
      <c r="C4" s="147">
        <v>7</v>
      </c>
      <c r="D4" s="154" t="s">
        <v>204</v>
      </c>
      <c r="E4" s="150" t="s">
        <v>205</v>
      </c>
      <c r="F4" s="150"/>
      <c r="G4" s="150"/>
      <c r="H4" s="154" t="s">
        <v>206</v>
      </c>
      <c r="I4" s="154"/>
      <c r="J4" s="167" t="s">
        <v>65</v>
      </c>
      <c r="K4" s="197" t="s">
        <v>66</v>
      </c>
    </row>
    <row r="5" ht="18" customHeight="1" spans="1:11">
      <c r="A5" s="153" t="s">
        <v>207</v>
      </c>
      <c r="B5" s="147">
        <v>1</v>
      </c>
      <c r="C5" s="147"/>
      <c r="D5" s="148" t="s">
        <v>208</v>
      </c>
      <c r="E5" s="148"/>
      <c r="G5" s="148"/>
      <c r="H5" s="154" t="s">
        <v>209</v>
      </c>
      <c r="I5" s="154"/>
      <c r="J5" s="167" t="s">
        <v>65</v>
      </c>
      <c r="K5" s="197" t="s">
        <v>66</v>
      </c>
    </row>
    <row r="6" ht="18" customHeight="1" spans="1:13">
      <c r="A6" s="155" t="s">
        <v>210</v>
      </c>
      <c r="B6" s="156">
        <v>125</v>
      </c>
      <c r="C6" s="156"/>
      <c r="D6" s="157" t="s">
        <v>211</v>
      </c>
      <c r="E6" s="158">
        <v>1604</v>
      </c>
      <c r="F6" s="159"/>
      <c r="G6" s="157"/>
      <c r="H6" s="160" t="s">
        <v>212</v>
      </c>
      <c r="I6" s="160"/>
      <c r="J6" s="159" t="s">
        <v>65</v>
      </c>
      <c r="K6" s="198" t="s">
        <v>66</v>
      </c>
      <c r="M6" s="199"/>
    </row>
    <row r="7" ht="18" customHeight="1" spans="1:11">
      <c r="A7" s="161"/>
      <c r="B7" s="162"/>
      <c r="C7" s="162"/>
      <c r="D7" s="161"/>
      <c r="E7" s="162"/>
      <c r="F7" s="163"/>
      <c r="G7" s="161"/>
      <c r="H7" s="163"/>
      <c r="I7" s="162"/>
      <c r="J7" s="162"/>
      <c r="K7" s="162"/>
    </row>
    <row r="8" ht="18" customHeight="1" spans="1:11">
      <c r="A8" s="164" t="s">
        <v>213</v>
      </c>
      <c r="B8" s="143" t="s">
        <v>214</v>
      </c>
      <c r="C8" s="143" t="s">
        <v>215</v>
      </c>
      <c r="D8" s="143" t="s">
        <v>216</v>
      </c>
      <c r="E8" s="143" t="s">
        <v>217</v>
      </c>
      <c r="F8" s="143" t="s">
        <v>218</v>
      </c>
      <c r="G8" s="165" t="s">
        <v>219</v>
      </c>
      <c r="H8" s="166"/>
      <c r="I8" s="166"/>
      <c r="J8" s="166"/>
      <c r="K8" s="200"/>
    </row>
    <row r="9" ht="18" customHeight="1" spans="1:11">
      <c r="A9" s="153" t="s">
        <v>220</v>
      </c>
      <c r="B9" s="154"/>
      <c r="C9" s="167" t="s">
        <v>65</v>
      </c>
      <c r="D9" s="167" t="s">
        <v>66</v>
      </c>
      <c r="E9" s="148" t="s">
        <v>221</v>
      </c>
      <c r="F9" s="168" t="s">
        <v>222</v>
      </c>
      <c r="G9" s="169"/>
      <c r="H9" s="170"/>
      <c r="I9" s="170"/>
      <c r="J9" s="170"/>
      <c r="K9" s="201"/>
    </row>
    <row r="10" ht="18" customHeight="1" spans="1:11">
      <c r="A10" s="153" t="s">
        <v>223</v>
      </c>
      <c r="B10" s="154"/>
      <c r="C10" s="167" t="s">
        <v>65</v>
      </c>
      <c r="D10" s="167" t="s">
        <v>66</v>
      </c>
      <c r="E10" s="148" t="s">
        <v>224</v>
      </c>
      <c r="F10" s="168" t="s">
        <v>225</v>
      </c>
      <c r="G10" s="169" t="s">
        <v>226</v>
      </c>
      <c r="H10" s="170"/>
      <c r="I10" s="170"/>
      <c r="J10" s="170"/>
      <c r="K10" s="201"/>
    </row>
    <row r="11" ht="18" customHeight="1" spans="1:11">
      <c r="A11" s="171" t="s">
        <v>188</v>
      </c>
      <c r="B11" s="172"/>
      <c r="C11" s="172"/>
      <c r="D11" s="172"/>
      <c r="E11" s="172"/>
      <c r="F11" s="172"/>
      <c r="G11" s="172"/>
      <c r="H11" s="172"/>
      <c r="I11" s="172"/>
      <c r="J11" s="172"/>
      <c r="K11" s="202"/>
    </row>
    <row r="12" ht="18" customHeight="1" spans="1:11">
      <c r="A12" s="146" t="s">
        <v>89</v>
      </c>
      <c r="B12" s="167" t="s">
        <v>85</v>
      </c>
      <c r="C12" s="167" t="s">
        <v>86</v>
      </c>
      <c r="D12" s="168"/>
      <c r="E12" s="148" t="s">
        <v>87</v>
      </c>
      <c r="F12" s="167" t="s">
        <v>85</v>
      </c>
      <c r="G12" s="167" t="s">
        <v>86</v>
      </c>
      <c r="H12" s="167"/>
      <c r="I12" s="148" t="s">
        <v>227</v>
      </c>
      <c r="J12" s="167" t="s">
        <v>85</v>
      </c>
      <c r="K12" s="197" t="s">
        <v>86</v>
      </c>
    </row>
    <row r="13" ht="18" customHeight="1" spans="1:11">
      <c r="A13" s="146" t="s">
        <v>92</v>
      </c>
      <c r="B13" s="167" t="s">
        <v>85</v>
      </c>
      <c r="C13" s="167" t="s">
        <v>86</v>
      </c>
      <c r="D13" s="168"/>
      <c r="E13" s="148" t="s">
        <v>97</v>
      </c>
      <c r="F13" s="167" t="s">
        <v>85</v>
      </c>
      <c r="G13" s="167" t="s">
        <v>86</v>
      </c>
      <c r="H13" s="167"/>
      <c r="I13" s="148" t="s">
        <v>228</v>
      </c>
      <c r="J13" s="167" t="s">
        <v>85</v>
      </c>
      <c r="K13" s="197" t="s">
        <v>86</v>
      </c>
    </row>
    <row r="14" ht="18" customHeight="1" spans="1:11">
      <c r="A14" s="155" t="s">
        <v>229</v>
      </c>
      <c r="B14" s="159" t="s">
        <v>85</v>
      </c>
      <c r="C14" s="159" t="s">
        <v>86</v>
      </c>
      <c r="D14" s="173"/>
      <c r="E14" s="157" t="s">
        <v>230</v>
      </c>
      <c r="F14" s="159" t="s">
        <v>85</v>
      </c>
      <c r="G14" s="159" t="s">
        <v>86</v>
      </c>
      <c r="H14" s="159"/>
      <c r="I14" s="157" t="s">
        <v>231</v>
      </c>
      <c r="J14" s="159" t="s">
        <v>85</v>
      </c>
      <c r="K14" s="198" t="s">
        <v>86</v>
      </c>
    </row>
    <row r="15" ht="18" customHeight="1" spans="1:11">
      <c r="A15" s="161"/>
      <c r="B15" s="174"/>
      <c r="C15" s="174"/>
      <c r="D15" s="162"/>
      <c r="E15" s="161"/>
      <c r="F15" s="174"/>
      <c r="G15" s="174"/>
      <c r="H15" s="174"/>
      <c r="I15" s="161"/>
      <c r="J15" s="174"/>
      <c r="K15" s="174"/>
    </row>
    <row r="16" s="135" customFormat="1" ht="18" customHeight="1" spans="1:11">
      <c r="A16" s="139" t="s">
        <v>232</v>
      </c>
      <c r="B16" s="175"/>
      <c r="C16" s="175"/>
      <c r="D16" s="175"/>
      <c r="E16" s="175"/>
      <c r="F16" s="175"/>
      <c r="G16" s="175"/>
      <c r="H16" s="175"/>
      <c r="I16" s="175"/>
      <c r="J16" s="175"/>
      <c r="K16" s="203"/>
    </row>
    <row r="17" ht="18" customHeight="1" spans="1:11">
      <c r="A17" s="153" t="s">
        <v>233</v>
      </c>
      <c r="B17" s="154"/>
      <c r="C17" s="154"/>
      <c r="D17" s="154"/>
      <c r="E17" s="154"/>
      <c r="F17" s="154"/>
      <c r="G17" s="154"/>
      <c r="H17" s="154"/>
      <c r="I17" s="154"/>
      <c r="J17" s="154"/>
      <c r="K17" s="204"/>
    </row>
    <row r="18" ht="18" customHeight="1" spans="1:11">
      <c r="A18" s="153" t="s">
        <v>234</v>
      </c>
      <c r="B18" s="154"/>
      <c r="C18" s="154"/>
      <c r="D18" s="154"/>
      <c r="E18" s="154"/>
      <c r="F18" s="154"/>
      <c r="G18" s="154"/>
      <c r="H18" s="154"/>
      <c r="I18" s="154"/>
      <c r="J18" s="154"/>
      <c r="K18" s="204"/>
    </row>
    <row r="19" ht="22" customHeight="1" spans="1:11">
      <c r="A19" s="176"/>
      <c r="B19" s="167"/>
      <c r="C19" s="167"/>
      <c r="D19" s="167"/>
      <c r="E19" s="167"/>
      <c r="F19" s="167"/>
      <c r="G19" s="167"/>
      <c r="H19" s="167"/>
      <c r="I19" s="167"/>
      <c r="J19" s="167"/>
      <c r="K19" s="197"/>
    </row>
    <row r="20" ht="22" customHeight="1" spans="1:11">
      <c r="A20" s="177"/>
      <c r="B20" s="178"/>
      <c r="C20" s="178"/>
      <c r="D20" s="178"/>
      <c r="E20" s="178"/>
      <c r="F20" s="178"/>
      <c r="G20" s="178"/>
      <c r="H20" s="178"/>
      <c r="I20" s="178"/>
      <c r="J20" s="178"/>
      <c r="K20" s="205"/>
    </row>
    <row r="21" ht="22" customHeight="1" spans="1:11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205"/>
    </row>
    <row r="22" ht="22" customHeight="1" spans="1:11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205"/>
    </row>
    <row r="23" ht="22" customHeight="1" spans="1:11">
      <c r="A23" s="179"/>
      <c r="B23" s="180"/>
      <c r="C23" s="180"/>
      <c r="D23" s="180"/>
      <c r="E23" s="180"/>
      <c r="F23" s="180"/>
      <c r="G23" s="180"/>
      <c r="H23" s="180"/>
      <c r="I23" s="180"/>
      <c r="J23" s="180"/>
      <c r="K23" s="206"/>
    </row>
    <row r="24" ht="18" customHeight="1" spans="1:11">
      <c r="A24" s="153" t="s">
        <v>123</v>
      </c>
      <c r="B24" s="154"/>
      <c r="C24" s="167" t="s">
        <v>65</v>
      </c>
      <c r="D24" s="167" t="s">
        <v>66</v>
      </c>
      <c r="E24" s="152"/>
      <c r="F24" s="152"/>
      <c r="G24" s="152"/>
      <c r="H24" s="152"/>
      <c r="I24" s="152"/>
      <c r="J24" s="152"/>
      <c r="K24" s="196"/>
    </row>
    <row r="25" ht="18" customHeight="1" spans="1:11">
      <c r="A25" s="181" t="s">
        <v>235</v>
      </c>
      <c r="B25" s="182"/>
      <c r="C25" s="182"/>
      <c r="D25" s="182"/>
      <c r="E25" s="182"/>
      <c r="F25" s="182"/>
      <c r="G25" s="182"/>
      <c r="H25" s="182"/>
      <c r="I25" s="182"/>
      <c r="J25" s="182"/>
      <c r="K25" s="207"/>
    </row>
    <row r="26" ht="15" spans="1:11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</row>
    <row r="27" ht="20" customHeight="1" spans="1:11">
      <c r="A27" s="184" t="s">
        <v>236</v>
      </c>
      <c r="B27" s="166"/>
      <c r="C27" s="166"/>
      <c r="D27" s="166"/>
      <c r="E27" s="166"/>
      <c r="F27" s="166"/>
      <c r="G27" s="166"/>
      <c r="H27" s="166"/>
      <c r="I27" s="166"/>
      <c r="J27" s="166"/>
      <c r="K27" s="208" t="s">
        <v>237</v>
      </c>
    </row>
    <row r="28" ht="23" customHeight="1" spans="1:11">
      <c r="A28" s="177" t="s">
        <v>238</v>
      </c>
      <c r="B28" s="178"/>
      <c r="C28" s="178"/>
      <c r="D28" s="178"/>
      <c r="E28" s="178"/>
      <c r="F28" s="178"/>
      <c r="G28" s="178"/>
      <c r="H28" s="178"/>
      <c r="I28" s="178"/>
      <c r="J28" s="209"/>
      <c r="K28" s="210">
        <v>1</v>
      </c>
    </row>
    <row r="29" ht="23" customHeight="1" spans="1:11">
      <c r="A29" s="177" t="s">
        <v>239</v>
      </c>
      <c r="B29" s="178"/>
      <c r="C29" s="178"/>
      <c r="D29" s="178"/>
      <c r="E29" s="178"/>
      <c r="F29" s="178"/>
      <c r="G29" s="178"/>
      <c r="H29" s="178"/>
      <c r="I29" s="178"/>
      <c r="J29" s="209"/>
      <c r="K29" s="201">
        <v>1</v>
      </c>
    </row>
    <row r="30" ht="23" customHeight="1" spans="1:11">
      <c r="A30" s="177" t="s">
        <v>240</v>
      </c>
      <c r="B30" s="178"/>
      <c r="C30" s="178"/>
      <c r="D30" s="178"/>
      <c r="E30" s="178"/>
      <c r="F30" s="178"/>
      <c r="G30" s="178"/>
      <c r="H30" s="178"/>
      <c r="I30" s="178"/>
      <c r="J30" s="209"/>
      <c r="K30" s="201">
        <v>1</v>
      </c>
    </row>
    <row r="31" ht="23" customHeight="1" spans="1:11">
      <c r="A31" s="177"/>
      <c r="B31" s="178"/>
      <c r="C31" s="178"/>
      <c r="D31" s="178"/>
      <c r="E31" s="178"/>
      <c r="F31" s="178"/>
      <c r="G31" s="178"/>
      <c r="H31" s="178"/>
      <c r="I31" s="178"/>
      <c r="J31" s="209"/>
      <c r="K31" s="201"/>
    </row>
    <row r="32" ht="23" customHeight="1" spans="1:11">
      <c r="A32" s="177"/>
      <c r="B32" s="178"/>
      <c r="C32" s="178"/>
      <c r="D32" s="178"/>
      <c r="E32" s="178"/>
      <c r="F32" s="178"/>
      <c r="G32" s="178"/>
      <c r="H32" s="178"/>
      <c r="I32" s="178"/>
      <c r="J32" s="209"/>
      <c r="K32" s="211"/>
    </row>
    <row r="33" ht="23" customHeight="1" spans="1:11">
      <c r="A33" s="177"/>
      <c r="B33" s="178"/>
      <c r="C33" s="178"/>
      <c r="D33" s="178"/>
      <c r="E33" s="178"/>
      <c r="F33" s="178"/>
      <c r="G33" s="178"/>
      <c r="H33" s="178"/>
      <c r="I33" s="178"/>
      <c r="J33" s="209"/>
      <c r="K33" s="212"/>
    </row>
    <row r="34" ht="23" customHeight="1" spans="1:11">
      <c r="A34" s="177"/>
      <c r="B34" s="178"/>
      <c r="C34" s="178"/>
      <c r="D34" s="178"/>
      <c r="E34" s="178"/>
      <c r="F34" s="178"/>
      <c r="G34" s="178"/>
      <c r="H34" s="178"/>
      <c r="I34" s="178"/>
      <c r="J34" s="209"/>
      <c r="K34" s="201"/>
    </row>
    <row r="35" ht="23" customHeight="1" spans="1:11">
      <c r="A35" s="177"/>
      <c r="B35" s="178"/>
      <c r="C35" s="178"/>
      <c r="D35" s="178"/>
      <c r="E35" s="178"/>
      <c r="F35" s="178"/>
      <c r="G35" s="178"/>
      <c r="H35" s="178"/>
      <c r="I35" s="178"/>
      <c r="J35" s="209"/>
      <c r="K35" s="213"/>
    </row>
    <row r="36" ht="23" customHeight="1" spans="1:11">
      <c r="A36" s="185" t="s">
        <v>241</v>
      </c>
      <c r="B36" s="186"/>
      <c r="C36" s="186"/>
      <c r="D36" s="186"/>
      <c r="E36" s="186"/>
      <c r="F36" s="186"/>
      <c r="G36" s="186"/>
      <c r="H36" s="186"/>
      <c r="I36" s="186"/>
      <c r="J36" s="214"/>
      <c r="K36" s="215">
        <f>SUM(K28:K35)</f>
        <v>3</v>
      </c>
    </row>
    <row r="37" ht="18.75" customHeight="1" spans="1:11">
      <c r="A37" s="187" t="s">
        <v>242</v>
      </c>
      <c r="B37" s="188"/>
      <c r="C37" s="188"/>
      <c r="D37" s="188"/>
      <c r="E37" s="188"/>
      <c r="F37" s="188"/>
      <c r="G37" s="188"/>
      <c r="H37" s="188"/>
      <c r="I37" s="188"/>
      <c r="J37" s="188"/>
      <c r="K37" s="216"/>
    </row>
    <row r="38" s="136" customFormat="1" ht="18.75" customHeight="1" spans="1:11">
      <c r="A38" s="153" t="s">
        <v>243</v>
      </c>
      <c r="B38" s="154"/>
      <c r="C38" s="154"/>
      <c r="D38" s="152" t="s">
        <v>244</v>
      </c>
      <c r="E38" s="152"/>
      <c r="F38" s="189" t="s">
        <v>245</v>
      </c>
      <c r="G38" s="190"/>
      <c r="H38" s="154" t="s">
        <v>246</v>
      </c>
      <c r="I38" s="154"/>
      <c r="J38" s="154" t="s">
        <v>247</v>
      </c>
      <c r="K38" s="204"/>
    </row>
    <row r="39" ht="18.75" customHeight="1" spans="1:11">
      <c r="A39" s="153" t="s">
        <v>124</v>
      </c>
      <c r="B39" s="154" t="s">
        <v>248</v>
      </c>
      <c r="C39" s="154"/>
      <c r="D39" s="154"/>
      <c r="E39" s="154"/>
      <c r="F39" s="154"/>
      <c r="G39" s="154"/>
      <c r="H39" s="154"/>
      <c r="I39" s="154"/>
      <c r="J39" s="154"/>
      <c r="K39" s="204"/>
    </row>
    <row r="40" ht="24" customHeight="1" spans="1:11">
      <c r="A40" s="153"/>
      <c r="B40" s="154"/>
      <c r="C40" s="154"/>
      <c r="D40" s="154"/>
      <c r="E40" s="154"/>
      <c r="F40" s="154"/>
      <c r="G40" s="154"/>
      <c r="H40" s="154"/>
      <c r="I40" s="154"/>
      <c r="J40" s="154"/>
      <c r="K40" s="204"/>
    </row>
    <row r="41" ht="24" customHeight="1" spans="1:11">
      <c r="A41" s="153"/>
      <c r="B41" s="154"/>
      <c r="C41" s="154"/>
      <c r="D41" s="154"/>
      <c r="E41" s="154"/>
      <c r="F41" s="154"/>
      <c r="G41" s="154"/>
      <c r="H41" s="154"/>
      <c r="I41" s="154"/>
      <c r="J41" s="154"/>
      <c r="K41" s="204"/>
    </row>
    <row r="42" ht="32.1" customHeight="1" spans="1:11">
      <c r="A42" s="155" t="s">
        <v>135</v>
      </c>
      <c r="B42" s="191" t="s">
        <v>249</v>
      </c>
      <c r="C42" s="191"/>
      <c r="D42" s="157" t="s">
        <v>250</v>
      </c>
      <c r="E42" s="173" t="s">
        <v>138</v>
      </c>
      <c r="F42" s="157" t="s">
        <v>139</v>
      </c>
      <c r="G42" s="192">
        <v>45899</v>
      </c>
      <c r="H42" s="193" t="s">
        <v>140</v>
      </c>
      <c r="I42" s="193"/>
      <c r="J42" s="191" t="s">
        <v>141</v>
      </c>
      <c r="K42" s="21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tabSelected="1" workbookViewId="0">
      <selection activeCell="J11" sqref="J11"/>
    </sheetView>
  </sheetViews>
  <sheetFormatPr defaultColWidth="9" defaultRowHeight="14.25"/>
  <cols>
    <col min="1" max="1" width="13.625" style="76" customWidth="1"/>
    <col min="2" max="3" width="9.125" style="76" customWidth="1"/>
    <col min="4" max="4" width="9.125" style="77" customWidth="1"/>
    <col min="5" max="7" width="9.125" style="76" customWidth="1"/>
    <col min="8" max="8" width="8.5" style="76" customWidth="1"/>
    <col min="9" max="9" width="2.75" style="76" customWidth="1"/>
    <col min="10" max="11" width="10.375" style="76" customWidth="1"/>
    <col min="12" max="12" width="14.625" style="76" customWidth="1"/>
    <col min="13" max="16" width="14.625" style="78" customWidth="1"/>
    <col min="17" max="253" width="9" style="76"/>
    <col min="254" max="16384" width="9" style="79"/>
  </cols>
  <sheetData>
    <row r="1" s="76" customFormat="1" ht="29" customHeight="1" spans="1:256">
      <c r="A1" s="80" t="s">
        <v>144</v>
      </c>
      <c r="B1" s="81"/>
      <c r="C1" s="82"/>
      <c r="D1" s="83"/>
      <c r="E1" s="82"/>
      <c r="F1" s="82"/>
      <c r="G1" s="82"/>
      <c r="H1" s="82"/>
      <c r="I1" s="82"/>
      <c r="J1" s="82"/>
      <c r="K1" s="82"/>
      <c r="L1" s="82"/>
      <c r="M1" s="110"/>
      <c r="N1" s="110"/>
      <c r="O1" s="110"/>
      <c r="P1" s="110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  <c r="IR1" s="79"/>
      <c r="IS1" s="79"/>
      <c r="IT1" s="79"/>
      <c r="IU1" s="79"/>
      <c r="IV1" s="79"/>
    </row>
    <row r="2" s="76" customFormat="1" ht="20" customHeight="1" spans="1:256">
      <c r="A2" s="84" t="s">
        <v>61</v>
      </c>
      <c r="B2" s="85" t="str">
        <f>首期!B4</f>
        <v>TAJJCN81966</v>
      </c>
      <c r="C2" s="86"/>
      <c r="D2" s="87"/>
      <c r="E2" s="88" t="s">
        <v>67</v>
      </c>
      <c r="F2" s="89" t="str">
        <f>首期!B5</f>
        <v>男式POLO短袖T恤</v>
      </c>
      <c r="G2" s="89"/>
      <c r="H2" s="89"/>
      <c r="I2" s="111"/>
      <c r="J2" s="112" t="s">
        <v>57</v>
      </c>
      <c r="K2" s="113" t="s">
        <v>56</v>
      </c>
      <c r="L2" s="113"/>
      <c r="M2" s="113"/>
      <c r="N2" s="113"/>
      <c r="O2" s="114"/>
      <c r="P2" s="115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  <c r="IR2" s="79"/>
      <c r="IS2" s="79"/>
      <c r="IT2" s="79"/>
      <c r="IU2" s="79"/>
      <c r="IV2" s="79"/>
    </row>
    <row r="3" s="76" customFormat="1" spans="1:256">
      <c r="A3" s="90" t="s">
        <v>145</v>
      </c>
      <c r="B3" s="91" t="s">
        <v>146</v>
      </c>
      <c r="C3" s="92"/>
      <c r="D3" s="91"/>
      <c r="E3" s="91"/>
      <c r="F3" s="91"/>
      <c r="G3" s="91"/>
      <c r="H3" s="91"/>
      <c r="I3" s="116"/>
      <c r="J3" s="117"/>
      <c r="K3" s="117"/>
      <c r="L3" s="117"/>
      <c r="M3" s="117"/>
      <c r="N3" s="117"/>
      <c r="O3" s="118"/>
      <c r="P3" s="11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</row>
    <row r="4" s="76" customFormat="1" ht="16.5" spans="1:256">
      <c r="A4" s="90"/>
      <c r="B4" s="93" t="s">
        <v>110</v>
      </c>
      <c r="C4" s="94" t="s">
        <v>111</v>
      </c>
      <c r="D4" s="94" t="s">
        <v>112</v>
      </c>
      <c r="E4" s="94" t="s">
        <v>113</v>
      </c>
      <c r="F4" s="94" t="s">
        <v>114</v>
      </c>
      <c r="G4" s="94" t="s">
        <v>147</v>
      </c>
      <c r="H4" s="94" t="s">
        <v>148</v>
      </c>
      <c r="I4" s="116"/>
      <c r="J4" s="93"/>
      <c r="K4" s="94"/>
      <c r="L4" s="94" t="s">
        <v>112</v>
      </c>
      <c r="M4" s="94" t="s">
        <v>113</v>
      </c>
      <c r="N4" s="94" t="s">
        <v>114</v>
      </c>
      <c r="O4" s="120" t="s">
        <v>147</v>
      </c>
      <c r="P4" s="121" t="s">
        <v>116</v>
      </c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</row>
    <row r="5" s="76" customFormat="1" ht="16.5" spans="1:256">
      <c r="A5" s="90"/>
      <c r="B5" s="93" t="s">
        <v>151</v>
      </c>
      <c r="C5" s="94" t="s">
        <v>152</v>
      </c>
      <c r="D5" s="95" t="s">
        <v>153</v>
      </c>
      <c r="E5" s="94" t="s">
        <v>154</v>
      </c>
      <c r="F5" s="94" t="s">
        <v>155</v>
      </c>
      <c r="G5" s="94" t="s">
        <v>156</v>
      </c>
      <c r="H5" s="94" t="s">
        <v>157</v>
      </c>
      <c r="I5" s="122"/>
      <c r="J5" s="123"/>
      <c r="K5" s="123"/>
      <c r="L5" s="123" t="s">
        <v>150</v>
      </c>
      <c r="M5" s="123" t="s">
        <v>150</v>
      </c>
      <c r="N5" s="123" t="s">
        <v>199</v>
      </c>
      <c r="O5" s="123" t="s">
        <v>150</v>
      </c>
      <c r="P5" s="124" t="s">
        <v>199</v>
      </c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</row>
    <row r="6" s="76" customFormat="1" ht="21" customHeight="1" spans="1:256">
      <c r="A6" s="96" t="s">
        <v>160</v>
      </c>
      <c r="B6" s="97">
        <f>C6-2</f>
        <v>66.5</v>
      </c>
      <c r="C6" s="97">
        <f>D6-2</f>
        <v>68.5</v>
      </c>
      <c r="D6" s="98">
        <v>70.5</v>
      </c>
      <c r="E6" s="97">
        <f>D6+2</f>
        <v>72.5</v>
      </c>
      <c r="F6" s="97">
        <f>E6+2</f>
        <v>74.5</v>
      </c>
      <c r="G6" s="97">
        <f>F6+1</f>
        <v>75.5</v>
      </c>
      <c r="H6" s="97">
        <f>G6+1</f>
        <v>76.5</v>
      </c>
      <c r="I6" s="122"/>
      <c r="J6" s="123"/>
      <c r="K6" s="123"/>
      <c r="L6" s="123" t="s">
        <v>251</v>
      </c>
      <c r="M6" s="123" t="s">
        <v>252</v>
      </c>
      <c r="N6" s="123" t="s">
        <v>253</v>
      </c>
      <c r="O6" s="125" t="s">
        <v>252</v>
      </c>
      <c r="P6" s="126" t="s">
        <v>254</v>
      </c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  <c r="IU6" s="79"/>
      <c r="IV6" s="79"/>
    </row>
    <row r="7" s="76" customFormat="1" ht="21" customHeight="1" spans="1:256">
      <c r="A7" s="99" t="s">
        <v>163</v>
      </c>
      <c r="B7" s="100">
        <f t="shared" ref="B7:B9" si="0">C7-4</f>
        <v>100</v>
      </c>
      <c r="C7" s="100">
        <f t="shared" ref="C7:C9" si="1">D7-4</f>
        <v>104</v>
      </c>
      <c r="D7" s="101">
        <v>108</v>
      </c>
      <c r="E7" s="100">
        <f t="shared" ref="E7:E9" si="2">D7+4</f>
        <v>112</v>
      </c>
      <c r="F7" s="100">
        <f>E7+4</f>
        <v>116</v>
      </c>
      <c r="G7" s="100">
        <f t="shared" ref="G7:G9" si="3">F7+6</f>
        <v>122</v>
      </c>
      <c r="H7" s="100">
        <f t="shared" ref="H7:H9" si="4">G7+6</f>
        <v>128</v>
      </c>
      <c r="I7" s="122"/>
      <c r="J7" s="123"/>
      <c r="K7" s="123"/>
      <c r="L7" s="123" t="s">
        <v>255</v>
      </c>
      <c r="M7" s="123" t="s">
        <v>256</v>
      </c>
      <c r="N7" s="123" t="s">
        <v>257</v>
      </c>
      <c r="O7" s="125" t="s">
        <v>255</v>
      </c>
      <c r="P7" s="126" t="s">
        <v>258</v>
      </c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  <c r="IU7" s="79"/>
      <c r="IV7" s="79"/>
    </row>
    <row r="8" s="76" customFormat="1" ht="21" customHeight="1" spans="1:256">
      <c r="A8" s="99" t="s">
        <v>165</v>
      </c>
      <c r="B8" s="100">
        <f t="shared" si="0"/>
        <v>98</v>
      </c>
      <c r="C8" s="100">
        <f t="shared" si="1"/>
        <v>102</v>
      </c>
      <c r="D8" s="101">
        <v>106</v>
      </c>
      <c r="E8" s="100">
        <f t="shared" si="2"/>
        <v>110</v>
      </c>
      <c r="F8" s="100">
        <f>E8+5</f>
        <v>115</v>
      </c>
      <c r="G8" s="100">
        <f t="shared" si="3"/>
        <v>121</v>
      </c>
      <c r="H8" s="100">
        <f t="shared" si="4"/>
        <v>127</v>
      </c>
      <c r="I8" s="122"/>
      <c r="J8" s="123"/>
      <c r="K8" s="123"/>
      <c r="L8" s="123" t="s">
        <v>259</v>
      </c>
      <c r="M8" s="123" t="s">
        <v>260</v>
      </c>
      <c r="N8" s="123" t="s">
        <v>261</v>
      </c>
      <c r="O8" s="125" t="s">
        <v>262</v>
      </c>
      <c r="P8" s="126" t="s">
        <v>257</v>
      </c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</row>
    <row r="9" s="76" customFormat="1" ht="21" customHeight="1" spans="1:256">
      <c r="A9" s="99" t="s">
        <v>166</v>
      </c>
      <c r="B9" s="100">
        <f t="shared" si="0"/>
        <v>98</v>
      </c>
      <c r="C9" s="100">
        <f t="shared" si="1"/>
        <v>102</v>
      </c>
      <c r="D9" s="101">
        <v>106</v>
      </c>
      <c r="E9" s="100">
        <f t="shared" si="2"/>
        <v>110</v>
      </c>
      <c r="F9" s="100">
        <f>E9+5</f>
        <v>115</v>
      </c>
      <c r="G9" s="100">
        <f t="shared" si="3"/>
        <v>121</v>
      </c>
      <c r="H9" s="100">
        <f t="shared" si="4"/>
        <v>127</v>
      </c>
      <c r="I9" s="122"/>
      <c r="J9" s="123"/>
      <c r="K9" s="123"/>
      <c r="L9" s="123" t="s">
        <v>257</v>
      </c>
      <c r="M9" s="123" t="s">
        <v>263</v>
      </c>
      <c r="N9" s="123" t="s">
        <v>253</v>
      </c>
      <c r="O9" s="125" t="s">
        <v>257</v>
      </c>
      <c r="P9" s="126" t="s">
        <v>264</v>
      </c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  <c r="IU9" s="79"/>
      <c r="IV9" s="79"/>
    </row>
    <row r="10" s="76" customFormat="1" ht="21" customHeight="1" spans="1:256">
      <c r="A10" s="99" t="s">
        <v>168</v>
      </c>
      <c r="B10" s="100">
        <f>C10-1.2</f>
        <v>43.6</v>
      </c>
      <c r="C10" s="100">
        <f>D10-1.2</f>
        <v>44.8</v>
      </c>
      <c r="D10" s="101">
        <v>46</v>
      </c>
      <c r="E10" s="100">
        <f>D10+1.2</f>
        <v>47.2</v>
      </c>
      <c r="F10" s="100">
        <f>E10+1.2</f>
        <v>48.4</v>
      </c>
      <c r="G10" s="100">
        <f>F10+1.4</f>
        <v>49.8</v>
      </c>
      <c r="H10" s="100">
        <f>G10+1.4</f>
        <v>51.2</v>
      </c>
      <c r="I10" s="122"/>
      <c r="J10" s="123"/>
      <c r="K10" s="123"/>
      <c r="L10" s="123" t="s">
        <v>252</v>
      </c>
      <c r="M10" s="123" t="s">
        <v>257</v>
      </c>
      <c r="N10" s="123" t="s">
        <v>265</v>
      </c>
      <c r="O10" s="125" t="s">
        <v>260</v>
      </c>
      <c r="P10" s="126" t="s">
        <v>266</v>
      </c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</row>
    <row r="11" s="76" customFormat="1" ht="21" customHeight="1" spans="1:256">
      <c r="A11" s="99" t="s">
        <v>170</v>
      </c>
      <c r="B11" s="100">
        <f>C11-0.5</f>
        <v>19</v>
      </c>
      <c r="C11" s="100">
        <f>D11-0.5</f>
        <v>19.5</v>
      </c>
      <c r="D11" s="101">
        <v>20</v>
      </c>
      <c r="E11" s="100">
        <f t="shared" ref="E11:H11" si="5">D11+0.5</f>
        <v>20.5</v>
      </c>
      <c r="F11" s="100">
        <f t="shared" si="5"/>
        <v>21</v>
      </c>
      <c r="G11" s="100">
        <f t="shared" si="5"/>
        <v>21.5</v>
      </c>
      <c r="H11" s="100">
        <f t="shared" si="5"/>
        <v>22</v>
      </c>
      <c r="I11" s="122"/>
      <c r="J11" s="123"/>
      <c r="K11" s="123"/>
      <c r="L11" s="123" t="s">
        <v>267</v>
      </c>
      <c r="M11" s="123" t="s">
        <v>268</v>
      </c>
      <c r="N11" s="123" t="s">
        <v>260</v>
      </c>
      <c r="O11" s="125" t="s">
        <v>257</v>
      </c>
      <c r="P11" s="126" t="s">
        <v>262</v>
      </c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</row>
    <row r="12" s="76" customFormat="1" ht="21" customHeight="1" spans="1:256">
      <c r="A12" s="99" t="s">
        <v>173</v>
      </c>
      <c r="B12" s="102">
        <f>C12-0.7</f>
        <v>18.1</v>
      </c>
      <c r="C12" s="102">
        <f>D12-0.7</f>
        <v>18.8</v>
      </c>
      <c r="D12" s="101">
        <v>19.5</v>
      </c>
      <c r="E12" s="102">
        <f>D12+0.7</f>
        <v>20.2</v>
      </c>
      <c r="F12" s="102">
        <f>E12+0.7</f>
        <v>20.9</v>
      </c>
      <c r="G12" s="102">
        <f>F12+0.95</f>
        <v>21.85</v>
      </c>
      <c r="H12" s="102">
        <f>G12+0.95</f>
        <v>22.8</v>
      </c>
      <c r="I12" s="122"/>
      <c r="J12" s="123"/>
      <c r="K12" s="123"/>
      <c r="L12" s="123" t="s">
        <v>257</v>
      </c>
      <c r="M12" s="123" t="s">
        <v>269</v>
      </c>
      <c r="N12" s="123" t="s">
        <v>270</v>
      </c>
      <c r="O12" s="125" t="s">
        <v>271</v>
      </c>
      <c r="P12" s="126" t="s">
        <v>267</v>
      </c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</row>
    <row r="13" s="76" customFormat="1" ht="21" customHeight="1" spans="1:256">
      <c r="A13" s="99" t="s">
        <v>174</v>
      </c>
      <c r="B13" s="100">
        <f>C13-0.7</f>
        <v>15.6</v>
      </c>
      <c r="C13" s="100">
        <f>D13-0.7</f>
        <v>16.3</v>
      </c>
      <c r="D13" s="101">
        <v>17</v>
      </c>
      <c r="E13" s="100">
        <f>D13+0.7</f>
        <v>17.7</v>
      </c>
      <c r="F13" s="100">
        <f>E13+0.7</f>
        <v>18.4</v>
      </c>
      <c r="G13" s="100">
        <f>F13+0.95</f>
        <v>19.35</v>
      </c>
      <c r="H13" s="100">
        <f>G13+0.95</f>
        <v>20.3</v>
      </c>
      <c r="I13" s="122"/>
      <c r="J13" s="123"/>
      <c r="K13" s="123"/>
      <c r="L13" s="123" t="s">
        <v>271</v>
      </c>
      <c r="M13" s="123" t="s">
        <v>252</v>
      </c>
      <c r="N13" s="123" t="s">
        <v>257</v>
      </c>
      <c r="O13" s="125" t="s">
        <v>272</v>
      </c>
      <c r="P13" s="126" t="s">
        <v>257</v>
      </c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  <c r="IU13" s="79"/>
      <c r="IV13" s="79"/>
    </row>
    <row r="14" s="76" customFormat="1" ht="21" customHeight="1" spans="1:256">
      <c r="A14" s="99" t="s">
        <v>176</v>
      </c>
      <c r="B14" s="100">
        <f>C14-0.5</f>
        <v>20.5</v>
      </c>
      <c r="C14" s="100">
        <f>D14-0.5</f>
        <v>21</v>
      </c>
      <c r="D14" s="101">
        <v>21.5</v>
      </c>
      <c r="E14" s="100">
        <f t="shared" ref="E14:H14" si="6">D14+0.5</f>
        <v>22</v>
      </c>
      <c r="F14" s="100">
        <f t="shared" si="6"/>
        <v>22.5</v>
      </c>
      <c r="G14" s="100">
        <f t="shared" si="6"/>
        <v>23</v>
      </c>
      <c r="H14" s="100">
        <f t="shared" si="6"/>
        <v>23.5</v>
      </c>
      <c r="I14" s="122"/>
      <c r="J14" s="123"/>
      <c r="K14" s="123"/>
      <c r="L14" s="123" t="s">
        <v>273</v>
      </c>
      <c r="M14" s="123" t="s">
        <v>257</v>
      </c>
      <c r="N14" s="123" t="s">
        <v>257</v>
      </c>
      <c r="O14" s="125" t="s">
        <v>257</v>
      </c>
      <c r="P14" s="126" t="s">
        <v>273</v>
      </c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  <c r="IU14" s="79"/>
      <c r="IV14" s="79"/>
    </row>
    <row r="15" s="76" customFormat="1" ht="21" customHeight="1" spans="1:256">
      <c r="A15" s="99" t="s">
        <v>177</v>
      </c>
      <c r="B15" s="100">
        <f>C15-0.3</f>
        <v>9.7</v>
      </c>
      <c r="C15" s="100">
        <f>D15-0.3</f>
        <v>10</v>
      </c>
      <c r="D15" s="101">
        <v>10.3</v>
      </c>
      <c r="E15" s="100">
        <f t="shared" ref="E15:H15" si="7">D15+0.3</f>
        <v>10.6</v>
      </c>
      <c r="F15" s="100">
        <f t="shared" si="7"/>
        <v>10.9</v>
      </c>
      <c r="G15" s="100">
        <f t="shared" si="7"/>
        <v>11.2</v>
      </c>
      <c r="H15" s="100">
        <f t="shared" si="7"/>
        <v>11.5</v>
      </c>
      <c r="I15" s="122"/>
      <c r="J15" s="123"/>
      <c r="K15" s="123"/>
      <c r="L15" s="123" t="s">
        <v>273</v>
      </c>
      <c r="M15" s="123" t="s">
        <v>257</v>
      </c>
      <c r="N15" s="123" t="s">
        <v>257</v>
      </c>
      <c r="O15" s="125" t="s">
        <v>257</v>
      </c>
      <c r="P15" s="126" t="s">
        <v>273</v>
      </c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  <c r="IU15" s="79"/>
      <c r="IV15" s="79"/>
    </row>
    <row r="16" s="76" customFormat="1" ht="21" customHeight="1" spans="1:256">
      <c r="A16" s="99" t="s">
        <v>178</v>
      </c>
      <c r="B16" s="100">
        <f>C16-1</f>
        <v>43</v>
      </c>
      <c r="C16" s="100">
        <f>D16-1</f>
        <v>44</v>
      </c>
      <c r="D16" s="101">
        <v>45</v>
      </c>
      <c r="E16" s="100">
        <f>D16+1</f>
        <v>46</v>
      </c>
      <c r="F16" s="100">
        <f>E16+1</f>
        <v>47</v>
      </c>
      <c r="G16" s="100">
        <f>F16+1.5</f>
        <v>48.5</v>
      </c>
      <c r="H16" s="100">
        <f>G16+1.5</f>
        <v>50</v>
      </c>
      <c r="I16" s="122"/>
      <c r="J16" s="123"/>
      <c r="K16" s="123"/>
      <c r="L16" s="123" t="s">
        <v>273</v>
      </c>
      <c r="M16" s="123" t="s">
        <v>257</v>
      </c>
      <c r="N16" s="123" t="s">
        <v>257</v>
      </c>
      <c r="O16" s="125" t="s">
        <v>257</v>
      </c>
      <c r="P16" s="126" t="s">
        <v>273</v>
      </c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  <c r="IU16" s="79"/>
      <c r="IV16" s="79"/>
    </row>
    <row r="17" s="76" customFormat="1" ht="21" customHeight="1" spans="1:256">
      <c r="A17" s="96" t="s">
        <v>179</v>
      </c>
      <c r="B17" s="97">
        <v>13</v>
      </c>
      <c r="C17" s="97">
        <v>13</v>
      </c>
      <c r="D17" s="98">
        <v>14</v>
      </c>
      <c r="E17" s="97">
        <f>D17</f>
        <v>14</v>
      </c>
      <c r="F17" s="97">
        <f>E17+1.5</f>
        <v>15.5</v>
      </c>
      <c r="G17" s="97">
        <f>F17</f>
        <v>15.5</v>
      </c>
      <c r="H17" s="97">
        <f>G17+1</f>
        <v>16.5</v>
      </c>
      <c r="I17" s="122"/>
      <c r="J17" s="123"/>
      <c r="K17" s="123"/>
      <c r="L17" s="123" t="s">
        <v>273</v>
      </c>
      <c r="M17" s="123" t="s">
        <v>257</v>
      </c>
      <c r="N17" s="123" t="s">
        <v>257</v>
      </c>
      <c r="O17" s="125" t="s">
        <v>257</v>
      </c>
      <c r="P17" s="126" t="s">
        <v>273</v>
      </c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  <c r="IU17" s="79"/>
      <c r="IV17" s="79"/>
    </row>
    <row r="18" s="76" customFormat="1" ht="21" customHeight="1" spans="1:256">
      <c r="A18" s="103" t="s">
        <v>180</v>
      </c>
      <c r="B18" s="100">
        <v>5.5</v>
      </c>
      <c r="C18" s="100">
        <v>5.5</v>
      </c>
      <c r="D18" s="104">
        <v>5.5</v>
      </c>
      <c r="E18" s="100">
        <v>5.5</v>
      </c>
      <c r="F18" s="100">
        <v>5.5</v>
      </c>
      <c r="G18" s="100">
        <f>F18</f>
        <v>5.5</v>
      </c>
      <c r="H18" s="100">
        <f>G18</f>
        <v>5.5</v>
      </c>
      <c r="I18" s="122"/>
      <c r="J18" s="123"/>
      <c r="K18" s="123"/>
      <c r="L18" s="123" t="s">
        <v>273</v>
      </c>
      <c r="M18" s="123" t="s">
        <v>257</v>
      </c>
      <c r="N18" s="123" t="s">
        <v>257</v>
      </c>
      <c r="O18" s="125" t="s">
        <v>257</v>
      </c>
      <c r="P18" s="126" t="s">
        <v>273</v>
      </c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  <c r="IU18" s="79"/>
      <c r="IV18" s="79"/>
    </row>
    <row r="19" s="76" customFormat="1" ht="17.25" spans="1:256">
      <c r="A19" s="105"/>
      <c r="B19" s="106"/>
      <c r="C19" s="106"/>
      <c r="D19" s="106"/>
      <c r="E19" s="107"/>
      <c r="F19" s="106"/>
      <c r="G19" s="106"/>
      <c r="H19" s="106"/>
      <c r="I19" s="127"/>
      <c r="J19" s="128"/>
      <c r="K19" s="128"/>
      <c r="L19" s="129"/>
      <c r="M19" s="128"/>
      <c r="N19" s="128"/>
      <c r="O19" s="130"/>
      <c r="P19" s="131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  <c r="IU19" s="79"/>
      <c r="IV19" s="79"/>
    </row>
    <row r="20" s="76" customFormat="1" spans="1:256">
      <c r="A20" s="108" t="s">
        <v>181</v>
      </c>
      <c r="B20" s="108"/>
      <c r="C20" s="108"/>
      <c r="D20" s="109"/>
      <c r="M20" s="78"/>
      <c r="N20" s="78"/>
      <c r="O20" s="78"/>
      <c r="P20" s="78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  <c r="IU20" s="79"/>
      <c r="IV20" s="79"/>
    </row>
    <row r="21" s="76" customFormat="1" spans="4:256">
      <c r="D21" s="77"/>
      <c r="J21" s="132" t="s">
        <v>182</v>
      </c>
      <c r="K21" s="133">
        <v>45899</v>
      </c>
      <c r="L21" s="132" t="s">
        <v>183</v>
      </c>
      <c r="M21" s="134" t="s">
        <v>138</v>
      </c>
      <c r="N21" s="134" t="s">
        <v>184</v>
      </c>
      <c r="O21" s="134"/>
      <c r="P21" s="78" t="s">
        <v>141</v>
      </c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  <c r="IU21" s="79"/>
      <c r="IV21" s="79"/>
    </row>
  </sheetData>
  <mergeCells count="7">
    <mergeCell ref="A1:P1"/>
    <mergeCell ref="B2:D2"/>
    <mergeCell ref="F2:H2"/>
    <mergeCell ref="K2:P2"/>
    <mergeCell ref="B3:H3"/>
    <mergeCell ref="A3:A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A9" sqref="A9"/>
    </sheetView>
  </sheetViews>
  <sheetFormatPr defaultColWidth="9" defaultRowHeight="14.25"/>
  <cols>
    <col min="1" max="1" width="7" customWidth="1"/>
    <col min="2" max="2" width="14.5" customWidth="1"/>
    <col min="3" max="3" width="16.6" style="65" customWidth="1"/>
    <col min="4" max="4" width="10.1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275</v>
      </c>
      <c r="B2" s="5" t="s">
        <v>276</v>
      </c>
      <c r="C2" s="5" t="s">
        <v>277</v>
      </c>
      <c r="D2" s="5" t="s">
        <v>278</v>
      </c>
      <c r="E2" s="5" t="s">
        <v>279</v>
      </c>
      <c r="F2" s="5" t="s">
        <v>280</v>
      </c>
      <c r="G2" s="5" t="s">
        <v>281</v>
      </c>
      <c r="H2" s="66" t="s">
        <v>282</v>
      </c>
      <c r="I2" s="4" t="s">
        <v>283</v>
      </c>
      <c r="J2" s="4" t="s">
        <v>284</v>
      </c>
      <c r="K2" s="4" t="s">
        <v>285</v>
      </c>
      <c r="L2" s="4" t="s">
        <v>286</v>
      </c>
      <c r="M2" s="4" t="s">
        <v>287</v>
      </c>
      <c r="N2" s="5" t="s">
        <v>288</v>
      </c>
      <c r="O2" s="5" t="s">
        <v>289</v>
      </c>
    </row>
    <row r="3" s="1" customFormat="1" ht="16.5" spans="1:15">
      <c r="A3" s="4"/>
      <c r="B3" s="7"/>
      <c r="C3" s="7"/>
      <c r="D3" s="7"/>
      <c r="E3" s="7"/>
      <c r="F3" s="7"/>
      <c r="G3" s="7"/>
      <c r="H3" s="67"/>
      <c r="I3" s="4" t="s">
        <v>237</v>
      </c>
      <c r="J3" s="4" t="s">
        <v>237</v>
      </c>
      <c r="K3" s="4" t="s">
        <v>237</v>
      </c>
      <c r="L3" s="4" t="s">
        <v>237</v>
      </c>
      <c r="M3" s="4" t="s">
        <v>237</v>
      </c>
      <c r="N3" s="7"/>
      <c r="O3" s="7"/>
    </row>
    <row r="4" ht="20" customHeight="1" spans="1:15">
      <c r="A4" s="68">
        <v>1</v>
      </c>
      <c r="B4" s="29" t="s">
        <v>290</v>
      </c>
      <c r="C4" s="12" t="s">
        <v>291</v>
      </c>
      <c r="D4" s="29" t="s">
        <v>292</v>
      </c>
      <c r="E4" s="12" t="s">
        <v>293</v>
      </c>
      <c r="F4" s="12" t="s">
        <v>294</v>
      </c>
      <c r="G4" s="69" t="s">
        <v>65</v>
      </c>
      <c r="H4" s="9" t="s">
        <v>65</v>
      </c>
      <c r="I4" s="73">
        <v>3</v>
      </c>
      <c r="J4" s="74">
        <v>1</v>
      </c>
      <c r="K4" s="74">
        <v>1</v>
      </c>
      <c r="L4" s="74">
        <v>1</v>
      </c>
      <c r="M4" s="9">
        <v>0</v>
      </c>
      <c r="N4" s="9">
        <f t="shared" ref="N4:N6" si="0">SUM(I4:M4)</f>
        <v>6</v>
      </c>
      <c r="O4" s="9" t="s">
        <v>295</v>
      </c>
    </row>
    <row r="5" ht="20" customHeight="1" spans="1:15">
      <c r="A5" s="68">
        <v>2</v>
      </c>
      <c r="B5" s="29" t="s">
        <v>296</v>
      </c>
      <c r="C5" s="12" t="s">
        <v>291</v>
      </c>
      <c r="D5" s="29" t="s">
        <v>118</v>
      </c>
      <c r="E5" s="12" t="s">
        <v>293</v>
      </c>
      <c r="F5" s="12" t="s">
        <v>294</v>
      </c>
      <c r="G5" s="69" t="s">
        <v>65</v>
      </c>
      <c r="H5" s="9" t="s">
        <v>65</v>
      </c>
      <c r="I5" s="74">
        <v>2</v>
      </c>
      <c r="J5" s="74">
        <v>0</v>
      </c>
      <c r="K5" s="74">
        <v>1</v>
      </c>
      <c r="L5" s="74">
        <v>0</v>
      </c>
      <c r="M5" s="74">
        <v>0</v>
      </c>
      <c r="N5" s="9">
        <f t="shared" si="0"/>
        <v>3</v>
      </c>
      <c r="O5" s="9" t="s">
        <v>295</v>
      </c>
    </row>
    <row r="6" ht="20" customHeight="1" spans="1:15">
      <c r="A6" s="68">
        <v>3</v>
      </c>
      <c r="B6" s="29" t="s">
        <v>296</v>
      </c>
      <c r="C6" s="12" t="s">
        <v>291</v>
      </c>
      <c r="D6" s="29" t="s">
        <v>118</v>
      </c>
      <c r="E6" s="12" t="s">
        <v>293</v>
      </c>
      <c r="F6" s="12" t="s">
        <v>294</v>
      </c>
      <c r="G6" s="69" t="s">
        <v>65</v>
      </c>
      <c r="H6" s="9" t="s">
        <v>65</v>
      </c>
      <c r="I6" s="74">
        <v>2</v>
      </c>
      <c r="J6" s="74">
        <v>0</v>
      </c>
      <c r="K6" s="74">
        <v>1</v>
      </c>
      <c r="L6" s="74">
        <v>0</v>
      </c>
      <c r="M6" s="74">
        <v>0</v>
      </c>
      <c r="N6" s="9">
        <f t="shared" si="0"/>
        <v>3</v>
      </c>
      <c r="O6" s="9" t="s">
        <v>295</v>
      </c>
    </row>
    <row r="7" ht="20" customHeight="1" spans="1:15">
      <c r="A7" s="68"/>
      <c r="B7" s="16"/>
      <c r="C7" s="16"/>
      <c r="D7" s="16"/>
      <c r="E7" s="17"/>
      <c r="F7" s="16"/>
      <c r="G7" s="69"/>
      <c r="H7" s="9"/>
      <c r="I7" s="74"/>
      <c r="J7" s="74"/>
      <c r="K7" s="74"/>
      <c r="L7" s="74"/>
      <c r="M7" s="74"/>
      <c r="N7" s="9"/>
      <c r="O7" s="9"/>
    </row>
    <row r="8" ht="20" customHeight="1" spans="1:15">
      <c r="A8" s="9"/>
      <c r="B8" s="55"/>
      <c r="C8" s="55"/>
      <c r="D8" s="55"/>
      <c r="E8" s="70"/>
      <c r="F8" s="55"/>
      <c r="G8" s="9"/>
      <c r="H8" s="10"/>
      <c r="I8" s="73"/>
      <c r="J8" s="74"/>
      <c r="K8" s="74"/>
      <c r="L8" s="74"/>
      <c r="M8" s="9"/>
      <c r="N8" s="9"/>
      <c r="O8" s="10"/>
    </row>
    <row r="9" s="2" customFormat="1" ht="18.75" spans="1:15">
      <c r="A9" s="19" t="s">
        <v>297</v>
      </c>
      <c r="B9" s="20"/>
      <c r="C9" s="55"/>
      <c r="D9" s="21"/>
      <c r="E9" s="22"/>
      <c r="F9" s="55"/>
      <c r="G9" s="9"/>
      <c r="H9" s="36"/>
      <c r="I9" s="30"/>
      <c r="J9" s="19" t="s">
        <v>298</v>
      </c>
      <c r="K9" s="20"/>
      <c r="L9" s="20"/>
      <c r="M9" s="21"/>
      <c r="N9" s="20"/>
      <c r="O9" s="27"/>
    </row>
    <row r="10" ht="61" customHeight="1" spans="1:15">
      <c r="A10" s="71" t="s">
        <v>299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5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 </vt:lpstr>
      <vt:lpstr>验货尺寸表 (第一批)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2025-09-01T01:42:34Z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