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<sst xmlns="http://schemas.openxmlformats.org/spreadsheetml/2006/main" count="809" uniqueCount="361">
  <si>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</si>
  <si>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</si>
  <si>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</si>
  <si>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</si>
  <si>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</si>
  <si>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</si>
  <si>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</si>
  <si>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</si>
  <si>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</si>
  <si>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</si>
  <si>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</si>
  <si>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</si>
  <si>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</si>
  <si>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</si>
  <si>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</si>
  <si>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</si>
  <si>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</si>
  <si>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</si>
  <si>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</si>
  <si>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</si>
  <si>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</si>
  <si>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</si>
  <si>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</si>
  <si>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</si>
  <si>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</si>
  <si>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</si>
  <si>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</si>
  <si>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</si>
  <si>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</si>
  <si>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</si>
  <si>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</si>
  <si>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</si>
  <si>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</si>
  <si>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</si>
  <si>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</si>
  <si>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</si>
  <si>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</si>
  <si>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</si>
  <si>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</si>
  <si>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</si>
  <si>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</si>
  <si>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</si>
  <si>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</si>
  <si>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</si>
  <si>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</si>
  <si>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</si>
  <si>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</si>
  <si>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</si>
  <si>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</si>
  <si>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</si>
  <si>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</si>
  <si>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</si>
  <si>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</si>
  <si>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</si>
  <si>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</si>
  <si>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</si>
  <si>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</si>
  <si>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</si>
  <si>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</si>
  <si>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</si>
  <si>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</si>
  <si>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</si>
  <si>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</si>
  <si>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</si>
  <si>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</si>
  <si>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</si>
  <si>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</si>
  <si>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</si>
  <si>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</si>
  <si>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</si>
  <si>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</si>
  <si>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</si>
  <si>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</si>
  <si>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</si>
  <si>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</si>
  <si>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</si>
  <si>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</si>
  <si>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</si>
  <si>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</si>
  <si>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</si>
  <si>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</si>
  <si>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</si>
  <si>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</si>
  <si>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</si>
  <si>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</si>
  <si>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</si>
  <si>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</si>
  <si>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</si>
  <si>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</si>
  <si>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</si>
  <si>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</si>
  <si>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</si>
  <si>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</si>
  <si>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</si>
  <si>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</si>
  <si>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</si>
  <si>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</si>
  <si>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</si>
  <si>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</si>
  <si>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</si>
  <si>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</si>
  <si>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</si>
  <si>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</si>
  <si>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</si>
  <si>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</si>
  <si>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</si>
  <si>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</si>
  <si>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</si>
  <si>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</si>
  <si>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</si>
  <si>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</si>
  <si>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</si>
  <si>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</si>
  <si>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</si>
  <si>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</si>
  <si>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</si>
  <si>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</si>
  <si>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</si>
  <si>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</si>
  <si>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</si>
  <si>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</si>
  <si>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</si>
  <si>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</si>
  <si>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</si>
  <si>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</si>
  <si>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</si>
  <si>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</si>
  <si>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</si>
  <si>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</si>
  <si>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</si>
  <si>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</si>
  <si>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</si>
  <si>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</si>
  <si>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</si>
  <si>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</si>
  <si>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</si>
  <si>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</si>
  <si>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</si>
  <si>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</si>
  <si>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</si>
  <si>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</si>
  <si>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</si>
  <si>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</si>
  <si>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</si>
  <si>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</si>
  <si>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</si>
  <si>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【耐水洗测试】：耐洗水测试明细（要求齐色、齐号）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</si>
  <si>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</si>
  <si>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</si>
  <si>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</si>
  <si>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</si>
  <si>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尾期复核品质情况</t>
  </si>
  <si>
    <t xml:space="preserve">     齐色齐码请洗测各2-3件，有问题的另加测量数量。</t>
  </si>
  <si>
    <t>验货时间：5/12</t>
  </si>
  <si>
    <t>跟单QC:孔维珍</t>
  </si>
  <si>
    <t>工厂负责人：崔玉娥</t>
  </si>
  <si>
    <t>QC出货报告书</t>
  </si>
  <si>
    <t>加单</t>
  </si>
  <si>
    <t>TADDAN92552</t>
  </si>
  <si>
    <t>产品名称</t>
  </si>
  <si>
    <t>女式羽绒服</t>
  </si>
  <si>
    <t>青岛锦瑞麟服装有限公司</t>
  </si>
  <si>
    <t>1360件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</si>
  <si>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</si>
  <si>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</si>
  <si>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</si>
  <si>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</si>
  <si>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</si>
  <si>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</si>
  <si>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</si>
  <si>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</si>
  <si>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</si>
  <si>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</si>
  <si>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</si>
  <si>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</si>
  <si>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</si>
  <si>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1366件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</si>
  <si>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</si>
  <si>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</si>
  <si>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</si>
  <si>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</si>
  <si>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</si>
  <si>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</si>
  <si>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</si>
  <si>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采购凭证编号：CGDD25070900009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</si>
  <si>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</si>
  <si>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</si>
  <si>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</si>
  <si>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</si>
  <si>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</si>
  <si>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</si>
  <si>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</si>
  <si>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</si>
  <si>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</si>
  <si>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</si>
  <si>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</si>
  <si>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</si>
  <si>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</si>
  <si>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</si>
  <si>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</si>
  <si>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G01X：S-10件，M-15件，L-15件，XL-15件，XXL-10件</t>
  </si>
  <si>
    <t>极地白 G89X：S-10件，M-10件，L-15件，XL-15件，XXL-10件</t>
  </si>
  <si>
    <t>情况说明：</t>
  </si>
  <si>
    <t xml:space="preserve">【问题点描述】  </t>
  </si>
  <si>
    <t>1.线头-2件。</t>
  </si>
  <si>
    <t>2.脏污-2件。</t>
  </si>
  <si>
    <t>3.开线-1件。</t>
  </si>
  <si>
    <t>4.死折-1件。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</si>
  <si>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</si>
  <si>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</si>
  <si>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</si>
  <si>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</si>
  <si>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</si>
  <si>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</si>
  <si>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尾期验货，按照AQL2.5验货标准抽验125件，不良品数量在可接受范围内，允许出货</t>
  </si>
  <si>
    <t>质检部</t>
  </si>
  <si>
    <t>检验人</t>
  </si>
  <si>
    <t>孔维珍</t>
  </si>
  <si>
    <t>崔玉娥</t>
  </si>
  <si>
    <t>XS</t>
  </si>
  <si>
    <t>S</t>
  </si>
  <si>
    <t>M</t>
  </si>
  <si>
    <t>L</t>
  </si>
  <si>
    <t>XL</t>
  </si>
  <si>
    <t>XXL</t>
  </si>
  <si>
    <t>S-黑色</t>
  </si>
  <si>
    <t>M-极地白</t>
  </si>
  <si>
    <t>L黑色</t>
  </si>
  <si>
    <t>XL-极地白</t>
  </si>
  <si>
    <t>XXL-黑色</t>
  </si>
  <si>
    <t>150/80B</t>
  </si>
  <si>
    <t>155/84B</t>
  </si>
  <si>
    <t>160/88B</t>
  </si>
  <si>
    <t>165/92B</t>
  </si>
  <si>
    <t>170/96B</t>
  </si>
  <si>
    <t>175/100B</t>
  </si>
  <si>
    <t>后中长</t>
  </si>
  <si>
    <t>+1/+0.5</t>
  </si>
  <si>
    <t>+1/+1</t>
  </si>
  <si>
    <t>+0.5/+0.8</t>
  </si>
  <si>
    <t>前中长</t>
  </si>
  <si>
    <t>0/0</t>
  </si>
  <si>
    <t>0/+0.5</t>
  </si>
  <si>
    <t>前中拉链长</t>
  </si>
  <si>
    <t>胸围</t>
  </si>
  <si>
    <t>+0.5/+0.7</t>
  </si>
  <si>
    <t>摆围</t>
  </si>
  <si>
    <t>-0.5/0</t>
  </si>
  <si>
    <t>+0.5/+0.5</t>
  </si>
  <si>
    <t>肩宽</t>
  </si>
  <si>
    <t>+0.3/0</t>
  </si>
  <si>
    <t>肩点袖长</t>
  </si>
  <si>
    <t>-0.5/-0.5</t>
  </si>
  <si>
    <t>+0.7/+0.5</t>
  </si>
  <si>
    <t>+0.5/0</t>
  </si>
  <si>
    <t>袖肥/2（参考值）</t>
  </si>
  <si>
    <t>袖肘围/2</t>
  </si>
  <si>
    <t>袖口围/2</t>
  </si>
  <si>
    <t>-0.3/0</t>
  </si>
  <si>
    <t>内袖口平量</t>
  </si>
  <si>
    <t>下领围</t>
  </si>
  <si>
    <t>前领高</t>
  </si>
  <si>
    <t>里领高</t>
  </si>
  <si>
    <t>帽高</t>
  </si>
  <si>
    <t>帽宽</t>
  </si>
  <si>
    <t>插手袋长</t>
  </si>
  <si>
    <t>+0.2/0</t>
  </si>
  <si>
    <t>实际充绒量</t>
  </si>
  <si>
    <t>洗唛充绒量</t>
  </si>
  <si>
    <t xml:space="preserve">     齐色齐码各2-3件，有问题的另加测量数量。</t>
  </si>
  <si>
    <t>验货时间：2025/8/28</t>
  </si>
  <si>
    <t>跟单QC：孔维珍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</si>
  <si>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</si>
  <si>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</si>
  <si>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</si>
  <si>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</si>
  <si>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</si>
  <si>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</si>
  <si>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</si>
  <si>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</si>
  <si>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</si>
  <si>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</si>
  <si>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</si>
  <si>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</si>
  <si>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</si>
  <si>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</si>
  <si>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</si>
  <si>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</si>
  <si>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</si>
  <si>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</si>
  <si>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22FW极地白</t>
  </si>
  <si>
    <t>昆山东利</t>
  </si>
  <si>
    <t>合格</t>
  </si>
  <si>
    <t>YES</t>
  </si>
  <si>
    <t>19SS黑色</t>
  </si>
  <si>
    <t>制表时间：6/16</t>
  </si>
  <si>
    <t>测试人签名：孔维珍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</si>
  <si>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</si>
  <si>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</si>
  <si>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</si>
  <si>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</si>
  <si>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</si>
  <si>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</si>
  <si>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</si>
  <si>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</si>
  <si>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</si>
  <si>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纬向：-1</t>
  </si>
  <si>
    <t>径向：-1 纬向：-0.8</t>
  </si>
  <si>
    <t>径向：-1.2 纬向：-0.8</t>
  </si>
  <si>
    <t>制表时间：6/15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</si>
  <si>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</si>
  <si>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</si>
  <si>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</si>
  <si>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</si>
  <si>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</si>
  <si>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</si>
  <si>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</si>
  <si>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</si>
  <si>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</si>
  <si>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</si>
  <si>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</si>
  <si>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</si>
  <si>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</si>
  <si>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</si>
  <si>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</si>
  <si>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</si>
  <si>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</si>
  <si>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制表时间：3/28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</si>
  <si>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</si>
  <si>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</si>
  <si>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</si>
  <si>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</si>
  <si>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</si>
  <si>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</si>
  <si>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</si>
  <si>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</si>
  <si>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</si>
  <si>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</si>
  <si>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</si>
  <si>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</si>
  <si>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</si>
  <si>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</si>
  <si>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</si>
  <si>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</si>
  <si>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</si>
  <si>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</si>
  <si>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</si>
  <si>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印花</t>
  </si>
  <si>
    <t>洗测2次</t>
  </si>
  <si>
    <t>洗测3次</t>
  </si>
  <si>
    <t>洗测4次</t>
  </si>
  <si>
    <t>洗测5次</t>
  </si>
  <si>
    <t>制表时间：6/20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</si>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</sst>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0" borderId="7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80" applyNumberFormat="0" applyAlignment="0" applyProtection="0">
      <alignment vertical="center"/>
    </xf>
    <xf numFmtId="0" fontId="50" fillId="9" borderId="81" applyNumberFormat="0" applyAlignment="0" applyProtection="0">
      <alignment vertical="center"/>
    </xf>
    <xf numFmtId="0" fontId="51" fillId="9" borderId="80" applyNumberFormat="0" applyAlignment="0" applyProtection="0">
      <alignment vertical="center"/>
    </xf>
    <xf numFmtId="0" fontId="52" fillId="10" borderId="82" applyNumberFormat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0" borderId="84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0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6" fillId="0" borderId="2" xfId="56" applyFont="1" applyBorder="1" applyAlignment="1">
      <alignment horizontal="center"/>
    </xf>
    <xf numFmtId="0" fontId="17" fillId="0" borderId="2" xfId="56" applyFont="1" applyBorder="1" applyAlignment="1">
      <alignment horizontal="left" vertical="center"/>
    </xf>
    <xf numFmtId="0" fontId="17" fillId="0" borderId="2" xfId="56" applyFont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1" fillId="0" borderId="22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177" fontId="23" fillId="0" borderId="23" xfId="49" applyNumberFormat="1" applyFont="1" applyFill="1" applyBorder="1" applyAlignment="1">
      <alignment horizontal="center" vertical="center" wrapText="1"/>
    </xf>
    <xf numFmtId="0" fontId="21" fillId="0" borderId="23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1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58" fontId="23" fillId="0" borderId="25" xfId="49" applyNumberFormat="1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8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15" fillId="0" borderId="42" xfId="49" applyFont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4" fillId="0" borderId="17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14" fontId="22" fillId="0" borderId="23" xfId="49" applyNumberFormat="1" applyFont="1" applyBorder="1" applyAlignment="1">
      <alignment horizontal="center" vertical="center" wrapText="1"/>
    </xf>
    <xf numFmtId="14" fontId="22" fillId="0" borderId="37" xfId="49" applyNumberFormat="1" applyFont="1" applyBorder="1" applyAlignment="1">
      <alignment horizontal="center" vertical="center" wrapText="1"/>
    </xf>
    <xf numFmtId="0" fontId="24" fillId="0" borderId="22" xfId="49" applyFont="1" applyBorder="1" applyAlignment="1">
      <alignment vertical="center"/>
    </xf>
    <xf numFmtId="9" fontId="22" fillId="0" borderId="2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6" fillId="0" borderId="24" xfId="49" applyFont="1" applyBorder="1" applyAlignment="1">
      <alignment vertical="center"/>
    </xf>
    <xf numFmtId="0" fontId="22" fillId="0" borderId="25" xfId="49" applyFont="1" applyBorder="1" applyAlignment="1">
      <alignment horizontal="center" vertical="center" wrapText="1"/>
    </xf>
    <xf numFmtId="0" fontId="22" fillId="0" borderId="38" xfId="49" applyFont="1" applyBorder="1" applyAlignment="1">
      <alignment horizontal="center" vertical="center" wrapText="1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4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4" fillId="0" borderId="23" xfId="49" applyFont="1" applyBorder="1" applyAlignment="1">
      <alignment vertical="center"/>
    </xf>
    <xf numFmtId="0" fontId="24" fillId="0" borderId="43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22" fillId="0" borderId="48" xfId="49" applyFont="1" applyBorder="1" applyAlignment="1">
      <alignment horizontal="center" vertical="center"/>
    </xf>
    <xf numFmtId="0" fontId="15" fillId="0" borderId="48" xfId="49" applyFont="1" applyBorder="1" applyAlignment="1">
      <alignment vertical="center"/>
    </xf>
    <xf numFmtId="0" fontId="22" fillId="0" borderId="48" xfId="49" applyFont="1" applyBorder="1" applyAlignment="1">
      <alignment vertical="center"/>
    </xf>
    <xf numFmtId="58" fontId="14" fillId="0" borderId="48" xfId="49" applyNumberFormat="1" applyFont="1" applyBorder="1" applyAlignment="1">
      <alignment vertical="center"/>
    </xf>
    <xf numFmtId="0" fontId="15" fillId="0" borderId="48" xfId="49" applyFont="1" applyBorder="1" applyAlignment="1">
      <alignment horizontal="center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4" fillId="0" borderId="37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4" fillId="0" borderId="56" xfId="49" applyFont="1" applyBorder="1" applyAlignment="1">
      <alignment horizontal="center" vertical="center"/>
    </xf>
    <xf numFmtId="0" fontId="15" fillId="3" borderId="2" xfId="49" applyFont="1" applyFill="1" applyBorder="1" applyAlignment="1">
      <alignment horizontal="left" vertical="center"/>
    </xf>
    <xf numFmtId="0" fontId="12" fillId="3" borderId="7" xfId="50" applyFont="1" applyFill="1" applyBorder="1" applyAlignment="1">
      <alignment horizont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8" fillId="0" borderId="16" xfId="49" applyFont="1" applyBorder="1" applyAlignment="1">
      <alignment horizontal="center" vertical="top"/>
    </xf>
    <xf numFmtId="14" fontId="22" fillId="0" borderId="23" xfId="49" applyNumberFormat="1" applyFont="1" applyBorder="1" applyAlignment="1">
      <alignment horizontal="center" vertical="center"/>
    </xf>
    <xf numFmtId="14" fontId="22" fillId="0" borderId="37" xfId="49" applyNumberFormat="1" applyFont="1" applyBorder="1" applyAlignment="1">
      <alignment horizontal="center" vertical="center"/>
    </xf>
    <xf numFmtId="0" fontId="24" fillId="0" borderId="59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4" fillId="0" borderId="50" xfId="49" applyFont="1" applyBorder="1" applyAlignment="1">
      <alignment vertical="center"/>
    </xf>
    <xf numFmtId="0" fontId="14" fillId="0" borderId="51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0" fontId="24" fillId="0" borderId="50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 wrapText="1"/>
    </xf>
    <xf numFmtId="0" fontId="24" fillId="0" borderId="34" xfId="49" applyFont="1" applyBorder="1" applyAlignment="1">
      <alignment horizontal="left" vertical="center" wrapText="1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30" fillId="0" borderId="0" xfId="53" applyNumberFormat="1" applyFont="1" applyAlignment="1">
      <alignment horizontal="center" vertical="center"/>
    </xf>
    <xf numFmtId="0" fontId="31" fillId="0" borderId="12" xfId="53" applyNumberFormat="1" applyFont="1" applyBorder="1">
      <alignment vertical="center"/>
    </xf>
    <xf numFmtId="9" fontId="22" fillId="0" borderId="35" xfId="49" applyNumberFormat="1" applyFont="1" applyBorder="1" applyAlignment="1">
      <alignment horizontal="center" vertical="center"/>
    </xf>
    <xf numFmtId="0" fontId="31" fillId="0" borderId="61" xfId="53" applyNumberFormat="1" applyFont="1" applyBorder="1">
      <alignment vertical="center"/>
    </xf>
    <xf numFmtId="0" fontId="31" fillId="0" borderId="62" xfId="53" applyNumberFormat="1" applyFont="1" applyBorder="1">
      <alignment vertical="center"/>
    </xf>
    <xf numFmtId="0" fontId="22" fillId="0" borderId="50" xfId="49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2" fillId="0" borderId="32" xfId="49" applyNumberFormat="1" applyFont="1" applyBorder="1" applyAlignment="1">
      <alignment horizontal="left" vertical="center"/>
    </xf>
    <xf numFmtId="9" fontId="22" fillId="0" borderId="27" xfId="49" applyNumberFormat="1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64" xfId="49" applyFont="1" applyFill="1" applyBorder="1" applyAlignment="1">
      <alignment horizontal="left" vertical="center"/>
    </xf>
    <xf numFmtId="0" fontId="22" fillId="0" borderId="65" xfId="49" applyFont="1" applyFill="1" applyBorder="1" applyAlignment="1">
      <alignment horizontal="left" vertical="center"/>
    </xf>
    <xf numFmtId="0" fontId="15" fillId="0" borderId="42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22" fillId="0" borderId="59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32" fillId="0" borderId="48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24" fillId="0" borderId="6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1" xfId="49" applyFont="1" applyBorder="1" applyAlignment="1">
      <alignment horizontal="left" vertical="center" wrapText="1"/>
    </xf>
    <xf numFmtId="0" fontId="24" fillId="0" borderId="58" xfId="49" applyFont="1" applyBorder="1" applyAlignment="1">
      <alignment horizontal="left" vertical="center"/>
    </xf>
    <xf numFmtId="0" fontId="31" fillId="0" borderId="37" xfId="49" applyFont="1" applyBorder="1" applyAlignment="1">
      <alignment horizontal="center" vertical="center" wrapText="1"/>
    </xf>
    <xf numFmtId="0" fontId="33" fillId="0" borderId="37" xfId="49" applyFont="1" applyBorder="1" applyAlignment="1">
      <alignment horizontal="left" vertical="center" wrapText="1"/>
    </xf>
    <xf numFmtId="0" fontId="23" fillId="0" borderId="37" xfId="49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9" fontId="22" fillId="0" borderId="36" xfId="49" applyNumberFormat="1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67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4" fillId="0" borderId="20" xfId="49" applyFont="1" applyBorder="1" applyAlignment="1">
      <alignment horizontal="center" vertical="center"/>
    </xf>
    <xf numFmtId="0" fontId="34" fillId="0" borderId="66" xfId="49" applyFont="1" applyBorder="1" applyAlignment="1">
      <alignment horizontal="center" vertical="center"/>
    </xf>
    <xf numFmtId="0" fontId="22" fillId="0" borderId="66" xfId="49" applyFont="1" applyFill="1" applyBorder="1" applyAlignment="1">
      <alignment horizontal="left" vertical="center"/>
    </xf>
    <xf numFmtId="0" fontId="22" fillId="0" borderId="66" xfId="49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6" fillId="0" borderId="70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5" fillId="0" borderId="73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3038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08745" y="10477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6530" y="29845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038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034145" y="29845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08745" y="10477500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8183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6530" y="2844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69130" y="3038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335645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021445" y="27813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48345" y="3038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794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9751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56430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43730" y="3781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6530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6530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361045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046845" y="3962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361045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046845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99145" y="16478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99145" y="18288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99145" y="14668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8644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37374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02144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03414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046845" y="14668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046845" y="1647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046845" y="1828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8183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653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167245" y="32194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556750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725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5440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507230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94530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1130" y="9725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1130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3610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0468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348345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046845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1672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167245" y="95440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75330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75330" y="95440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034145" y="31781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335645" y="32194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167245" y="3038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167245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1672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696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94330" y="7696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94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94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070480" y="100806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488940" y="29940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28289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070480" y="100806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30638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5950" y="28162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488940" y="2778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19600" y="30575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8225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0638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260080" y="28225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977630" y="27908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260080" y="30511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983980" y="30003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20928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00303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21563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99033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5149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730500" y="55149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397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6397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67200" y="65754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6720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42544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41274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12038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869680" y="6607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10768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86968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97738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97738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13690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13690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97738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86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86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812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382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0060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1100" y="7077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089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431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0700" y="21812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8900" y="20637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8900" y="22447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0700" y="2543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8900" y="24511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13700" y="20510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13700" y="22447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543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3700" y="23876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3100" y="108902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3200" y="727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3200" y="908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383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510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31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573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573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5000" y="14573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56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181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362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3200" y="108902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3100" y="908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3100" y="727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99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751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336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431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780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463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1922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192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294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38650" y="16510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06900" y="1819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84" customWidth="1"/>
    <col min="3" max="3" width="10.1666666666667" customWidth="1"/>
  </cols>
  <sheetData>
    <row r="1" ht="21" customHeight="1" spans="1:2">
      <c r="A1" s="385"/>
      <c r="B1" s="386" t="s">
        <v>0</v>
      </c>
    </row>
    <row r="2" spans="1:2">
      <c r="A2" s="12">
        <v>1</v>
      </c>
      <c r="B2" s="387" t="s">
        <v>1</v>
      </c>
    </row>
    <row r="3" spans="1:2">
      <c r="A3" s="12">
        <v>2</v>
      </c>
      <c r="B3" s="387" t="s">
        <v>2</v>
      </c>
    </row>
    <row r="4" spans="1:2">
      <c r="A4" s="12">
        <v>3</v>
      </c>
      <c r="B4" s="387" t="s">
        <v>3</v>
      </c>
    </row>
    <row r="5" spans="1:2">
      <c r="A5" s="12">
        <v>4</v>
      </c>
      <c r="B5" s="387" t="s">
        <v>4</v>
      </c>
    </row>
    <row r="6" spans="1:2">
      <c r="A6" s="12">
        <v>5</v>
      </c>
      <c r="B6" s="387" t="s">
        <v>5</v>
      </c>
    </row>
    <row r="7" spans="1:2">
      <c r="A7" s="12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9" customHeight="1" spans="1:2">
      <c r="A9" s="385"/>
      <c r="B9" s="390" t="s">
        <v>8</v>
      </c>
    </row>
    <row r="10" ht="16" customHeight="1" spans="1:2">
      <c r="A10" s="12">
        <v>1</v>
      </c>
      <c r="B10" s="391" t="s">
        <v>9</v>
      </c>
    </row>
    <row r="11" spans="1:2">
      <c r="A11" s="12">
        <v>2</v>
      </c>
      <c r="B11" s="387" t="s">
        <v>10</v>
      </c>
    </row>
    <row r="12" spans="1:2">
      <c r="A12" s="12">
        <v>3</v>
      </c>
      <c r="B12" s="389" t="s">
        <v>11</v>
      </c>
    </row>
    <row r="13" spans="1:2">
      <c r="A13" s="12">
        <v>4</v>
      </c>
      <c r="B13" s="387" t="s">
        <v>12</v>
      </c>
    </row>
    <row r="14" spans="1:2">
      <c r="A14" s="12">
        <v>5</v>
      </c>
      <c r="B14" s="387" t="s">
        <v>13</v>
      </c>
    </row>
    <row r="15" spans="1:2">
      <c r="A15" s="12">
        <v>6</v>
      </c>
      <c r="B15" s="387" t="s">
        <v>14</v>
      </c>
    </row>
    <row r="16" spans="1:2">
      <c r="A16" s="12">
        <v>7</v>
      </c>
      <c r="B16" s="387" t="s">
        <v>15</v>
      </c>
    </row>
    <row r="17" spans="1:2">
      <c r="A17" s="12">
        <v>8</v>
      </c>
      <c r="B17" s="387" t="s">
        <v>16</v>
      </c>
    </row>
    <row r="18" spans="1:2">
      <c r="A18" s="12">
        <v>9</v>
      </c>
      <c r="B18" s="387" t="s">
        <v>17</v>
      </c>
    </row>
    <row r="19" spans="1:2">
      <c r="A19" s="12"/>
      <c r="B19" s="387"/>
    </row>
    <row r="20" ht="20.25" spans="1:2">
      <c r="A20" s="385"/>
      <c r="B20" s="386" t="s">
        <v>18</v>
      </c>
    </row>
    <row r="21" spans="1:2">
      <c r="A21" s="12">
        <v>1</v>
      </c>
      <c r="B21" s="392" t="s">
        <v>19</v>
      </c>
    </row>
    <row r="22" spans="1:2">
      <c r="A22" s="12">
        <v>2</v>
      </c>
      <c r="B22" s="387" t="s">
        <v>20</v>
      </c>
    </row>
    <row r="23" spans="1:2">
      <c r="A23" s="12">
        <v>3</v>
      </c>
      <c r="B23" s="387" t="s">
        <v>21</v>
      </c>
    </row>
    <row r="24" spans="1:2">
      <c r="A24" s="12">
        <v>4</v>
      </c>
      <c r="B24" s="387" t="s">
        <v>22</v>
      </c>
    </row>
    <row r="25" spans="1:2">
      <c r="A25" s="12">
        <v>5</v>
      </c>
      <c r="B25" s="387" t="s">
        <v>23</v>
      </c>
    </row>
    <row r="26" spans="1:2">
      <c r="A26" s="12">
        <v>6</v>
      </c>
      <c r="B26" s="387" t="s">
        <v>24</v>
      </c>
    </row>
    <row r="27" spans="1:2">
      <c r="A27" s="12">
        <v>7</v>
      </c>
      <c r="B27" s="387" t="s">
        <v>25</v>
      </c>
    </row>
    <row r="28" spans="1:2">
      <c r="A28" s="12"/>
      <c r="B28" s="387"/>
    </row>
    <row r="29" ht="20.25" spans="1:2">
      <c r="A29" s="385"/>
      <c r="B29" s="386" t="s">
        <v>26</v>
      </c>
    </row>
    <row r="30" spans="1:2">
      <c r="A30" s="12">
        <v>1</v>
      </c>
      <c r="B30" s="392" t="s">
        <v>27</v>
      </c>
    </row>
    <row r="31" spans="1:2">
      <c r="A31" s="12">
        <v>2</v>
      </c>
      <c r="B31" s="387" t="s">
        <v>28</v>
      </c>
    </row>
    <row r="32" spans="1:2">
      <c r="A32" s="12">
        <v>3</v>
      </c>
      <c r="B32" s="387" t="s">
        <v>29</v>
      </c>
    </row>
    <row r="33" ht="28.5" spans="1:2">
      <c r="A33" s="12">
        <v>4</v>
      </c>
      <c r="B33" s="387" t="s">
        <v>30</v>
      </c>
    </row>
    <row r="34" spans="1:2">
      <c r="A34" s="12">
        <v>5</v>
      </c>
      <c r="B34" s="387" t="s">
        <v>31</v>
      </c>
    </row>
    <row r="35" spans="1:2">
      <c r="A35" s="12">
        <v>6</v>
      </c>
      <c r="B35" s="387" t="s">
        <v>32</v>
      </c>
    </row>
    <row r="36" spans="1:2">
      <c r="A36" s="12">
        <v>7</v>
      </c>
      <c r="B36" s="387" t="s">
        <v>33</v>
      </c>
    </row>
    <row r="37" spans="1:2">
      <c r="A37" s="12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9"/>
  <sheetViews>
    <sheetView workbookViewId="0">
      <selection activeCell="G24" sqref="G2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299</v>
      </c>
      <c r="H2" s="4"/>
      <c r="I2" s="4" t="s">
        <v>300</v>
      </c>
      <c r="J2" s="4"/>
      <c r="K2" s="6" t="s">
        <v>301</v>
      </c>
      <c r="L2" s="53" t="s">
        <v>302</v>
      </c>
      <c r="M2" s="22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54"/>
      <c r="M3" s="23"/>
    </row>
    <row r="4" spans="1:13">
      <c r="A4" s="9">
        <v>1</v>
      </c>
      <c r="B4" s="9" t="s">
        <v>291</v>
      </c>
      <c r="C4" s="11">
        <v>4740</v>
      </c>
      <c r="D4" s="11" t="s">
        <v>289</v>
      </c>
      <c r="E4" s="11" t="s">
        <v>290</v>
      </c>
      <c r="F4" s="11" t="s">
        <v>158</v>
      </c>
      <c r="G4" s="52">
        <v>-1</v>
      </c>
      <c r="H4" s="52">
        <v>-1</v>
      </c>
      <c r="I4" s="52">
        <v>0</v>
      </c>
      <c r="J4" s="52">
        <v>0</v>
      </c>
      <c r="K4" s="9" t="s">
        <v>306</v>
      </c>
      <c r="L4" s="9" t="s">
        <v>293</v>
      </c>
      <c r="M4" s="9" t="s">
        <v>293</v>
      </c>
    </row>
    <row r="5" spans="1:13">
      <c r="A5" s="9">
        <v>2</v>
      </c>
      <c r="B5" s="9" t="s">
        <v>291</v>
      </c>
      <c r="C5" s="11">
        <v>4721</v>
      </c>
      <c r="D5" s="11" t="s">
        <v>289</v>
      </c>
      <c r="E5" s="11" t="s">
        <v>294</v>
      </c>
      <c r="F5" s="11" t="s">
        <v>158</v>
      </c>
      <c r="G5" s="52">
        <v>-1</v>
      </c>
      <c r="H5" s="52">
        <v>-0.8</v>
      </c>
      <c r="I5" s="52">
        <v>0</v>
      </c>
      <c r="J5" s="52">
        <v>0</v>
      </c>
      <c r="K5" s="9" t="s">
        <v>307</v>
      </c>
      <c r="L5" s="9" t="s">
        <v>293</v>
      </c>
      <c r="M5" s="9" t="s">
        <v>293</v>
      </c>
    </row>
    <row r="6" spans="1:13">
      <c r="A6" s="9">
        <v>3</v>
      </c>
      <c r="B6" s="9" t="s">
        <v>291</v>
      </c>
      <c r="C6" s="11">
        <v>4722</v>
      </c>
      <c r="D6" s="11" t="s">
        <v>289</v>
      </c>
      <c r="E6" s="11" t="s">
        <v>294</v>
      </c>
      <c r="F6" s="11" t="s">
        <v>158</v>
      </c>
      <c r="G6" s="52">
        <v>-1.2</v>
      </c>
      <c r="H6" s="52">
        <v>-0.8</v>
      </c>
      <c r="I6" s="52">
        <v>0</v>
      </c>
      <c r="J6" s="52">
        <v>0</v>
      </c>
      <c r="K6" s="9" t="s">
        <v>308</v>
      </c>
      <c r="L6" s="9" t="s">
        <v>293</v>
      </c>
      <c r="M6" s="9" t="s">
        <v>293</v>
      </c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="2" customFormat="1" ht="18.75" spans="1:13">
      <c r="A8" s="13" t="s">
        <v>309</v>
      </c>
      <c r="B8" s="14"/>
      <c r="C8" s="14"/>
      <c r="D8" s="14"/>
      <c r="E8" s="15"/>
      <c r="F8" s="16"/>
      <c r="G8" s="26"/>
      <c r="H8" s="13" t="s">
        <v>296</v>
      </c>
      <c r="I8" s="14"/>
      <c r="J8" s="14"/>
      <c r="K8" s="15"/>
      <c r="L8" s="55"/>
      <c r="M8" s="24"/>
    </row>
    <row r="9" ht="32" customHeight="1" spans="1:13">
      <c r="A9" s="20" t="s">
        <v>310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M24" sqref="M2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312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3" t="s">
        <v>313</v>
      </c>
      <c r="H2" s="34"/>
      <c r="I2" s="50"/>
      <c r="J2" s="33" t="s">
        <v>314</v>
      </c>
      <c r="K2" s="34"/>
      <c r="L2" s="50"/>
      <c r="M2" s="33" t="s">
        <v>315</v>
      </c>
      <c r="N2" s="34"/>
      <c r="O2" s="50"/>
      <c r="P2" s="33" t="s">
        <v>316</v>
      </c>
      <c r="Q2" s="34"/>
      <c r="R2" s="50"/>
      <c r="S2" s="34" t="s">
        <v>317</v>
      </c>
      <c r="T2" s="34"/>
      <c r="U2" s="50"/>
      <c r="V2" s="28" t="s">
        <v>318</v>
      </c>
      <c r="W2" s="28" t="s">
        <v>287</v>
      </c>
    </row>
    <row r="3" s="1" customFormat="1" ht="16.5" spans="1:23">
      <c r="A3" s="7"/>
      <c r="B3" s="35"/>
      <c r="C3" s="35"/>
      <c r="D3" s="35"/>
      <c r="E3" s="35"/>
      <c r="F3" s="35"/>
      <c r="G3" s="4" t="s">
        <v>319</v>
      </c>
      <c r="H3" s="4" t="s">
        <v>64</v>
      </c>
      <c r="I3" s="4" t="s">
        <v>278</v>
      </c>
      <c r="J3" s="4" t="s">
        <v>319</v>
      </c>
      <c r="K3" s="4" t="s">
        <v>64</v>
      </c>
      <c r="L3" s="4" t="s">
        <v>278</v>
      </c>
      <c r="M3" s="4" t="s">
        <v>319</v>
      </c>
      <c r="N3" s="4" t="s">
        <v>64</v>
      </c>
      <c r="O3" s="4" t="s">
        <v>278</v>
      </c>
      <c r="P3" s="4" t="s">
        <v>319</v>
      </c>
      <c r="Q3" s="4" t="s">
        <v>64</v>
      </c>
      <c r="R3" s="4" t="s">
        <v>278</v>
      </c>
      <c r="S3" s="4" t="s">
        <v>319</v>
      </c>
      <c r="T3" s="4" t="s">
        <v>64</v>
      </c>
      <c r="U3" s="4" t="s">
        <v>278</v>
      </c>
      <c r="V3" s="51"/>
      <c r="W3" s="51"/>
    </row>
    <row r="4" spans="1:23">
      <c r="A4" s="36" t="s">
        <v>320</v>
      </c>
      <c r="B4" s="37" t="s">
        <v>321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3" t="s">
        <v>322</v>
      </c>
      <c r="H5" s="34"/>
      <c r="I5" s="50"/>
      <c r="J5" s="33" t="s">
        <v>323</v>
      </c>
      <c r="K5" s="34"/>
      <c r="L5" s="50"/>
      <c r="M5" s="33" t="s">
        <v>324</v>
      </c>
      <c r="N5" s="34"/>
      <c r="O5" s="50"/>
      <c r="P5" s="33" t="s">
        <v>325</v>
      </c>
      <c r="Q5" s="34"/>
      <c r="R5" s="50"/>
      <c r="S5" s="34" t="s">
        <v>326</v>
      </c>
      <c r="T5" s="34"/>
      <c r="U5" s="50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319</v>
      </c>
      <c r="H6" s="4" t="s">
        <v>64</v>
      </c>
      <c r="I6" s="4" t="s">
        <v>278</v>
      </c>
      <c r="J6" s="4" t="s">
        <v>319</v>
      </c>
      <c r="K6" s="4" t="s">
        <v>64</v>
      </c>
      <c r="L6" s="4" t="s">
        <v>278</v>
      </c>
      <c r="M6" s="4" t="s">
        <v>319</v>
      </c>
      <c r="N6" s="4" t="s">
        <v>64</v>
      </c>
      <c r="O6" s="4" t="s">
        <v>278</v>
      </c>
      <c r="P6" s="4" t="s">
        <v>319</v>
      </c>
      <c r="Q6" s="4" t="s">
        <v>64</v>
      </c>
      <c r="R6" s="4" t="s">
        <v>278</v>
      </c>
      <c r="S6" s="4" t="s">
        <v>319</v>
      </c>
      <c r="T6" s="4" t="s">
        <v>64</v>
      </c>
      <c r="U6" s="4" t="s">
        <v>278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9"/>
      <c r="B9" s="49"/>
      <c r="C9" s="49"/>
      <c r="D9" s="49"/>
      <c r="E9" s="49"/>
      <c r="F9" s="4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327</v>
      </c>
      <c r="B11" s="14"/>
      <c r="C11" s="14"/>
      <c r="D11" s="14"/>
      <c r="E11" s="15"/>
      <c r="F11" s="16"/>
      <c r="G11" s="26"/>
      <c r="H11" s="32"/>
      <c r="I11" s="32"/>
      <c r="J11" s="13" t="s">
        <v>296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328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330</v>
      </c>
      <c r="B2" s="28" t="s">
        <v>274</v>
      </c>
      <c r="C2" s="28" t="s">
        <v>275</v>
      </c>
      <c r="D2" s="28" t="s">
        <v>276</v>
      </c>
      <c r="E2" s="28" t="s">
        <v>277</v>
      </c>
      <c r="F2" s="28" t="s">
        <v>278</v>
      </c>
      <c r="G2" s="27" t="s">
        <v>331</v>
      </c>
      <c r="H2" s="27" t="s">
        <v>332</v>
      </c>
      <c r="I2" s="27" t="s">
        <v>333</v>
      </c>
      <c r="J2" s="27" t="s">
        <v>332</v>
      </c>
      <c r="K2" s="27" t="s">
        <v>334</v>
      </c>
      <c r="L2" s="27" t="s">
        <v>332</v>
      </c>
      <c r="M2" s="28" t="s">
        <v>318</v>
      </c>
      <c r="N2" s="28" t="s">
        <v>287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330</v>
      </c>
      <c r="B4" s="30" t="s">
        <v>335</v>
      </c>
      <c r="C4" s="30" t="s">
        <v>319</v>
      </c>
      <c r="D4" s="30" t="s">
        <v>276</v>
      </c>
      <c r="E4" s="28" t="s">
        <v>277</v>
      </c>
      <c r="F4" s="28" t="s">
        <v>278</v>
      </c>
      <c r="G4" s="27" t="s">
        <v>331</v>
      </c>
      <c r="H4" s="27" t="s">
        <v>332</v>
      </c>
      <c r="I4" s="27" t="s">
        <v>333</v>
      </c>
      <c r="J4" s="27" t="s">
        <v>332</v>
      </c>
      <c r="K4" s="27" t="s">
        <v>334</v>
      </c>
      <c r="L4" s="27" t="s">
        <v>332</v>
      </c>
      <c r="M4" s="28" t="s">
        <v>318</v>
      </c>
      <c r="N4" s="28" t="s">
        <v>287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1" t="s">
        <v>336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337</v>
      </c>
      <c r="B11" s="14"/>
      <c r="C11" s="14"/>
      <c r="D11" s="15"/>
      <c r="E11" s="16"/>
      <c r="F11" s="32"/>
      <c r="G11" s="26"/>
      <c r="H11" s="32"/>
      <c r="I11" s="13" t="s">
        <v>338</v>
      </c>
      <c r="J11" s="14"/>
      <c r="K11" s="14"/>
      <c r="L11" s="14"/>
      <c r="M11" s="14"/>
      <c r="N11" s="24"/>
    </row>
    <row r="12" ht="48" customHeight="1" spans="1:14">
      <c r="A12" s="20" t="s">
        <v>339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1"/>
  <sheetViews>
    <sheetView workbookViewId="0">
      <selection activeCell="M36" sqref="M36"/>
    </sheetView>
  </sheetViews>
  <sheetFormatPr defaultColWidth="9" defaultRowHeight="14.25"/>
  <cols>
    <col min="1" max="1" width="9.8" customWidth="1"/>
    <col min="2" max="2" width="10.9" customWidth="1"/>
    <col min="3" max="3" width="8.875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318</v>
      </c>
      <c r="L2" s="5" t="s">
        <v>287</v>
      </c>
    </row>
    <row r="3" spans="1:12">
      <c r="A3" s="9" t="s">
        <v>320</v>
      </c>
      <c r="B3" s="9" t="s">
        <v>291</v>
      </c>
      <c r="C3" s="11">
        <v>4740</v>
      </c>
      <c r="D3" s="11" t="s">
        <v>289</v>
      </c>
      <c r="E3" s="11" t="s">
        <v>290</v>
      </c>
      <c r="F3" s="11" t="s">
        <v>158</v>
      </c>
      <c r="G3" s="9" t="s">
        <v>345</v>
      </c>
      <c r="H3" s="9" t="s">
        <v>346</v>
      </c>
      <c r="I3" s="10" t="s">
        <v>347</v>
      </c>
      <c r="J3" s="10"/>
      <c r="K3" s="9" t="s">
        <v>292</v>
      </c>
      <c r="L3" s="9" t="s">
        <v>293</v>
      </c>
    </row>
    <row r="4" spans="1:12">
      <c r="A4" s="9" t="s">
        <v>348</v>
      </c>
      <c r="B4" s="9" t="s">
        <v>291</v>
      </c>
      <c r="C4" s="11">
        <v>4721</v>
      </c>
      <c r="D4" s="11" t="s">
        <v>289</v>
      </c>
      <c r="E4" s="11" t="s">
        <v>294</v>
      </c>
      <c r="F4" s="11" t="s">
        <v>158</v>
      </c>
      <c r="G4" s="9" t="s">
        <v>345</v>
      </c>
      <c r="H4" s="9" t="s">
        <v>346</v>
      </c>
      <c r="I4" s="10" t="s">
        <v>347</v>
      </c>
      <c r="J4" s="10"/>
      <c r="K4" s="9" t="s">
        <v>292</v>
      </c>
      <c r="L4" s="9" t="s">
        <v>293</v>
      </c>
    </row>
    <row r="5" spans="1:12">
      <c r="A5" s="9" t="s">
        <v>349</v>
      </c>
      <c r="B5" s="9" t="s">
        <v>291</v>
      </c>
      <c r="C5" s="11">
        <v>4722</v>
      </c>
      <c r="D5" s="11" t="s">
        <v>289</v>
      </c>
      <c r="E5" s="11" t="s">
        <v>294</v>
      </c>
      <c r="F5" s="11" t="s">
        <v>158</v>
      </c>
      <c r="G5" s="9" t="s">
        <v>345</v>
      </c>
      <c r="H5" s="9" t="s">
        <v>346</v>
      </c>
      <c r="I5" s="10" t="s">
        <v>347</v>
      </c>
      <c r="J5" s="10"/>
      <c r="K5" s="9" t="s">
        <v>292</v>
      </c>
      <c r="L5" s="9" t="s">
        <v>293</v>
      </c>
    </row>
    <row r="6" spans="1:12">
      <c r="A6" s="9" t="s">
        <v>350</v>
      </c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 t="s">
        <v>351</v>
      </c>
      <c r="B7" s="9"/>
      <c r="C7" s="11"/>
      <c r="D7" s="11"/>
      <c r="E7" s="11"/>
      <c r="F7" s="11"/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25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9"/>
      <c r="B14" s="9"/>
      <c r="C14" s="11"/>
      <c r="D14" s="11"/>
      <c r="E14" s="11"/>
      <c r="F14" s="11"/>
      <c r="G14" s="9"/>
      <c r="H14" s="9"/>
      <c r="I14" s="10"/>
      <c r="J14" s="10"/>
      <c r="K14" s="9"/>
      <c r="L14" s="9"/>
    </row>
    <row r="15" spans="1:12">
      <c r="A15" s="9"/>
      <c r="B15" s="9"/>
      <c r="C15" s="11"/>
      <c r="D15" s="11"/>
      <c r="E15" s="11"/>
      <c r="F15" s="11"/>
      <c r="G15" s="9"/>
      <c r="H15" s="9"/>
      <c r="I15" s="10"/>
      <c r="J15" s="10"/>
      <c r="K15" s="9"/>
      <c r="L15" s="9"/>
    </row>
    <row r="16" spans="1:12">
      <c r="A16" s="9"/>
      <c r="B16" s="9"/>
      <c r="C16" s="11"/>
      <c r="D16" s="11"/>
      <c r="E16" s="11"/>
      <c r="F16" s="11"/>
      <c r="G16" s="9"/>
      <c r="H16" s="9"/>
      <c r="I16" s="10"/>
      <c r="J16" s="10"/>
      <c r="K16" s="9"/>
      <c r="L16" s="9"/>
    </row>
    <row r="17" spans="1:12">
      <c r="A17" s="9"/>
      <c r="B17" s="9"/>
      <c r="C17" s="11"/>
      <c r="D17" s="11"/>
      <c r="E17" s="11"/>
      <c r="F17" s="11"/>
      <c r="G17" s="9"/>
      <c r="H17" s="9"/>
      <c r="I17" s="10"/>
      <c r="J17" s="10"/>
      <c r="K17" s="9"/>
      <c r="L17" s="9"/>
    </row>
    <row r="18" spans="1:12">
      <c r="A18" s="9"/>
      <c r="B18" s="9"/>
      <c r="C18" s="11"/>
      <c r="D18" s="11"/>
      <c r="E18" s="11"/>
      <c r="F18" s="11"/>
      <c r="G18" s="9"/>
      <c r="H18" s="9"/>
      <c r="I18" s="10"/>
      <c r="J18" s="10"/>
      <c r="K18" s="9"/>
      <c r="L18" s="9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="2" customFormat="1" ht="18.75" spans="1:12">
      <c r="A20" s="13" t="s">
        <v>352</v>
      </c>
      <c r="B20" s="14"/>
      <c r="C20" s="14"/>
      <c r="D20" s="14"/>
      <c r="E20" s="15"/>
      <c r="F20" s="16"/>
      <c r="G20" s="26"/>
      <c r="H20" s="13" t="s">
        <v>296</v>
      </c>
      <c r="I20" s="14"/>
      <c r="J20" s="14"/>
      <c r="K20" s="14"/>
      <c r="L20" s="24"/>
    </row>
    <row r="21" ht="67" customHeight="1" spans="1:12">
      <c r="A21" s="20" t="s">
        <v>353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0"/>
  <sheetViews>
    <sheetView workbookViewId="0">
      <selection activeCell="I19" sqref="I19:I20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319</v>
      </c>
      <c r="D2" s="5" t="s">
        <v>276</v>
      </c>
      <c r="E2" s="5" t="s">
        <v>277</v>
      </c>
      <c r="F2" s="4" t="s">
        <v>355</v>
      </c>
      <c r="G2" s="4" t="s">
        <v>300</v>
      </c>
      <c r="H2" s="6" t="s">
        <v>301</v>
      </c>
      <c r="I2" s="22" t="s">
        <v>303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304</v>
      </c>
      <c r="H3" s="8"/>
      <c r="I3" s="23"/>
    </row>
    <row r="4" spans="1:9">
      <c r="A4" s="9">
        <v>1</v>
      </c>
      <c r="B4" s="10" t="s">
        <v>357</v>
      </c>
      <c r="C4" s="10" t="s">
        <v>358</v>
      </c>
      <c r="D4" s="10" t="s">
        <v>290</v>
      </c>
      <c r="E4" s="11" t="s">
        <v>158</v>
      </c>
      <c r="F4" s="10">
        <v>-1.5</v>
      </c>
      <c r="G4" s="10">
        <v>-0.5</v>
      </c>
      <c r="H4" s="10">
        <v>2</v>
      </c>
      <c r="I4" s="9" t="s">
        <v>293</v>
      </c>
    </row>
    <row r="5" spans="1:9">
      <c r="A5" s="9">
        <v>2</v>
      </c>
      <c r="B5" s="10" t="s">
        <v>357</v>
      </c>
      <c r="C5" s="10" t="s">
        <v>358</v>
      </c>
      <c r="D5" s="10" t="s">
        <v>294</v>
      </c>
      <c r="E5" s="11" t="s">
        <v>158</v>
      </c>
      <c r="F5" s="10">
        <v>-1.8</v>
      </c>
      <c r="G5" s="10">
        <v>-0.5</v>
      </c>
      <c r="H5" s="10">
        <v>2.3</v>
      </c>
      <c r="I5" s="9" t="s">
        <v>293</v>
      </c>
    </row>
    <row r="6" spans="1:9">
      <c r="A6" s="9">
        <v>3</v>
      </c>
      <c r="B6" s="10" t="s">
        <v>357</v>
      </c>
      <c r="C6" s="10" t="s">
        <v>359</v>
      </c>
      <c r="D6" s="10" t="s">
        <v>290</v>
      </c>
      <c r="E6" s="11" t="s">
        <v>158</v>
      </c>
      <c r="F6" s="10">
        <v>-0.5</v>
      </c>
      <c r="G6" s="10">
        <v>-0.2</v>
      </c>
      <c r="H6" s="10">
        <v>0.7</v>
      </c>
      <c r="I6" s="9" t="s">
        <v>293</v>
      </c>
    </row>
    <row r="7" spans="1:9">
      <c r="A7" s="9">
        <v>4</v>
      </c>
      <c r="B7" s="10" t="s">
        <v>357</v>
      </c>
      <c r="C7" s="10" t="s">
        <v>359</v>
      </c>
      <c r="D7" s="10" t="s">
        <v>294</v>
      </c>
      <c r="E7" s="11" t="s">
        <v>158</v>
      </c>
      <c r="F7" s="10">
        <v>-0.8</v>
      </c>
      <c r="G7" s="10">
        <v>-0.3</v>
      </c>
      <c r="H7" s="10">
        <v>1.1</v>
      </c>
      <c r="I7" s="9" t="s">
        <v>293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="2" customFormat="1" ht="18.75" spans="1:9">
      <c r="A9" s="13" t="s">
        <v>352</v>
      </c>
      <c r="B9" s="14"/>
      <c r="C9" s="14"/>
      <c r="D9" s="15"/>
      <c r="E9" s="16"/>
      <c r="F9" s="17" t="s">
        <v>296</v>
      </c>
      <c r="G9" s="18"/>
      <c r="H9" s="19"/>
      <c r="I9" s="24"/>
    </row>
    <row r="10" ht="37" customHeight="1" spans="1:9">
      <c r="A10" s="20" t="s">
        <v>360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0" sqref="F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8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8" customHeight="1" spans="2:9">
      <c r="B5" s="372" t="s">
        <v>43</v>
      </c>
      <c r="C5" s="12">
        <v>13</v>
      </c>
      <c r="D5" s="12">
        <v>0</v>
      </c>
      <c r="E5" s="12">
        <v>1</v>
      </c>
      <c r="F5" s="373">
        <v>0</v>
      </c>
      <c r="G5" s="373">
        <v>1</v>
      </c>
      <c r="H5" s="12">
        <v>1</v>
      </c>
      <c r="I5" s="381">
        <v>2</v>
      </c>
    </row>
    <row r="6" ht="28" customHeight="1" spans="2:9">
      <c r="B6" s="372" t="s">
        <v>44</v>
      </c>
      <c r="C6" s="12">
        <v>20</v>
      </c>
      <c r="D6" s="12">
        <v>0</v>
      </c>
      <c r="E6" s="12">
        <v>1</v>
      </c>
      <c r="F6" s="373">
        <v>1</v>
      </c>
      <c r="G6" s="373">
        <v>2</v>
      </c>
      <c r="H6" s="12">
        <v>2</v>
      </c>
      <c r="I6" s="381">
        <v>3</v>
      </c>
    </row>
    <row r="7" ht="28" customHeight="1" spans="2:9">
      <c r="B7" s="372" t="s">
        <v>45</v>
      </c>
      <c r="C7" s="12">
        <v>32</v>
      </c>
      <c r="D7" s="12">
        <v>0</v>
      </c>
      <c r="E7" s="12">
        <v>1</v>
      </c>
      <c r="F7" s="373">
        <v>2</v>
      </c>
      <c r="G7" s="373">
        <v>3</v>
      </c>
      <c r="H7" s="12">
        <v>3</v>
      </c>
      <c r="I7" s="381">
        <v>4</v>
      </c>
    </row>
    <row r="8" ht="28" customHeight="1" spans="2:9">
      <c r="B8" s="372" t="s">
        <v>46</v>
      </c>
      <c r="C8" s="12">
        <v>50</v>
      </c>
      <c r="D8" s="12">
        <v>1</v>
      </c>
      <c r="E8" s="12">
        <v>2</v>
      </c>
      <c r="F8" s="373">
        <v>3</v>
      </c>
      <c r="G8" s="373">
        <v>4</v>
      </c>
      <c r="H8" s="12">
        <v>5</v>
      </c>
      <c r="I8" s="381">
        <v>6</v>
      </c>
    </row>
    <row r="9" ht="28" customHeight="1" spans="2:9">
      <c r="B9" s="372" t="s">
        <v>47</v>
      </c>
      <c r="C9" s="12">
        <v>80</v>
      </c>
      <c r="D9" s="12">
        <v>2</v>
      </c>
      <c r="E9" s="12">
        <v>3</v>
      </c>
      <c r="F9" s="373">
        <v>5</v>
      </c>
      <c r="G9" s="373">
        <v>6</v>
      </c>
      <c r="H9" s="12">
        <v>7</v>
      </c>
      <c r="I9" s="381">
        <v>8</v>
      </c>
    </row>
    <row r="10" ht="28" customHeight="1" spans="2:9">
      <c r="B10" s="372" t="s">
        <v>48</v>
      </c>
      <c r="C10" s="12">
        <v>125</v>
      </c>
      <c r="D10" s="12">
        <v>3</v>
      </c>
      <c r="E10" s="12">
        <v>4</v>
      </c>
      <c r="F10" s="373">
        <v>7</v>
      </c>
      <c r="G10" s="373">
        <v>8</v>
      </c>
      <c r="H10" s="12">
        <v>10</v>
      </c>
      <c r="I10" s="381">
        <v>11</v>
      </c>
    </row>
    <row r="11" ht="28" customHeight="1" spans="2:9">
      <c r="B11" s="372" t="s">
        <v>49</v>
      </c>
      <c r="C11" s="12">
        <v>200</v>
      </c>
      <c r="D11" s="12">
        <v>5</v>
      </c>
      <c r="E11" s="12">
        <v>6</v>
      </c>
      <c r="F11" s="373">
        <v>10</v>
      </c>
      <c r="G11" s="373">
        <v>11</v>
      </c>
      <c r="H11" s="12">
        <v>14</v>
      </c>
      <c r="I11" s="381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A39" sqref="A39:K39"/>
    </sheetView>
  </sheetViews>
  <sheetFormatPr defaultColWidth="10.3333333333333" defaultRowHeight="16.5" customHeight="1"/>
  <cols>
    <col min="1" max="1" width="11.0833333333333" style="170" customWidth="1"/>
    <col min="2" max="2" width="10.3333333333333" style="170"/>
    <col min="3" max="3" width="13.9" style="170" customWidth="1"/>
    <col min="4" max="6" width="10.3333333333333" style="170"/>
    <col min="7" max="7" width="20.075" style="170" customWidth="1"/>
    <col min="8" max="9" width="10.3333333333333" style="170"/>
    <col min="10" max="10" width="8.83333333333333" style="170" customWidth="1"/>
    <col min="11" max="11" width="12" style="170" customWidth="1"/>
    <col min="12" max="16384" width="10.3333333333333" style="170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72" t="s">
        <v>53</v>
      </c>
      <c r="B2" s="93"/>
      <c r="C2" s="93"/>
      <c r="D2" s="173" t="s">
        <v>54</v>
      </c>
      <c r="E2" s="173"/>
      <c r="F2" s="93"/>
      <c r="G2" s="93"/>
      <c r="H2" s="174" t="s">
        <v>55</v>
      </c>
      <c r="I2" s="255"/>
      <c r="J2" s="255"/>
      <c r="K2" s="256"/>
    </row>
    <row r="3" ht="14.25" spans="1:11">
      <c r="A3" s="175" t="s">
        <v>56</v>
      </c>
      <c r="B3" s="176"/>
      <c r="C3" s="177"/>
      <c r="D3" s="178" t="s">
        <v>57</v>
      </c>
      <c r="E3" s="179"/>
      <c r="F3" s="179"/>
      <c r="G3" s="180"/>
      <c r="H3" s="178" t="s">
        <v>58</v>
      </c>
      <c r="I3" s="179"/>
      <c r="J3" s="179"/>
      <c r="K3" s="180"/>
    </row>
    <row r="4" ht="51" customHeight="1" spans="1:11">
      <c r="A4" s="181" t="s">
        <v>59</v>
      </c>
      <c r="B4" s="182"/>
      <c r="C4" s="183"/>
      <c r="D4" s="181" t="s">
        <v>60</v>
      </c>
      <c r="E4" s="184"/>
      <c r="F4" s="185"/>
      <c r="G4" s="186"/>
      <c r="H4" s="181" t="s">
        <v>61</v>
      </c>
      <c r="I4" s="184"/>
      <c r="J4" s="207" t="s">
        <v>62</v>
      </c>
      <c r="K4" s="257" t="s">
        <v>63</v>
      </c>
    </row>
    <row r="5" ht="14.25" spans="1:11">
      <c r="A5" s="187" t="s">
        <v>64</v>
      </c>
      <c r="B5" s="182"/>
      <c r="C5" s="183"/>
      <c r="D5" s="181" t="s">
        <v>65</v>
      </c>
      <c r="E5" s="184"/>
      <c r="F5" s="293"/>
      <c r="G5" s="294"/>
      <c r="H5" s="181" t="s">
        <v>66</v>
      </c>
      <c r="I5" s="184"/>
      <c r="J5" s="207" t="s">
        <v>62</v>
      </c>
      <c r="K5" s="257" t="s">
        <v>63</v>
      </c>
    </row>
    <row r="6" ht="14.25" spans="1:11">
      <c r="A6" s="181" t="s">
        <v>67</v>
      </c>
      <c r="B6" s="182"/>
      <c r="C6" s="183"/>
      <c r="D6" s="187" t="s">
        <v>68</v>
      </c>
      <c r="E6" s="209"/>
      <c r="F6" s="293"/>
      <c r="G6" s="294"/>
      <c r="H6" s="181" t="s">
        <v>69</v>
      </c>
      <c r="I6" s="184"/>
      <c r="J6" s="207" t="s">
        <v>62</v>
      </c>
      <c r="K6" s="257" t="s">
        <v>63</v>
      </c>
    </row>
    <row r="7" ht="14.25" spans="1:11">
      <c r="A7" s="181" t="s">
        <v>70</v>
      </c>
      <c r="B7" s="190"/>
      <c r="C7" s="191"/>
      <c r="D7" s="187" t="s">
        <v>71</v>
      </c>
      <c r="E7" s="208"/>
      <c r="F7" s="293"/>
      <c r="G7" s="294"/>
      <c r="H7" s="181" t="s">
        <v>72</v>
      </c>
      <c r="I7" s="184"/>
      <c r="J7" s="207" t="s">
        <v>62</v>
      </c>
      <c r="K7" s="257" t="s">
        <v>63</v>
      </c>
    </row>
    <row r="8" ht="51" customHeight="1" spans="1:11">
      <c r="A8" s="193" t="s">
        <v>73</v>
      </c>
      <c r="B8" s="194"/>
      <c r="C8" s="195"/>
      <c r="D8" s="196" t="s">
        <v>74</v>
      </c>
      <c r="E8" s="197"/>
      <c r="F8" s="198"/>
      <c r="G8" s="199"/>
      <c r="H8" s="196" t="s">
        <v>75</v>
      </c>
      <c r="I8" s="197"/>
      <c r="J8" s="226" t="s">
        <v>62</v>
      </c>
      <c r="K8" s="270" t="s">
        <v>63</v>
      </c>
    </row>
    <row r="9" ht="15" spans="1:11">
      <c r="A9" s="295" t="s">
        <v>76</v>
      </c>
      <c r="B9" s="296"/>
      <c r="C9" s="296"/>
      <c r="D9" s="296"/>
      <c r="E9" s="296"/>
      <c r="F9" s="296"/>
      <c r="G9" s="296"/>
      <c r="H9" s="296"/>
      <c r="I9" s="296"/>
      <c r="J9" s="296"/>
      <c r="K9" s="343"/>
    </row>
    <row r="10" ht="15" spans="1:11">
      <c r="A10" s="297" t="s">
        <v>77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44"/>
    </row>
    <row r="11" ht="14.25" spans="1:11">
      <c r="A11" s="299" t="s">
        <v>78</v>
      </c>
      <c r="B11" s="300" t="s">
        <v>79</v>
      </c>
      <c r="C11" s="301" t="s">
        <v>80</v>
      </c>
      <c r="D11" s="302"/>
      <c r="E11" s="303" t="s">
        <v>81</v>
      </c>
      <c r="F11" s="300" t="s">
        <v>79</v>
      </c>
      <c r="G11" s="301" t="s">
        <v>80</v>
      </c>
      <c r="H11" s="301" t="s">
        <v>82</v>
      </c>
      <c r="I11" s="303" t="s">
        <v>83</v>
      </c>
      <c r="J11" s="300" t="s">
        <v>79</v>
      </c>
      <c r="K11" s="345" t="s">
        <v>80</v>
      </c>
    </row>
    <row r="12" ht="14.25" spans="1:11">
      <c r="A12" s="187" t="s">
        <v>84</v>
      </c>
      <c r="B12" s="206" t="s">
        <v>79</v>
      </c>
      <c r="C12" s="207" t="s">
        <v>80</v>
      </c>
      <c r="D12" s="208"/>
      <c r="E12" s="209" t="s">
        <v>85</v>
      </c>
      <c r="F12" s="206" t="s">
        <v>79</v>
      </c>
      <c r="G12" s="207" t="s">
        <v>80</v>
      </c>
      <c r="H12" s="207" t="s">
        <v>82</v>
      </c>
      <c r="I12" s="209" t="s">
        <v>86</v>
      </c>
      <c r="J12" s="206" t="s">
        <v>79</v>
      </c>
      <c r="K12" s="257" t="s">
        <v>80</v>
      </c>
    </row>
    <row r="13" ht="14.25" spans="1:11">
      <c r="A13" s="187" t="s">
        <v>87</v>
      </c>
      <c r="B13" s="206" t="s">
        <v>79</v>
      </c>
      <c r="C13" s="207" t="s">
        <v>80</v>
      </c>
      <c r="D13" s="208"/>
      <c r="E13" s="209" t="s">
        <v>88</v>
      </c>
      <c r="F13" s="207" t="s">
        <v>89</v>
      </c>
      <c r="G13" s="207" t="s">
        <v>90</v>
      </c>
      <c r="H13" s="207" t="s">
        <v>82</v>
      </c>
      <c r="I13" s="209" t="s">
        <v>91</v>
      </c>
      <c r="J13" s="206" t="s">
        <v>79</v>
      </c>
      <c r="K13" s="257" t="s">
        <v>80</v>
      </c>
    </row>
    <row r="14" ht="15" spans="1:11">
      <c r="A14" s="196" t="s">
        <v>92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59"/>
    </row>
    <row r="15" ht="15" spans="1:11">
      <c r="A15" s="297" t="s">
        <v>93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44"/>
    </row>
    <row r="16" ht="14.25" spans="1:11">
      <c r="A16" s="304" t="s">
        <v>94</v>
      </c>
      <c r="B16" s="301" t="s">
        <v>89</v>
      </c>
      <c r="C16" s="301" t="s">
        <v>90</v>
      </c>
      <c r="D16" s="305"/>
      <c r="E16" s="306" t="s">
        <v>95</v>
      </c>
      <c r="F16" s="301" t="s">
        <v>89</v>
      </c>
      <c r="G16" s="301" t="s">
        <v>90</v>
      </c>
      <c r="H16" s="307"/>
      <c r="I16" s="306" t="s">
        <v>96</v>
      </c>
      <c r="J16" s="301" t="s">
        <v>89</v>
      </c>
      <c r="K16" s="345" t="s">
        <v>90</v>
      </c>
    </row>
    <row r="17" customHeight="1" spans="1:22">
      <c r="A17" s="189" t="s">
        <v>97</v>
      </c>
      <c r="B17" s="207" t="s">
        <v>89</v>
      </c>
      <c r="C17" s="207" t="s">
        <v>90</v>
      </c>
      <c r="D17" s="182"/>
      <c r="E17" s="232" t="s">
        <v>98</v>
      </c>
      <c r="F17" s="207" t="s">
        <v>89</v>
      </c>
      <c r="G17" s="207" t="s">
        <v>90</v>
      </c>
      <c r="H17" s="308"/>
      <c r="I17" s="232" t="s">
        <v>99</v>
      </c>
      <c r="J17" s="207" t="s">
        <v>89</v>
      </c>
      <c r="K17" s="257" t="s">
        <v>90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09" t="s">
        <v>100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7"/>
    </row>
    <row r="19" s="291" customFormat="1" ht="18" customHeight="1" spans="1:11">
      <c r="A19" s="297" t="s">
        <v>101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44"/>
    </row>
    <row r="20" customHeight="1" spans="1:11">
      <c r="A20" s="311" t="s">
        <v>102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8"/>
    </row>
    <row r="21" ht="21.75" customHeight="1" spans="1:11">
      <c r="A21" s="313" t="s">
        <v>103</v>
      </c>
      <c r="B21" s="314"/>
      <c r="C21" s="314"/>
      <c r="D21" s="314"/>
      <c r="E21" s="314"/>
      <c r="F21" s="314"/>
      <c r="G21" s="314"/>
      <c r="H21" s="232"/>
      <c r="I21" s="232"/>
      <c r="J21" s="232"/>
      <c r="K21" s="273" t="s">
        <v>104</v>
      </c>
    </row>
    <row r="22" customHeight="1" spans="1:11">
      <c r="A22" s="315"/>
      <c r="B22" s="316"/>
      <c r="C22" s="316"/>
      <c r="D22" s="316"/>
      <c r="E22" s="316"/>
      <c r="F22" s="316"/>
      <c r="G22" s="316"/>
      <c r="H22" s="188"/>
      <c r="I22" s="188"/>
      <c r="J22" s="188"/>
      <c r="K22" s="349"/>
    </row>
    <row r="23" customHeight="1" spans="1:11">
      <c r="A23" s="317"/>
      <c r="B23" s="316"/>
      <c r="C23" s="316"/>
      <c r="D23" s="316"/>
      <c r="E23" s="316"/>
      <c r="F23" s="316"/>
      <c r="G23" s="316"/>
      <c r="H23" s="188"/>
      <c r="I23" s="188"/>
      <c r="J23" s="188"/>
      <c r="K23" s="349"/>
    </row>
    <row r="24" customHeight="1" spans="1:11">
      <c r="A24" s="318"/>
      <c r="B24" s="316"/>
      <c r="C24" s="316"/>
      <c r="D24" s="316"/>
      <c r="E24" s="316"/>
      <c r="F24" s="316"/>
      <c r="G24" s="316"/>
      <c r="H24" s="316"/>
      <c r="I24" s="188"/>
      <c r="J24" s="188"/>
      <c r="K24" s="350"/>
    </row>
    <row r="25" customHeight="1" spans="1:11">
      <c r="A25" s="318"/>
      <c r="B25" s="316"/>
      <c r="C25" s="316"/>
      <c r="D25" s="316"/>
      <c r="E25" s="316"/>
      <c r="F25" s="316"/>
      <c r="G25" s="316"/>
      <c r="H25" s="188"/>
      <c r="I25" s="188"/>
      <c r="J25" s="188"/>
      <c r="K25" s="350"/>
    </row>
    <row r="26" customHeight="1" spans="1:11">
      <c r="A26" s="319"/>
      <c r="B26" s="188"/>
      <c r="C26" s="188"/>
      <c r="D26" s="188"/>
      <c r="E26" s="188"/>
      <c r="F26" s="188"/>
      <c r="G26" s="188"/>
      <c r="H26" s="188"/>
      <c r="I26" s="188"/>
      <c r="J26" s="188"/>
      <c r="K26" s="351"/>
    </row>
    <row r="27" customHeight="1" spans="1:11">
      <c r="A27" s="192"/>
      <c r="B27" s="188"/>
      <c r="C27" s="188"/>
      <c r="D27" s="188"/>
      <c r="E27" s="188"/>
      <c r="F27" s="188"/>
      <c r="G27" s="188"/>
      <c r="H27" s="188"/>
      <c r="I27" s="188"/>
      <c r="J27" s="188"/>
      <c r="K27" s="351"/>
    </row>
    <row r="28" customHeight="1" spans="1:11">
      <c r="A28" s="192"/>
      <c r="B28" s="188"/>
      <c r="C28" s="188"/>
      <c r="D28" s="188"/>
      <c r="E28" s="188"/>
      <c r="F28" s="188"/>
      <c r="G28" s="188"/>
      <c r="H28" s="188"/>
      <c r="I28" s="188"/>
      <c r="J28" s="188"/>
      <c r="K28" s="351"/>
    </row>
    <row r="29" ht="18" customHeight="1" spans="1:11">
      <c r="A29" s="320" t="s">
        <v>105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106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107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04" t="s">
        <v>108</v>
      </c>
      <c r="B34" s="105"/>
      <c r="C34" s="207" t="s">
        <v>62</v>
      </c>
      <c r="D34" s="207" t="s">
        <v>63</v>
      </c>
      <c r="E34" s="328" t="s">
        <v>109</v>
      </c>
      <c r="F34" s="329"/>
      <c r="G34" s="329"/>
      <c r="H34" s="329"/>
      <c r="I34" s="329"/>
      <c r="J34" s="329"/>
      <c r="K34" s="356"/>
    </row>
    <row r="35" ht="15" spans="1:11">
      <c r="A35" s="330" t="s">
        <v>110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111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57"/>
    </row>
    <row r="38" ht="14.25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57"/>
    </row>
    <row r="39" ht="14.25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57"/>
    </row>
    <row r="40" ht="14.25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57"/>
    </row>
    <row r="41" ht="14.2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6"/>
    </row>
    <row r="42" ht="15" spans="1:11">
      <c r="A42" s="234" t="s">
        <v>112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74"/>
    </row>
    <row r="43" ht="15" spans="1:11">
      <c r="A43" s="297" t="s">
        <v>113</v>
      </c>
      <c r="B43" s="298"/>
      <c r="C43" s="298"/>
      <c r="D43" s="298"/>
      <c r="E43" s="298"/>
      <c r="F43" s="298"/>
      <c r="G43" s="298"/>
      <c r="H43" s="298"/>
      <c r="I43" s="298"/>
      <c r="J43" s="298"/>
      <c r="K43" s="344"/>
    </row>
    <row r="44" ht="14.25" spans="1:11">
      <c r="A44" s="304" t="s">
        <v>114</v>
      </c>
      <c r="B44" s="301" t="s">
        <v>89</v>
      </c>
      <c r="C44" s="301" t="s">
        <v>90</v>
      </c>
      <c r="D44" s="301" t="s">
        <v>82</v>
      </c>
      <c r="E44" s="306" t="s">
        <v>115</v>
      </c>
      <c r="F44" s="301" t="s">
        <v>89</v>
      </c>
      <c r="G44" s="301" t="s">
        <v>90</v>
      </c>
      <c r="H44" s="301" t="s">
        <v>82</v>
      </c>
      <c r="I44" s="306" t="s">
        <v>116</v>
      </c>
      <c r="J44" s="301" t="s">
        <v>89</v>
      </c>
      <c r="K44" s="345" t="s">
        <v>90</v>
      </c>
    </row>
    <row r="45" ht="14.25" spans="1:11">
      <c r="A45" s="189" t="s">
        <v>81</v>
      </c>
      <c r="B45" s="207" t="s">
        <v>89</v>
      </c>
      <c r="C45" s="207" t="s">
        <v>90</v>
      </c>
      <c r="D45" s="207" t="s">
        <v>82</v>
      </c>
      <c r="E45" s="232" t="s">
        <v>88</v>
      </c>
      <c r="F45" s="207" t="s">
        <v>89</v>
      </c>
      <c r="G45" s="207" t="s">
        <v>90</v>
      </c>
      <c r="H45" s="207" t="s">
        <v>82</v>
      </c>
      <c r="I45" s="232" t="s">
        <v>99</v>
      </c>
      <c r="J45" s="207" t="s">
        <v>89</v>
      </c>
      <c r="K45" s="257" t="s">
        <v>90</v>
      </c>
    </row>
    <row r="46" ht="15" spans="1:11">
      <c r="A46" s="196" t="s">
        <v>117</v>
      </c>
      <c r="B46" s="197"/>
      <c r="C46" s="197"/>
      <c r="D46" s="197"/>
      <c r="E46" s="197"/>
      <c r="F46" s="197"/>
      <c r="G46" s="197"/>
      <c r="H46" s="197"/>
      <c r="I46" s="197"/>
      <c r="J46" s="197"/>
      <c r="K46" s="259"/>
    </row>
    <row r="47" ht="15" spans="1:11">
      <c r="A47" s="330" t="s">
        <v>118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</row>
    <row r="48" ht="15" spans="1:11">
      <c r="A48" s="331" t="s">
        <v>119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57"/>
    </row>
    <row r="49" ht="15" spans="1:11">
      <c r="A49" s="333" t="s">
        <v>120</v>
      </c>
      <c r="B49" s="244"/>
      <c r="C49" s="244"/>
      <c r="D49" s="334" t="s">
        <v>121</v>
      </c>
      <c r="E49" s="335"/>
      <c r="F49" s="336" t="s">
        <v>122</v>
      </c>
      <c r="G49" s="337"/>
      <c r="H49" s="338" t="s">
        <v>123</v>
      </c>
      <c r="I49" s="358"/>
      <c r="J49" s="359"/>
      <c r="K49" s="360"/>
    </row>
    <row r="50" ht="15" spans="1:11">
      <c r="A50" s="330" t="s">
        <v>124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</row>
    <row r="51" ht="15" spans="1:1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61"/>
    </row>
    <row r="52" ht="15" spans="1:11">
      <c r="A52" s="333" t="s">
        <v>120</v>
      </c>
      <c r="B52" s="341"/>
      <c r="C52" s="341"/>
      <c r="D52" s="334" t="s">
        <v>121</v>
      </c>
      <c r="E52" s="342"/>
      <c r="F52" s="336" t="s">
        <v>125</v>
      </c>
      <c r="G52" s="337"/>
      <c r="H52" s="338" t="s">
        <v>123</v>
      </c>
      <c r="I52" s="358"/>
      <c r="J52" s="97"/>
      <c r="K52" s="362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39" sqref="A39:K39"/>
    </sheetView>
  </sheetViews>
  <sheetFormatPr defaultColWidth="9" defaultRowHeight="26" customHeight="1"/>
  <cols>
    <col min="1" max="1" width="17.1666666666667" style="65" customWidth="1"/>
    <col min="2" max="7" width="12" style="65" customWidth="1"/>
    <col min="8" max="8" width="1.33333333333333" style="65" customWidth="1"/>
    <col min="9" max="9" width="17.8" style="66" customWidth="1"/>
    <col min="10" max="10" width="17" style="66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19.5" customHeight="1" spans="1:14">
      <c r="A1" s="67" t="s">
        <v>126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19.5" customHeight="1" spans="1:14">
      <c r="A2" s="284" t="s">
        <v>59</v>
      </c>
      <c r="B2" s="70">
        <f>首期!B4</f>
        <v>0</v>
      </c>
      <c r="C2" s="70"/>
      <c r="D2" s="163" t="s">
        <v>64</v>
      </c>
      <c r="E2" s="70">
        <f>首期!B5</f>
        <v>0</v>
      </c>
      <c r="F2" s="70"/>
      <c r="G2" s="70"/>
      <c r="H2" s="285"/>
      <c r="I2" s="80" t="s">
        <v>55</v>
      </c>
      <c r="J2" s="70">
        <f>首期!I2</f>
        <v>0</v>
      </c>
      <c r="K2" s="70"/>
      <c r="L2" s="70"/>
      <c r="M2" s="70"/>
      <c r="N2" s="70"/>
    </row>
    <row r="3" ht="19.5" customHeight="1" spans="1:14">
      <c r="A3" s="73" t="s">
        <v>127</v>
      </c>
      <c r="B3" s="74" t="s">
        <v>128</v>
      </c>
      <c r="C3" s="74"/>
      <c r="D3" s="74"/>
      <c r="E3" s="74"/>
      <c r="F3" s="74"/>
      <c r="G3" s="74"/>
      <c r="H3" s="285"/>
      <c r="I3" s="164" t="s">
        <v>129</v>
      </c>
      <c r="J3" s="164"/>
      <c r="K3" s="164"/>
      <c r="L3" s="164"/>
      <c r="M3" s="164"/>
      <c r="N3" s="164"/>
    </row>
    <row r="4" ht="19.5" customHeight="1" spans="1:14">
      <c r="A4" s="73"/>
      <c r="B4" s="75"/>
      <c r="C4" s="75"/>
      <c r="D4" s="75"/>
      <c r="E4" s="75"/>
      <c r="F4" s="75"/>
      <c r="G4" s="75"/>
      <c r="H4" s="285"/>
      <c r="I4" s="286"/>
      <c r="J4" s="287"/>
      <c r="K4" s="288"/>
      <c r="L4" s="289"/>
      <c r="M4" s="289"/>
      <c r="N4" s="289"/>
    </row>
    <row r="5" ht="19.5" customHeight="1" spans="1:14">
      <c r="A5" s="73"/>
      <c r="B5" s="75"/>
      <c r="C5" s="75"/>
      <c r="D5" s="75"/>
      <c r="E5" s="75"/>
      <c r="F5" s="75"/>
      <c r="G5" s="75"/>
      <c r="H5" s="285"/>
      <c r="I5" s="167"/>
      <c r="J5" s="167"/>
      <c r="K5" s="290"/>
      <c r="L5" s="290"/>
      <c r="M5" s="290"/>
      <c r="N5" s="290"/>
    </row>
    <row r="6" ht="19.5" customHeight="1" spans="1:14">
      <c r="A6" s="76"/>
      <c r="B6" s="77"/>
      <c r="C6" s="77"/>
      <c r="D6" s="77"/>
      <c r="E6" s="77"/>
      <c r="F6" s="77"/>
      <c r="G6" s="77"/>
      <c r="H6" s="285"/>
      <c r="I6" s="83"/>
      <c r="J6" s="83"/>
      <c r="K6" s="290"/>
      <c r="L6" s="290"/>
      <c r="M6" s="290"/>
      <c r="N6" s="290"/>
    </row>
    <row r="7" ht="19.5" customHeight="1" spans="1:14">
      <c r="A7" s="76"/>
      <c r="B7" s="77"/>
      <c r="C7" s="77"/>
      <c r="D7" s="77"/>
      <c r="E7" s="77"/>
      <c r="F7" s="77"/>
      <c r="G7" s="77"/>
      <c r="H7" s="285"/>
      <c r="I7" s="83"/>
      <c r="J7" s="83"/>
      <c r="K7" s="290"/>
      <c r="L7" s="290"/>
      <c r="M7" s="290"/>
      <c r="N7" s="290"/>
    </row>
    <row r="8" ht="19.5" customHeight="1" spans="1:14">
      <c r="A8" s="76"/>
      <c r="B8" s="77"/>
      <c r="C8" s="77"/>
      <c r="D8" s="77"/>
      <c r="E8" s="77"/>
      <c r="F8" s="77"/>
      <c r="G8" s="77"/>
      <c r="H8" s="285"/>
      <c r="I8" s="83"/>
      <c r="J8" s="83"/>
      <c r="K8" s="290"/>
      <c r="L8" s="290"/>
      <c r="M8" s="290"/>
      <c r="N8" s="290"/>
    </row>
    <row r="9" ht="19.5" customHeight="1" spans="1:14">
      <c r="A9" s="76"/>
      <c r="B9" s="77"/>
      <c r="C9" s="77"/>
      <c r="D9" s="77"/>
      <c r="E9" s="77"/>
      <c r="F9" s="77"/>
      <c r="G9" s="77"/>
      <c r="H9" s="285"/>
      <c r="I9" s="83"/>
      <c r="J9" s="83"/>
      <c r="K9" s="290"/>
      <c r="L9" s="290"/>
      <c r="M9" s="290"/>
      <c r="N9" s="290"/>
    </row>
    <row r="10" ht="19.5" customHeight="1" spans="1:14">
      <c r="A10" s="76"/>
      <c r="B10" s="77"/>
      <c r="C10" s="77"/>
      <c r="D10" s="77"/>
      <c r="E10" s="77"/>
      <c r="F10" s="77"/>
      <c r="G10" s="77"/>
      <c r="H10" s="285"/>
      <c r="I10" s="83"/>
      <c r="J10" s="83"/>
      <c r="K10" s="290"/>
      <c r="L10" s="290"/>
      <c r="M10" s="290"/>
      <c r="N10" s="290"/>
    </row>
    <row r="11" ht="19.5" customHeight="1" spans="1:14">
      <c r="A11" s="76"/>
      <c r="B11" s="77"/>
      <c r="C11" s="77"/>
      <c r="D11" s="77"/>
      <c r="E11" s="77"/>
      <c r="F11" s="77"/>
      <c r="G11" s="77"/>
      <c r="H11" s="285"/>
      <c r="I11" s="83"/>
      <c r="J11" s="83"/>
      <c r="K11" s="290"/>
      <c r="L11" s="290"/>
      <c r="M11" s="290"/>
      <c r="N11" s="290"/>
    </row>
    <row r="12" ht="19.5" customHeight="1" spans="1:14">
      <c r="A12" s="76"/>
      <c r="B12" s="77"/>
      <c r="C12" s="77"/>
      <c r="D12" s="77"/>
      <c r="E12" s="77"/>
      <c r="F12" s="77"/>
      <c r="G12" s="77"/>
      <c r="H12" s="285"/>
      <c r="I12" s="83"/>
      <c r="J12" s="83"/>
      <c r="K12" s="290"/>
      <c r="L12" s="290"/>
      <c r="M12" s="290"/>
      <c r="N12" s="290"/>
    </row>
    <row r="13" ht="19.5" customHeight="1" spans="1:14">
      <c r="A13" s="76"/>
      <c r="B13" s="77"/>
      <c r="C13" s="77"/>
      <c r="D13" s="77"/>
      <c r="E13" s="77"/>
      <c r="F13" s="77"/>
      <c r="G13" s="77"/>
      <c r="H13" s="285"/>
      <c r="I13" s="83"/>
      <c r="J13" s="83"/>
      <c r="K13" s="290"/>
      <c r="L13" s="290"/>
      <c r="M13" s="290"/>
      <c r="N13" s="290"/>
    </row>
    <row r="14" ht="19.5" customHeight="1" spans="1:14">
      <c r="A14" s="76"/>
      <c r="B14" s="77"/>
      <c r="C14" s="77"/>
      <c r="D14" s="77"/>
      <c r="E14" s="77"/>
      <c r="F14" s="77"/>
      <c r="G14" s="77"/>
      <c r="H14" s="285"/>
      <c r="I14" s="83"/>
      <c r="J14" s="83"/>
      <c r="K14" s="290"/>
      <c r="L14" s="290"/>
      <c r="M14" s="290"/>
      <c r="N14" s="290"/>
    </row>
    <row r="15" ht="19.5" customHeight="1" spans="1:14">
      <c r="A15" s="76"/>
      <c r="B15" s="77"/>
      <c r="C15" s="77"/>
      <c r="D15" s="77"/>
      <c r="E15" s="77"/>
      <c r="F15" s="77"/>
      <c r="G15" s="77"/>
      <c r="H15" s="285"/>
      <c r="I15" s="83"/>
      <c r="J15" s="83"/>
      <c r="K15" s="290"/>
      <c r="L15" s="290"/>
      <c r="M15" s="290"/>
      <c r="N15" s="290"/>
    </row>
    <row r="16" ht="19.5" customHeight="1" spans="1:14">
      <c r="A16" s="76"/>
      <c r="B16" s="77"/>
      <c r="C16" s="77"/>
      <c r="D16" s="77"/>
      <c r="E16" s="77"/>
      <c r="F16" s="77"/>
      <c r="G16" s="77"/>
      <c r="H16" s="285"/>
      <c r="I16" s="83"/>
      <c r="J16" s="83"/>
      <c r="K16" s="290"/>
      <c r="L16" s="290"/>
      <c r="M16" s="290"/>
      <c r="N16" s="290"/>
    </row>
    <row r="17" ht="19.5" customHeight="1" spans="1:14">
      <c r="A17" s="76"/>
      <c r="B17" s="77"/>
      <c r="C17" s="77"/>
      <c r="D17" s="77"/>
      <c r="E17" s="77"/>
      <c r="F17" s="77"/>
      <c r="G17" s="77"/>
      <c r="H17" s="285"/>
      <c r="I17" s="83"/>
      <c r="J17" s="83"/>
      <c r="K17" s="290"/>
      <c r="L17" s="290"/>
      <c r="M17" s="290"/>
      <c r="N17" s="290"/>
    </row>
    <row r="18" ht="19.5" customHeight="1" spans="1:14">
      <c r="A18" s="76"/>
      <c r="B18" s="77"/>
      <c r="C18" s="77"/>
      <c r="D18" s="77"/>
      <c r="E18" s="77"/>
      <c r="F18" s="77"/>
      <c r="G18" s="77"/>
      <c r="H18" s="285"/>
      <c r="I18" s="83"/>
      <c r="J18" s="83"/>
      <c r="K18" s="290"/>
      <c r="L18" s="290"/>
      <c r="M18" s="290"/>
      <c r="N18" s="290"/>
    </row>
    <row r="19" ht="19.5" customHeight="1" spans="1:14">
      <c r="A19" s="76"/>
      <c r="B19" s="77"/>
      <c r="C19" s="77"/>
      <c r="D19" s="77"/>
      <c r="E19" s="77"/>
      <c r="F19" s="77"/>
      <c r="G19" s="77"/>
      <c r="H19" s="285"/>
      <c r="I19" s="83"/>
      <c r="J19" s="83"/>
      <c r="K19" s="290"/>
      <c r="L19" s="290"/>
      <c r="M19" s="290"/>
      <c r="N19" s="290"/>
    </row>
    <row r="20" ht="19.5" customHeight="1" spans="1:14">
      <c r="A20" s="76"/>
      <c r="B20" s="77"/>
      <c r="C20" s="77"/>
      <c r="D20" s="77"/>
      <c r="E20" s="77"/>
      <c r="F20" s="77"/>
      <c r="G20" s="77"/>
      <c r="H20" s="285"/>
      <c r="I20" s="83"/>
      <c r="J20" s="83"/>
      <c r="K20" s="290"/>
      <c r="L20" s="290"/>
      <c r="M20" s="290"/>
      <c r="N20" s="290"/>
    </row>
    <row r="21" ht="19.5" customHeight="1" spans="1:14">
      <c r="A21" s="76"/>
      <c r="B21" s="77"/>
      <c r="C21" s="77"/>
      <c r="D21" s="77"/>
      <c r="E21" s="77"/>
      <c r="F21" s="77"/>
      <c r="G21" s="77"/>
      <c r="H21" s="285"/>
      <c r="I21" s="83"/>
      <c r="J21" s="83"/>
      <c r="K21" s="290"/>
      <c r="L21" s="290"/>
      <c r="M21" s="290"/>
      <c r="N21" s="290"/>
    </row>
    <row r="22" ht="19.5" customHeight="1" spans="1:14">
      <c r="A22" s="76"/>
      <c r="B22" s="77"/>
      <c r="C22" s="77"/>
      <c r="D22" s="77"/>
      <c r="E22" s="77"/>
      <c r="F22" s="77"/>
      <c r="G22" s="77"/>
      <c r="H22" s="285"/>
      <c r="I22" s="83"/>
      <c r="J22" s="83"/>
      <c r="K22" s="290"/>
      <c r="L22" s="290"/>
      <c r="M22" s="290"/>
      <c r="N22" s="290"/>
    </row>
    <row r="23" ht="19.5" customHeight="1" spans="1:14">
      <c r="A23" s="76"/>
      <c r="B23" s="77"/>
      <c r="C23" s="77"/>
      <c r="D23" s="77"/>
      <c r="E23" s="77"/>
      <c r="F23" s="77"/>
      <c r="G23" s="77"/>
      <c r="H23" s="285"/>
      <c r="I23" s="83"/>
      <c r="J23" s="85"/>
      <c r="K23" s="290"/>
      <c r="L23" s="290"/>
      <c r="M23" s="290"/>
      <c r="N23" s="290"/>
    </row>
    <row r="24" ht="19.5" customHeight="1" spans="1:14">
      <c r="A24" s="76"/>
      <c r="B24" s="77"/>
      <c r="C24" s="77"/>
      <c r="D24" s="77"/>
      <c r="E24" s="77"/>
      <c r="F24" s="77"/>
      <c r="G24" s="77"/>
      <c r="H24" s="285"/>
      <c r="I24" s="83"/>
      <c r="J24" s="85"/>
      <c r="K24" s="290"/>
      <c r="L24" s="290"/>
      <c r="M24" s="290"/>
      <c r="N24" s="290"/>
    </row>
    <row r="25" ht="14.25" spans="1:14">
      <c r="A25" s="78" t="s">
        <v>130</v>
      </c>
      <c r="D25" s="79"/>
      <c r="E25" s="79"/>
      <c r="F25" s="79"/>
      <c r="G25" s="79"/>
      <c r="H25" s="79"/>
      <c r="I25" s="86"/>
      <c r="J25" s="86"/>
      <c r="K25" s="79"/>
      <c r="L25" s="79"/>
      <c r="M25" s="79"/>
      <c r="N25" s="79"/>
    </row>
    <row r="26" ht="14.25" spans="1:14">
      <c r="A26" s="65" t="s">
        <v>131</v>
      </c>
      <c r="D26" s="79"/>
      <c r="E26" s="79"/>
      <c r="F26" s="79"/>
      <c r="G26" s="79"/>
      <c r="H26" s="79"/>
      <c r="I26" s="86"/>
      <c r="J26" s="86"/>
      <c r="K26" s="79"/>
      <c r="L26" s="79"/>
      <c r="M26" s="79"/>
      <c r="N26" s="79"/>
    </row>
    <row r="27" ht="14.25" spans="1:13">
      <c r="A27" s="79"/>
      <c r="B27" s="79"/>
      <c r="C27" s="79"/>
      <c r="D27" s="79"/>
      <c r="E27" s="79"/>
      <c r="F27" s="79"/>
      <c r="G27" s="79"/>
      <c r="H27" s="79"/>
      <c r="I27" s="87" t="s">
        <v>132</v>
      </c>
      <c r="J27" s="87"/>
      <c r="K27" s="78" t="s">
        <v>133</v>
      </c>
      <c r="L27" s="78"/>
      <c r="M27" s="78" t="s">
        <v>134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25" zoomScaleNormal="125" workbookViewId="0">
      <selection activeCell="A39" sqref="A39:K39"/>
    </sheetView>
  </sheetViews>
  <sheetFormatPr defaultColWidth="10" defaultRowHeight="16.5" customHeight="1"/>
  <cols>
    <col min="1" max="1" width="10.8333333333333" style="170" customWidth="1"/>
    <col min="2" max="2" width="10" style="170"/>
    <col min="3" max="3" width="12.5" style="170" customWidth="1"/>
    <col min="4" max="5" width="10" style="170"/>
    <col min="6" max="7" width="15.2" style="170" customWidth="1"/>
    <col min="8" max="16384" width="10" style="170"/>
  </cols>
  <sheetData>
    <row r="1" ht="22.5" customHeight="1" spans="1:11">
      <c r="A1" s="171" t="s">
        <v>135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93"/>
      <c r="C2" s="93"/>
      <c r="D2" s="173" t="s">
        <v>54</v>
      </c>
      <c r="E2" s="173"/>
      <c r="F2" s="93"/>
      <c r="G2" s="93"/>
      <c r="H2" s="174" t="s">
        <v>55</v>
      </c>
      <c r="I2" s="255"/>
      <c r="J2" s="255"/>
      <c r="K2" s="256"/>
    </row>
    <row r="3" customHeight="1" spans="1:11">
      <c r="A3" s="175" t="s">
        <v>56</v>
      </c>
      <c r="B3" s="176"/>
      <c r="C3" s="177"/>
      <c r="D3" s="178" t="s">
        <v>57</v>
      </c>
      <c r="E3" s="179"/>
      <c r="F3" s="179"/>
      <c r="G3" s="180"/>
      <c r="H3" s="178" t="s">
        <v>58</v>
      </c>
      <c r="I3" s="179"/>
      <c r="J3" s="179"/>
      <c r="K3" s="180"/>
    </row>
    <row r="4" ht="51" customHeight="1" spans="1:11">
      <c r="A4" s="181" t="s">
        <v>59</v>
      </c>
      <c r="B4" s="182"/>
      <c r="C4" s="183"/>
      <c r="D4" s="181" t="s">
        <v>60</v>
      </c>
      <c r="E4" s="184"/>
      <c r="F4" s="185"/>
      <c r="G4" s="186"/>
      <c r="H4" s="181" t="s">
        <v>136</v>
      </c>
      <c r="I4" s="184"/>
      <c r="J4" s="207" t="s">
        <v>62</v>
      </c>
      <c r="K4" s="257" t="s">
        <v>63</v>
      </c>
    </row>
    <row r="5" customHeight="1" spans="1:11">
      <c r="A5" s="187" t="s">
        <v>64</v>
      </c>
      <c r="B5" s="182"/>
      <c r="C5" s="183"/>
      <c r="D5" s="181" t="s">
        <v>137</v>
      </c>
      <c r="E5" s="184"/>
      <c r="F5" s="188"/>
      <c r="G5" s="183"/>
      <c r="H5" s="181" t="s">
        <v>138</v>
      </c>
      <c r="I5" s="184"/>
      <c r="J5" s="207" t="s">
        <v>62</v>
      </c>
      <c r="K5" s="257" t="s">
        <v>63</v>
      </c>
    </row>
    <row r="6" customHeight="1" spans="1:11">
      <c r="A6" s="181" t="s">
        <v>67</v>
      </c>
      <c r="B6" s="182"/>
      <c r="C6" s="183"/>
      <c r="D6" s="181" t="s">
        <v>139</v>
      </c>
      <c r="E6" s="184"/>
      <c r="F6" s="188"/>
      <c r="G6" s="183"/>
      <c r="H6" s="189" t="s">
        <v>140</v>
      </c>
      <c r="I6" s="232"/>
      <c r="J6" s="232"/>
      <c r="K6" s="258"/>
    </row>
    <row r="7" customHeight="1" spans="1:11">
      <c r="A7" s="181" t="s">
        <v>70</v>
      </c>
      <c r="B7" s="190"/>
      <c r="C7" s="191"/>
      <c r="D7" s="181" t="s">
        <v>141</v>
      </c>
      <c r="E7" s="184"/>
      <c r="F7" s="188"/>
      <c r="G7" s="183"/>
      <c r="H7" s="192" t="s">
        <v>142</v>
      </c>
      <c r="I7" s="207"/>
      <c r="J7" s="207"/>
      <c r="K7" s="257"/>
    </row>
    <row r="8" ht="49" customHeight="1" spans="1:11">
      <c r="A8" s="193" t="s">
        <v>73</v>
      </c>
      <c r="B8" s="194"/>
      <c r="C8" s="195"/>
      <c r="D8" s="196" t="s">
        <v>74</v>
      </c>
      <c r="E8" s="197"/>
      <c r="F8" s="198"/>
      <c r="G8" s="199"/>
      <c r="H8" s="196"/>
      <c r="I8" s="197"/>
      <c r="J8" s="197"/>
      <c r="K8" s="259"/>
    </row>
    <row r="9" customHeight="1" spans="1:11">
      <c r="A9" s="200" t="s">
        <v>143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78</v>
      </c>
      <c r="B10" s="202" t="s">
        <v>79</v>
      </c>
      <c r="C10" s="203" t="s">
        <v>80</v>
      </c>
      <c r="D10" s="204"/>
      <c r="E10" s="205" t="s">
        <v>83</v>
      </c>
      <c r="F10" s="202" t="s">
        <v>79</v>
      </c>
      <c r="G10" s="203" t="s">
        <v>80</v>
      </c>
      <c r="H10" s="202"/>
      <c r="I10" s="205" t="s">
        <v>81</v>
      </c>
      <c r="J10" s="202" t="s">
        <v>79</v>
      </c>
      <c r="K10" s="260" t="s">
        <v>80</v>
      </c>
    </row>
    <row r="11" customHeight="1" spans="1:11">
      <c r="A11" s="187" t="s">
        <v>84</v>
      </c>
      <c r="B11" s="206" t="s">
        <v>79</v>
      </c>
      <c r="C11" s="207" t="s">
        <v>80</v>
      </c>
      <c r="D11" s="208"/>
      <c r="E11" s="209" t="s">
        <v>86</v>
      </c>
      <c r="F11" s="206" t="s">
        <v>79</v>
      </c>
      <c r="G11" s="207" t="s">
        <v>80</v>
      </c>
      <c r="H11" s="206"/>
      <c r="I11" s="209" t="s">
        <v>91</v>
      </c>
      <c r="J11" s="206" t="s">
        <v>79</v>
      </c>
      <c r="K11" s="257" t="s">
        <v>80</v>
      </c>
    </row>
    <row r="12" customHeight="1" spans="1:11">
      <c r="A12" s="196" t="s">
        <v>144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59"/>
    </row>
    <row r="13" customHeight="1" spans="1:11">
      <c r="A13" s="210" t="s">
        <v>145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61"/>
    </row>
    <row r="14" customHeight="1" spans="1:11">
      <c r="A14" s="212"/>
      <c r="B14" s="213"/>
      <c r="C14" s="213"/>
      <c r="D14" s="213"/>
      <c r="E14" s="213"/>
      <c r="F14" s="213"/>
      <c r="G14" s="213"/>
      <c r="H14" s="213"/>
      <c r="I14" s="262"/>
      <c r="J14" s="262"/>
      <c r="K14" s="263"/>
    </row>
    <row r="15" customHeight="1" spans="1:11">
      <c r="A15" s="212"/>
      <c r="B15" s="213"/>
      <c r="C15" s="213"/>
      <c r="D15" s="213"/>
      <c r="E15" s="213"/>
      <c r="F15" s="213"/>
      <c r="G15" s="213"/>
      <c r="H15" s="213"/>
      <c r="I15" s="262"/>
      <c r="J15" s="262"/>
      <c r="K15" s="263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64"/>
    </row>
    <row r="17" customHeight="1" spans="1:11">
      <c r="A17" s="216" t="s">
        <v>146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/>
      <c r="B18" s="218"/>
      <c r="C18" s="218"/>
      <c r="D18" s="218"/>
      <c r="E18" s="218"/>
      <c r="F18" s="218"/>
      <c r="G18" s="218"/>
      <c r="H18" s="218"/>
      <c r="I18" s="265"/>
      <c r="J18" s="265"/>
      <c r="K18" s="266"/>
    </row>
    <row r="19" customHeight="1" spans="1:11">
      <c r="A19" s="219"/>
      <c r="B19" s="220"/>
      <c r="C19" s="220"/>
      <c r="D19" s="221"/>
      <c r="E19" s="222"/>
      <c r="F19" s="223"/>
      <c r="G19" s="223"/>
      <c r="H19" s="224"/>
      <c r="I19" s="267"/>
      <c r="J19" s="268"/>
      <c r="K19" s="269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70"/>
    </row>
    <row r="21" customHeight="1" spans="1:11">
      <c r="A21" s="227" t="s">
        <v>106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2" t="s">
        <v>107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customHeight="1" spans="1:11">
      <c r="A23" s="104" t="s">
        <v>108</v>
      </c>
      <c r="B23" s="105"/>
      <c r="C23" s="207" t="s">
        <v>62</v>
      </c>
      <c r="D23" s="207" t="s">
        <v>63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228" t="s">
        <v>147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71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72"/>
    </row>
    <row r="26" customHeight="1" spans="1:11">
      <c r="A26" s="200" t="s">
        <v>113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5" t="s">
        <v>114</v>
      </c>
      <c r="B27" s="203" t="s">
        <v>89</v>
      </c>
      <c r="C27" s="203" t="s">
        <v>90</v>
      </c>
      <c r="D27" s="203" t="s">
        <v>82</v>
      </c>
      <c r="E27" s="176" t="s">
        <v>115</v>
      </c>
      <c r="F27" s="203" t="s">
        <v>89</v>
      </c>
      <c r="G27" s="203" t="s">
        <v>90</v>
      </c>
      <c r="H27" s="203" t="s">
        <v>82</v>
      </c>
      <c r="I27" s="176" t="s">
        <v>116</v>
      </c>
      <c r="J27" s="203" t="s">
        <v>89</v>
      </c>
      <c r="K27" s="260" t="s">
        <v>90</v>
      </c>
    </row>
    <row r="28" customHeight="1" spans="1:11">
      <c r="A28" s="189" t="s">
        <v>81</v>
      </c>
      <c r="B28" s="207" t="s">
        <v>89</v>
      </c>
      <c r="C28" s="207" t="s">
        <v>90</v>
      </c>
      <c r="D28" s="207" t="s">
        <v>82</v>
      </c>
      <c r="E28" s="232" t="s">
        <v>88</v>
      </c>
      <c r="F28" s="207" t="s">
        <v>89</v>
      </c>
      <c r="G28" s="207" t="s">
        <v>90</v>
      </c>
      <c r="H28" s="207" t="s">
        <v>82</v>
      </c>
      <c r="I28" s="232" t="s">
        <v>99</v>
      </c>
      <c r="J28" s="207" t="s">
        <v>89</v>
      </c>
      <c r="K28" s="257" t="s">
        <v>90</v>
      </c>
    </row>
    <row r="29" customHeight="1" spans="1:11">
      <c r="A29" s="181" t="s">
        <v>148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73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74"/>
    </row>
    <row r="31" customHeight="1" spans="1:11">
      <c r="A31" s="236" t="s">
        <v>149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75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76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6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6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6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6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6"/>
    </row>
    <row r="39" ht="17.25" customHeight="1" spans="1:11">
      <c r="A39" s="234" t="s">
        <v>112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74"/>
    </row>
    <row r="40" customHeight="1" spans="1:11">
      <c r="A40" s="236" t="s">
        <v>150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</row>
    <row r="41" ht="18" customHeight="1" spans="1:11">
      <c r="A41" s="241" t="s">
        <v>144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77"/>
    </row>
    <row r="42" ht="18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7"/>
    </row>
    <row r="43" ht="18" customHeight="1" spans="1:11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272"/>
    </row>
    <row r="44" ht="21" customHeight="1" spans="1:11">
      <c r="A44" s="243" t="s">
        <v>120</v>
      </c>
      <c r="B44" s="244"/>
      <c r="C44" s="244"/>
      <c r="D44" s="245" t="s">
        <v>121</v>
      </c>
      <c r="E44" s="246"/>
      <c r="F44" s="245" t="s">
        <v>122</v>
      </c>
      <c r="G44" s="247"/>
      <c r="H44" s="248" t="s">
        <v>123</v>
      </c>
      <c r="I44" s="248"/>
      <c r="J44" s="244"/>
      <c r="K44" s="278"/>
    </row>
    <row r="45" customHeight="1" spans="1:11">
      <c r="A45" s="249" t="s">
        <v>124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79"/>
    </row>
    <row r="46" customHeight="1" spans="1:11">
      <c r="A46" s="251" t="s">
        <v>151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80"/>
    </row>
    <row r="47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1"/>
    </row>
    <row r="48" ht="21" customHeight="1" spans="1:11">
      <c r="A48" s="243" t="s">
        <v>120</v>
      </c>
      <c r="B48" s="244"/>
      <c r="C48" s="244"/>
      <c r="D48" s="245" t="s">
        <v>121</v>
      </c>
      <c r="E48" s="245"/>
      <c r="F48" s="245" t="s">
        <v>122</v>
      </c>
      <c r="G48" s="245"/>
      <c r="H48" s="248" t="s">
        <v>123</v>
      </c>
      <c r="I48" s="248"/>
      <c r="J48" s="282"/>
      <c r="K48" s="283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39" sqref="A39:K39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22.5" customHeight="1" spans="1:14">
      <c r="A1" s="67" t="s">
        <v>126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.5" customHeight="1" spans="1:14">
      <c r="A2" s="69" t="s">
        <v>59</v>
      </c>
      <c r="B2" s="70"/>
      <c r="C2" s="70"/>
      <c r="D2" s="163" t="s">
        <v>64</v>
      </c>
      <c r="E2" s="70"/>
      <c r="F2" s="70"/>
      <c r="G2" s="70"/>
      <c r="H2" s="72"/>
      <c r="I2" s="69" t="s">
        <v>55</v>
      </c>
      <c r="J2" s="70"/>
      <c r="K2" s="70"/>
      <c r="L2" s="70"/>
      <c r="M2" s="70"/>
      <c r="N2" s="70"/>
    </row>
    <row r="3" ht="22.5" customHeight="1" spans="1:14">
      <c r="A3" s="73" t="s">
        <v>127</v>
      </c>
      <c r="B3" s="74" t="s">
        <v>128</v>
      </c>
      <c r="C3" s="74"/>
      <c r="D3" s="74"/>
      <c r="E3" s="74"/>
      <c r="F3" s="74"/>
      <c r="G3" s="74"/>
      <c r="H3" s="72"/>
      <c r="I3" s="164" t="s">
        <v>129</v>
      </c>
      <c r="J3" s="164"/>
      <c r="K3" s="164"/>
      <c r="L3" s="164"/>
      <c r="M3" s="164"/>
      <c r="N3" s="164"/>
    </row>
    <row r="4" ht="22.5" customHeight="1" spans="1:14">
      <c r="A4" s="73"/>
      <c r="B4" s="75"/>
      <c r="C4" s="75"/>
      <c r="D4" s="75"/>
      <c r="E4" s="75"/>
      <c r="F4" s="75"/>
      <c r="G4" s="75"/>
      <c r="H4" s="72"/>
      <c r="I4" s="165"/>
      <c r="J4" s="165"/>
      <c r="K4" s="165"/>
      <c r="L4" s="165"/>
      <c r="M4" s="166"/>
      <c r="N4" s="166"/>
    </row>
    <row r="5" ht="22.5" customHeight="1" spans="1:14">
      <c r="A5" s="73"/>
      <c r="B5" s="75"/>
      <c r="C5" s="75"/>
      <c r="D5" s="75"/>
      <c r="E5" s="75"/>
      <c r="F5" s="75"/>
      <c r="G5" s="75"/>
      <c r="H5" s="72"/>
      <c r="I5" s="167"/>
      <c r="J5" s="167"/>
      <c r="K5" s="167"/>
      <c r="L5" s="167"/>
      <c r="M5" s="85"/>
      <c r="N5" s="85"/>
    </row>
    <row r="6" ht="22.5" customHeight="1" spans="1:14">
      <c r="A6" s="76"/>
      <c r="B6" s="77"/>
      <c r="C6" s="77"/>
      <c r="D6" s="77"/>
      <c r="E6" s="77"/>
      <c r="F6" s="77"/>
      <c r="G6" s="77"/>
      <c r="H6" s="72"/>
      <c r="I6" s="83"/>
      <c r="J6" s="83"/>
      <c r="K6" s="83"/>
      <c r="L6" s="83"/>
      <c r="M6" s="85"/>
      <c r="N6" s="85"/>
    </row>
    <row r="7" ht="22.5" customHeight="1" spans="1:14">
      <c r="A7" s="76"/>
      <c r="B7" s="77"/>
      <c r="C7" s="77"/>
      <c r="D7" s="77"/>
      <c r="E7" s="77"/>
      <c r="F7" s="77"/>
      <c r="G7" s="77"/>
      <c r="H7" s="72"/>
      <c r="I7" s="83"/>
      <c r="J7" s="83"/>
      <c r="K7" s="83"/>
      <c r="L7" s="83"/>
      <c r="M7" s="85"/>
      <c r="N7" s="85"/>
    </row>
    <row r="8" ht="22.5" customHeight="1" spans="1:14">
      <c r="A8" s="76"/>
      <c r="B8" s="77"/>
      <c r="C8" s="77"/>
      <c r="D8" s="77"/>
      <c r="E8" s="77"/>
      <c r="F8" s="77"/>
      <c r="G8" s="77"/>
      <c r="H8" s="72"/>
      <c r="I8" s="83"/>
      <c r="J8" s="83"/>
      <c r="K8" s="83"/>
      <c r="L8" s="83"/>
      <c r="M8" s="84"/>
      <c r="N8" s="85"/>
    </row>
    <row r="9" ht="22.5" customHeight="1" spans="1:14">
      <c r="A9" s="76"/>
      <c r="B9" s="77"/>
      <c r="C9" s="77"/>
      <c r="D9" s="77"/>
      <c r="E9" s="77"/>
      <c r="F9" s="77"/>
      <c r="G9" s="77"/>
      <c r="H9" s="72"/>
      <c r="I9" s="83"/>
      <c r="J9" s="83"/>
      <c r="K9" s="83"/>
      <c r="L9" s="83"/>
      <c r="M9" s="84"/>
      <c r="N9" s="85"/>
    </row>
    <row r="10" ht="22.5" customHeight="1" spans="1:14">
      <c r="A10" s="76"/>
      <c r="B10" s="77"/>
      <c r="C10" s="77"/>
      <c r="D10" s="77"/>
      <c r="E10" s="77"/>
      <c r="F10" s="77"/>
      <c r="G10" s="77"/>
      <c r="H10" s="72"/>
      <c r="I10" s="83"/>
      <c r="J10" s="83"/>
      <c r="K10" s="83"/>
      <c r="L10" s="83"/>
      <c r="M10" s="84"/>
      <c r="N10" s="85"/>
    </row>
    <row r="11" ht="22.5" customHeight="1" spans="1:14">
      <c r="A11" s="76"/>
      <c r="B11" s="77"/>
      <c r="C11" s="77"/>
      <c r="D11" s="77"/>
      <c r="E11" s="77"/>
      <c r="F11" s="77"/>
      <c r="G11" s="77"/>
      <c r="H11" s="72"/>
      <c r="I11" s="83"/>
      <c r="J11" s="83"/>
      <c r="K11" s="83"/>
      <c r="L11" s="83"/>
      <c r="M11" s="84"/>
      <c r="N11" s="85"/>
    </row>
    <row r="12" ht="22.5" customHeight="1" spans="1:14">
      <c r="A12" s="76"/>
      <c r="B12" s="77"/>
      <c r="C12" s="77"/>
      <c r="D12" s="77"/>
      <c r="E12" s="77"/>
      <c r="F12" s="77"/>
      <c r="G12" s="77"/>
      <c r="H12" s="72"/>
      <c r="I12" s="83"/>
      <c r="J12" s="83"/>
      <c r="K12" s="83"/>
      <c r="L12" s="83"/>
      <c r="M12" s="84"/>
      <c r="N12" s="85"/>
    </row>
    <row r="13" ht="22.5" customHeight="1" spans="1:14">
      <c r="A13" s="76"/>
      <c r="B13" s="77"/>
      <c r="C13" s="77"/>
      <c r="D13" s="77"/>
      <c r="E13" s="77"/>
      <c r="F13" s="77"/>
      <c r="G13" s="77"/>
      <c r="H13" s="72"/>
      <c r="I13" s="83"/>
      <c r="J13" s="83"/>
      <c r="K13" s="83"/>
      <c r="L13" s="83"/>
      <c r="M13" s="84"/>
      <c r="N13" s="85"/>
    </row>
    <row r="14" ht="22.5" customHeight="1" spans="1:14">
      <c r="A14" s="76"/>
      <c r="B14" s="77"/>
      <c r="C14" s="77"/>
      <c r="D14" s="77"/>
      <c r="E14" s="77"/>
      <c r="F14" s="77"/>
      <c r="G14" s="77"/>
      <c r="H14" s="72"/>
      <c r="I14" s="83"/>
      <c r="J14" s="83"/>
      <c r="K14" s="83"/>
      <c r="L14" s="83"/>
      <c r="M14" s="84"/>
      <c r="N14" s="85"/>
    </row>
    <row r="15" ht="22.5" customHeight="1" spans="1:14">
      <c r="A15" s="76"/>
      <c r="B15" s="77"/>
      <c r="C15" s="77"/>
      <c r="D15" s="77"/>
      <c r="E15" s="77"/>
      <c r="F15" s="77"/>
      <c r="G15" s="77"/>
      <c r="H15" s="72"/>
      <c r="I15" s="83"/>
      <c r="J15" s="83"/>
      <c r="K15" s="83"/>
      <c r="L15" s="83"/>
      <c r="M15" s="84"/>
      <c r="N15" s="85"/>
    </row>
    <row r="16" ht="22.5" customHeight="1" spans="1:14">
      <c r="A16" s="76"/>
      <c r="B16" s="77"/>
      <c r="C16" s="77"/>
      <c r="D16" s="77"/>
      <c r="E16" s="77"/>
      <c r="F16" s="77"/>
      <c r="G16" s="77"/>
      <c r="H16" s="72"/>
      <c r="I16" s="83"/>
      <c r="J16" s="83"/>
      <c r="K16" s="83"/>
      <c r="L16" s="83"/>
      <c r="M16" s="84"/>
      <c r="N16" s="85"/>
    </row>
    <row r="17" ht="22.5" customHeight="1" spans="1:14">
      <c r="A17" s="76"/>
      <c r="B17" s="77"/>
      <c r="C17" s="77"/>
      <c r="D17" s="77"/>
      <c r="E17" s="77"/>
      <c r="F17" s="77"/>
      <c r="G17" s="77"/>
      <c r="H17" s="72"/>
      <c r="I17" s="83"/>
      <c r="J17" s="83"/>
      <c r="K17" s="83"/>
      <c r="L17" s="83"/>
      <c r="M17" s="84"/>
      <c r="N17" s="85"/>
    </row>
    <row r="18" ht="22.5" customHeight="1" spans="1:14">
      <c r="A18" s="76"/>
      <c r="B18" s="77"/>
      <c r="C18" s="77"/>
      <c r="D18" s="77"/>
      <c r="E18" s="77"/>
      <c r="F18" s="77"/>
      <c r="G18" s="77"/>
      <c r="H18" s="72"/>
      <c r="I18" s="83"/>
      <c r="J18" s="83"/>
      <c r="K18" s="83"/>
      <c r="L18" s="83"/>
      <c r="M18" s="85"/>
      <c r="N18" s="85"/>
    </row>
    <row r="19" ht="22.5" customHeight="1" spans="1:14">
      <c r="A19" s="76"/>
      <c r="B19" s="77"/>
      <c r="C19" s="77"/>
      <c r="D19" s="77"/>
      <c r="E19" s="77"/>
      <c r="F19" s="77"/>
      <c r="G19" s="77"/>
      <c r="H19" s="72"/>
      <c r="I19" s="83"/>
      <c r="J19" s="83"/>
      <c r="K19" s="83"/>
      <c r="L19" s="83"/>
      <c r="M19" s="84"/>
      <c r="N19" s="85"/>
    </row>
    <row r="20" ht="22.5" customHeight="1" spans="1:14">
      <c r="A20" s="76"/>
      <c r="B20" s="77"/>
      <c r="C20" s="77"/>
      <c r="D20" s="77"/>
      <c r="E20" s="77"/>
      <c r="F20" s="77"/>
      <c r="G20" s="77"/>
      <c r="H20" s="72"/>
      <c r="I20" s="83"/>
      <c r="J20" s="83"/>
      <c r="K20" s="83"/>
      <c r="L20" s="83"/>
      <c r="M20" s="84"/>
      <c r="N20" s="85"/>
    </row>
    <row r="21" ht="22.5" customHeight="1" spans="1:14">
      <c r="A21" s="76"/>
      <c r="B21" s="77"/>
      <c r="C21" s="77"/>
      <c r="D21" s="77"/>
      <c r="E21" s="77"/>
      <c r="F21" s="77"/>
      <c r="G21" s="77"/>
      <c r="H21" s="72"/>
      <c r="I21" s="83"/>
      <c r="J21" s="83"/>
      <c r="K21" s="83"/>
      <c r="L21" s="83"/>
      <c r="M21" s="85"/>
      <c r="N21" s="85"/>
    </row>
    <row r="22" ht="22.5" customHeight="1" spans="1:14">
      <c r="A22" s="76"/>
      <c r="B22" s="77"/>
      <c r="C22" s="77"/>
      <c r="D22" s="77"/>
      <c r="E22" s="77"/>
      <c r="F22" s="77"/>
      <c r="G22" s="77"/>
      <c r="H22" s="72"/>
      <c r="I22" s="83"/>
      <c r="J22" s="83"/>
      <c r="K22" s="83"/>
      <c r="L22" s="83"/>
      <c r="M22" s="84"/>
      <c r="N22" s="85"/>
    </row>
    <row r="23" ht="22.5" customHeight="1" spans="1:14">
      <c r="A23" s="76"/>
      <c r="B23" s="77"/>
      <c r="C23" s="77"/>
      <c r="D23" s="77"/>
      <c r="E23" s="77"/>
      <c r="F23" s="77"/>
      <c r="G23" s="77"/>
      <c r="H23" s="72"/>
      <c r="I23" s="83"/>
      <c r="J23" s="83"/>
      <c r="K23" s="83"/>
      <c r="L23" s="83"/>
      <c r="M23" s="84"/>
      <c r="N23" s="85"/>
    </row>
    <row r="24" ht="22.5" customHeight="1" spans="1:14">
      <c r="A24" s="76"/>
      <c r="B24" s="77"/>
      <c r="C24" s="77"/>
      <c r="D24" s="77"/>
      <c r="E24" s="77"/>
      <c r="F24" s="77"/>
      <c r="G24" s="77"/>
      <c r="H24" s="72"/>
      <c r="I24" s="83"/>
      <c r="J24" s="83"/>
      <c r="K24" s="83"/>
      <c r="L24" s="83"/>
      <c r="M24" s="168"/>
      <c r="N24" s="168"/>
    </row>
    <row r="25" ht="14.25" spans="1:14">
      <c r="A25" s="78" t="s">
        <v>130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4">
      <c r="A26" s="65" t="s">
        <v>152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ht="14.25" spans="1:13">
      <c r="A27" s="79"/>
      <c r="B27" s="79"/>
      <c r="C27" s="79"/>
      <c r="D27" s="79"/>
      <c r="E27" s="79"/>
      <c r="F27" s="79"/>
      <c r="G27" s="79"/>
      <c r="H27" s="79"/>
      <c r="I27" s="78" t="s">
        <v>153</v>
      </c>
      <c r="J27" s="169"/>
      <c r="K27" s="78" t="s">
        <v>154</v>
      </c>
      <c r="L27" s="78"/>
      <c r="M27" s="78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opLeftCell="A27" workbookViewId="0">
      <selection activeCell="M36" sqref="M36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2.5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156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157</v>
      </c>
      <c r="C2" s="93"/>
      <c r="D2" s="94" t="s">
        <v>59</v>
      </c>
      <c r="E2" s="95" t="s">
        <v>158</v>
      </c>
      <c r="F2" s="96" t="s">
        <v>159</v>
      </c>
      <c r="G2" s="97" t="s">
        <v>160</v>
      </c>
      <c r="H2" s="98"/>
      <c r="I2" s="127" t="s">
        <v>55</v>
      </c>
      <c r="J2" s="147" t="s">
        <v>161</v>
      </c>
      <c r="K2" s="148"/>
    </row>
    <row r="3" ht="15" customHeight="1" spans="1:11">
      <c r="A3" s="99" t="s">
        <v>70</v>
      </c>
      <c r="B3" s="100" t="s">
        <v>162</v>
      </c>
      <c r="C3" s="100"/>
      <c r="D3" s="101" t="s">
        <v>163</v>
      </c>
      <c r="E3" s="102">
        <v>45945</v>
      </c>
      <c r="F3" s="102"/>
      <c r="G3" s="102"/>
      <c r="H3" s="103" t="s">
        <v>164</v>
      </c>
      <c r="I3" s="103"/>
      <c r="J3" s="103"/>
      <c r="K3" s="149"/>
    </row>
    <row r="4" spans="1:11">
      <c r="A4" s="104" t="s">
        <v>67</v>
      </c>
      <c r="B4" s="100">
        <v>2</v>
      </c>
      <c r="C4" s="100">
        <v>5</v>
      </c>
      <c r="D4" s="105" t="s">
        <v>165</v>
      </c>
      <c r="E4" s="106" t="s">
        <v>166</v>
      </c>
      <c r="F4" s="106"/>
      <c r="G4" s="106"/>
      <c r="H4" s="105" t="s">
        <v>167</v>
      </c>
      <c r="I4" s="105"/>
      <c r="J4" s="119" t="s">
        <v>62</v>
      </c>
      <c r="K4" s="150" t="s">
        <v>63</v>
      </c>
    </row>
    <row r="5" spans="1:11">
      <c r="A5" s="104" t="s">
        <v>168</v>
      </c>
      <c r="B5" s="100">
        <v>1</v>
      </c>
      <c r="C5" s="100"/>
      <c r="D5" s="101" t="s">
        <v>166</v>
      </c>
      <c r="E5" s="101" t="s">
        <v>169</v>
      </c>
      <c r="F5" s="101" t="s">
        <v>170</v>
      </c>
      <c r="G5" s="101" t="s">
        <v>171</v>
      </c>
      <c r="H5" s="105" t="s">
        <v>172</v>
      </c>
      <c r="I5" s="105"/>
      <c r="J5" s="119" t="s">
        <v>62</v>
      </c>
      <c r="K5" s="150" t="s">
        <v>63</v>
      </c>
    </row>
    <row r="6" ht="15" spans="1:11">
      <c r="A6" s="107" t="s">
        <v>173</v>
      </c>
      <c r="B6" s="108" t="s">
        <v>174</v>
      </c>
      <c r="C6" s="108"/>
      <c r="D6" s="109" t="s">
        <v>175</v>
      </c>
      <c r="E6" s="110"/>
      <c r="F6" s="111" t="s">
        <v>176</v>
      </c>
      <c r="G6" s="109"/>
      <c r="H6" s="112" t="s">
        <v>177</v>
      </c>
      <c r="I6" s="112"/>
      <c r="J6" s="125" t="s">
        <v>62</v>
      </c>
      <c r="K6" s="151" t="s">
        <v>63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178</v>
      </c>
      <c r="B8" s="96" t="s">
        <v>179</v>
      </c>
      <c r="C8" s="96" t="s">
        <v>180</v>
      </c>
      <c r="D8" s="96" t="s">
        <v>181</v>
      </c>
      <c r="E8" s="96" t="s">
        <v>182</v>
      </c>
      <c r="F8" s="96" t="s">
        <v>183</v>
      </c>
      <c r="G8" s="117" t="s">
        <v>184</v>
      </c>
      <c r="H8" s="118"/>
      <c r="I8" s="118"/>
      <c r="J8" s="118"/>
      <c r="K8" s="152"/>
    </row>
    <row r="9" spans="1:11">
      <c r="A9" s="104" t="s">
        <v>185</v>
      </c>
      <c r="B9" s="105"/>
      <c r="C9" s="119" t="s">
        <v>62</v>
      </c>
      <c r="D9" s="119" t="s">
        <v>63</v>
      </c>
      <c r="E9" s="101" t="s">
        <v>186</v>
      </c>
      <c r="F9" s="120" t="s">
        <v>187</v>
      </c>
      <c r="G9" s="121" t="s">
        <v>188</v>
      </c>
      <c r="H9" s="122"/>
      <c r="I9" s="122"/>
      <c r="J9" s="122"/>
      <c r="K9" s="153"/>
    </row>
    <row r="10" spans="1:11">
      <c r="A10" s="104" t="s">
        <v>189</v>
      </c>
      <c r="B10" s="105"/>
      <c r="C10" s="119" t="s">
        <v>62</v>
      </c>
      <c r="D10" s="119" t="s">
        <v>63</v>
      </c>
      <c r="E10" s="101" t="s">
        <v>190</v>
      </c>
      <c r="F10" s="120" t="s">
        <v>188</v>
      </c>
      <c r="G10" s="121" t="s">
        <v>191</v>
      </c>
      <c r="H10" s="122"/>
      <c r="I10" s="122"/>
      <c r="J10" s="122"/>
      <c r="K10" s="153"/>
    </row>
    <row r="11" spans="1:11">
      <c r="A11" s="123" t="s">
        <v>143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9" t="s">
        <v>83</v>
      </c>
      <c r="B12" s="119" t="s">
        <v>79</v>
      </c>
      <c r="C12" s="119" t="s">
        <v>80</v>
      </c>
      <c r="D12" s="120"/>
      <c r="E12" s="101" t="s">
        <v>81</v>
      </c>
      <c r="F12" s="119" t="s">
        <v>79</v>
      </c>
      <c r="G12" s="119" t="s">
        <v>80</v>
      </c>
      <c r="H12" s="119"/>
      <c r="I12" s="101" t="s">
        <v>192</v>
      </c>
      <c r="J12" s="119" t="s">
        <v>79</v>
      </c>
      <c r="K12" s="150" t="s">
        <v>80</v>
      </c>
    </row>
    <row r="13" spans="1:11">
      <c r="A13" s="99" t="s">
        <v>86</v>
      </c>
      <c r="B13" s="119" t="s">
        <v>79</v>
      </c>
      <c r="C13" s="119" t="s">
        <v>80</v>
      </c>
      <c r="D13" s="120"/>
      <c r="E13" s="101" t="s">
        <v>91</v>
      </c>
      <c r="F13" s="119" t="s">
        <v>79</v>
      </c>
      <c r="G13" s="119" t="s">
        <v>80</v>
      </c>
      <c r="H13" s="119"/>
      <c r="I13" s="101" t="s">
        <v>193</v>
      </c>
      <c r="J13" s="119" t="s">
        <v>79</v>
      </c>
      <c r="K13" s="150" t="s">
        <v>80</v>
      </c>
    </row>
    <row r="14" ht="15" spans="1:11">
      <c r="A14" s="107" t="s">
        <v>194</v>
      </c>
      <c r="B14" s="125" t="s">
        <v>79</v>
      </c>
      <c r="C14" s="125" t="s">
        <v>80</v>
      </c>
      <c r="D14" s="110"/>
      <c r="E14" s="109" t="s">
        <v>195</v>
      </c>
      <c r="F14" s="125" t="s">
        <v>79</v>
      </c>
      <c r="G14" s="125" t="s">
        <v>80</v>
      </c>
      <c r="H14" s="125"/>
      <c r="I14" s="109" t="s">
        <v>196</v>
      </c>
      <c r="J14" s="125" t="s">
        <v>79</v>
      </c>
      <c r="K14" s="151" t="s">
        <v>80</v>
      </c>
    </row>
    <row r="15" ht="15" spans="1:11">
      <c r="A15" s="113" t="s">
        <v>130</v>
      </c>
      <c r="B15" s="126" t="s">
        <v>188</v>
      </c>
      <c r="C15" s="126"/>
      <c r="D15" s="114"/>
      <c r="E15" s="113"/>
      <c r="F15" s="126"/>
      <c r="G15" s="126"/>
      <c r="H15" s="126"/>
      <c r="I15" s="113"/>
      <c r="J15" s="126"/>
      <c r="K15" s="126"/>
    </row>
    <row r="16" s="88" customFormat="1" spans="1:11">
      <c r="A16" s="92" t="s">
        <v>197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5"/>
    </row>
    <row r="17" spans="1:11">
      <c r="A17" s="104" t="s">
        <v>198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4" t="s">
        <v>199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8" t="s">
        <v>200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9" t="s">
        <v>201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3"/>
    </row>
    <row r="21" spans="1:11">
      <c r="A21" s="129"/>
      <c r="B21" s="122"/>
      <c r="C21" s="122"/>
      <c r="D21" s="122"/>
      <c r="E21" s="122"/>
      <c r="F21" s="122"/>
      <c r="G21" s="122"/>
      <c r="H21" s="122"/>
      <c r="I21" s="122"/>
      <c r="J21" s="122"/>
      <c r="K21" s="153"/>
    </row>
    <row r="22" spans="1:11">
      <c r="A22" s="129"/>
      <c r="B22" s="122"/>
      <c r="C22" s="122"/>
      <c r="D22" s="122"/>
      <c r="E22" s="122"/>
      <c r="F22" s="122"/>
      <c r="G22" s="122"/>
      <c r="H22" s="122"/>
      <c r="I22" s="122"/>
      <c r="J22" s="122"/>
      <c r="K22" s="153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7"/>
    </row>
    <row r="24" spans="1:11">
      <c r="A24" s="104" t="s">
        <v>108</v>
      </c>
      <c r="B24" s="105"/>
      <c r="C24" s="119" t="s">
        <v>62</v>
      </c>
      <c r="D24" s="119" t="s">
        <v>63</v>
      </c>
      <c r="E24" s="103"/>
      <c r="F24" s="103"/>
      <c r="G24" s="103"/>
      <c r="H24" s="103"/>
      <c r="I24" s="103"/>
      <c r="J24" s="103"/>
      <c r="K24" s="149"/>
    </row>
    <row r="25" ht="15" spans="1:11">
      <c r="A25" s="132" t="s">
        <v>202</v>
      </c>
      <c r="B25" s="133" t="s">
        <v>188</v>
      </c>
      <c r="C25" s="133"/>
      <c r="D25" s="133"/>
      <c r="E25" s="133"/>
      <c r="F25" s="133"/>
      <c r="G25" s="133"/>
      <c r="H25" s="133"/>
      <c r="I25" s="133"/>
      <c r="J25" s="133"/>
      <c r="K25" s="158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ht="15" customHeight="1" spans="1:11">
      <c r="A27" s="135" t="s">
        <v>203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ht="15" customHeight="1" spans="1:11">
      <c r="A28" s="136" t="s">
        <v>204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59"/>
    </row>
    <row r="29" ht="15" customHeight="1" spans="1:11">
      <c r="A29" s="136" t="s">
        <v>205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59"/>
    </row>
    <row r="30" ht="15" customHeight="1" spans="1:11">
      <c r="A30" s="136" t="s">
        <v>206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59"/>
    </row>
    <row r="31" ht="15" customHeight="1" spans="1:11">
      <c r="A31" s="136" t="s">
        <v>207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59"/>
    </row>
    <row r="32" ht="15" customHeight="1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59"/>
    </row>
    <row r="33" ht="15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59"/>
    </row>
    <row r="34" ht="15" customHeight="1" spans="1:11">
      <c r="A34" s="129"/>
      <c r="B34" s="122"/>
      <c r="C34" s="122"/>
      <c r="D34" s="122"/>
      <c r="E34" s="122"/>
      <c r="F34" s="122"/>
      <c r="G34" s="122"/>
      <c r="H34" s="122"/>
      <c r="I34" s="122"/>
      <c r="J34" s="122"/>
      <c r="K34" s="153"/>
    </row>
    <row r="35" ht="15" customHeight="1" spans="1:11">
      <c r="A35" s="138"/>
      <c r="B35" s="122"/>
      <c r="C35" s="122"/>
      <c r="D35" s="122"/>
      <c r="E35" s="122"/>
      <c r="F35" s="122"/>
      <c r="G35" s="122"/>
      <c r="H35" s="122"/>
      <c r="I35" s="122"/>
      <c r="J35" s="122"/>
      <c r="K35" s="153"/>
    </row>
    <row r="36" ht="15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0"/>
    </row>
    <row r="37" ht="18.75" customHeight="1" spans="1:11">
      <c r="A37" s="141" t="s">
        <v>208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1"/>
    </row>
    <row r="38" s="89" customFormat="1" ht="18.75" customHeight="1" spans="1:11">
      <c r="A38" s="104" t="s">
        <v>209</v>
      </c>
      <c r="B38" s="105"/>
      <c r="C38" s="105"/>
      <c r="D38" s="103" t="s">
        <v>210</v>
      </c>
      <c r="E38" s="103"/>
      <c r="F38" s="143" t="s">
        <v>211</v>
      </c>
      <c r="G38" s="144"/>
      <c r="H38" s="105" t="s">
        <v>212</v>
      </c>
      <c r="I38" s="105"/>
      <c r="J38" s="105" t="s">
        <v>213</v>
      </c>
      <c r="K38" s="156"/>
    </row>
    <row r="39" ht="18.75" customHeight="1" spans="1:13">
      <c r="A39" s="104" t="s">
        <v>130</v>
      </c>
      <c r="B39" s="105" t="s">
        <v>214</v>
      </c>
      <c r="C39" s="105"/>
      <c r="D39" s="105"/>
      <c r="E39" s="105"/>
      <c r="F39" s="105"/>
      <c r="G39" s="105"/>
      <c r="H39" s="105"/>
      <c r="I39" s="105"/>
      <c r="J39" s="105"/>
      <c r="K39" s="156"/>
      <c r="M39" s="89"/>
    </row>
    <row r="40" ht="31" customHeight="1" spans="1:1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" customHeight="1" spans="1:11">
      <c r="A42" s="107" t="s">
        <v>120</v>
      </c>
      <c r="B42" s="111" t="s">
        <v>215</v>
      </c>
      <c r="C42" s="111"/>
      <c r="D42" s="109" t="s">
        <v>216</v>
      </c>
      <c r="E42" s="111" t="s">
        <v>217</v>
      </c>
      <c r="F42" s="109" t="s">
        <v>122</v>
      </c>
      <c r="G42" s="145">
        <v>45897</v>
      </c>
      <c r="H42" s="146" t="s">
        <v>123</v>
      </c>
      <c r="I42" s="146"/>
      <c r="J42" s="111" t="s">
        <v>218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7"/>
  <sheetViews>
    <sheetView tabSelected="1" zoomScale="90" zoomScaleNormal="90" workbookViewId="0">
      <selection activeCell="C9" sqref="C9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5.1666666666667" style="66" customWidth="1"/>
    <col min="15" max="16384" width="9" style="65"/>
  </cols>
  <sheetData>
    <row r="1" ht="22" customHeight="1" spans="1:14">
      <c r="A1" s="67" t="s">
        <v>126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" customHeight="1" spans="1:14">
      <c r="A2" s="69" t="s">
        <v>59</v>
      </c>
      <c r="B2" s="70">
        <f>'验货尺寸表 （中期）'!B2</f>
        <v>0</v>
      </c>
      <c r="C2" s="70"/>
      <c r="D2" s="71" t="s">
        <v>64</v>
      </c>
      <c r="E2" s="70">
        <f>'验货尺寸表 （中期）'!E2</f>
        <v>0</v>
      </c>
      <c r="F2" s="70"/>
      <c r="G2" s="70"/>
      <c r="H2" s="72"/>
      <c r="I2" s="80" t="s">
        <v>55</v>
      </c>
      <c r="J2" s="81" t="s">
        <v>161</v>
      </c>
      <c r="K2" s="81"/>
      <c r="L2" s="81"/>
      <c r="M2" s="81"/>
      <c r="N2" s="81"/>
    </row>
    <row r="3" ht="22" customHeight="1" spans="1:14">
      <c r="A3" s="73" t="s">
        <v>127</v>
      </c>
      <c r="B3" s="74" t="s">
        <v>128</v>
      </c>
      <c r="C3" s="74"/>
      <c r="D3" s="74"/>
      <c r="E3" s="74"/>
      <c r="F3" s="74"/>
      <c r="G3" s="74"/>
      <c r="H3" s="72"/>
      <c r="I3" s="82" t="s">
        <v>129</v>
      </c>
      <c r="J3" s="82"/>
      <c r="K3" s="82"/>
      <c r="L3" s="82"/>
      <c r="M3" s="82"/>
      <c r="N3" s="82"/>
    </row>
    <row r="4" ht="22" customHeight="1" spans="1:14">
      <c r="A4" s="73"/>
      <c r="B4" s="75" t="s">
        <v>219</v>
      </c>
      <c r="C4" s="75" t="s">
        <v>220</v>
      </c>
      <c r="D4" s="75" t="s">
        <v>221</v>
      </c>
      <c r="E4" s="75" t="s">
        <v>222</v>
      </c>
      <c r="F4" s="75" t="s">
        <v>223</v>
      </c>
      <c r="G4" s="75" t="s">
        <v>224</v>
      </c>
      <c r="H4" s="72"/>
      <c r="I4" s="75" t="s">
        <v>225</v>
      </c>
      <c r="J4" s="75" t="s">
        <v>226</v>
      </c>
      <c r="K4" s="75" t="s">
        <v>227</v>
      </c>
      <c r="L4" s="75" t="s">
        <v>228</v>
      </c>
      <c r="M4" s="75" t="s">
        <v>229</v>
      </c>
      <c r="N4" s="75"/>
    </row>
    <row r="5" ht="22" customHeight="1" spans="1:14">
      <c r="A5" s="73"/>
      <c r="B5" s="75" t="s">
        <v>230</v>
      </c>
      <c r="C5" s="75" t="s">
        <v>231</v>
      </c>
      <c r="D5" s="75" t="s">
        <v>232</v>
      </c>
      <c r="E5" s="75" t="s">
        <v>233</v>
      </c>
      <c r="F5" s="75" t="s">
        <v>234</v>
      </c>
      <c r="G5" s="75" t="s">
        <v>235</v>
      </c>
      <c r="H5" s="72"/>
      <c r="I5" s="75" t="s">
        <v>231</v>
      </c>
      <c r="J5" s="75" t="s">
        <v>232</v>
      </c>
      <c r="K5" s="75" t="s">
        <v>233</v>
      </c>
      <c r="L5" s="75" t="s">
        <v>234</v>
      </c>
      <c r="M5" s="75" t="s">
        <v>235</v>
      </c>
      <c r="N5" s="75"/>
    </row>
    <row r="6" ht="22" customHeight="1" spans="1:14">
      <c r="A6" s="76" t="s">
        <v>236</v>
      </c>
      <c r="B6" s="77">
        <f t="shared" ref="B6:B8" si="0">C6-1</f>
        <v>69</v>
      </c>
      <c r="C6" s="77">
        <f t="shared" ref="C6:C8" si="1">D6-2</f>
        <v>70</v>
      </c>
      <c r="D6" s="77">
        <v>72</v>
      </c>
      <c r="E6" s="77">
        <f t="shared" ref="E6:E8" si="2">D6+2</f>
        <v>74</v>
      </c>
      <c r="F6" s="77">
        <f t="shared" ref="F6:F8" si="3">E6+2</f>
        <v>76</v>
      </c>
      <c r="G6" s="77">
        <f t="shared" ref="G6:G8" si="4">F6+1</f>
        <v>77</v>
      </c>
      <c r="H6" s="72"/>
      <c r="I6" s="83" t="s">
        <v>237</v>
      </c>
      <c r="J6" s="83" t="s">
        <v>238</v>
      </c>
      <c r="K6" s="83" t="s">
        <v>237</v>
      </c>
      <c r="L6" s="83" t="s">
        <v>239</v>
      </c>
      <c r="M6" s="83" t="s">
        <v>237</v>
      </c>
      <c r="N6" s="83"/>
    </row>
    <row r="7" ht="22" customHeight="1" spans="1:14">
      <c r="A7" s="76" t="s">
        <v>240</v>
      </c>
      <c r="B7" s="77">
        <f t="shared" si="0"/>
        <v>72</v>
      </c>
      <c r="C7" s="77">
        <f t="shared" si="1"/>
        <v>73</v>
      </c>
      <c r="D7" s="77">
        <v>75</v>
      </c>
      <c r="E7" s="77">
        <f t="shared" si="2"/>
        <v>77</v>
      </c>
      <c r="F7" s="77">
        <f t="shared" si="3"/>
        <v>79</v>
      </c>
      <c r="G7" s="77">
        <f t="shared" si="4"/>
        <v>80</v>
      </c>
      <c r="H7" s="72"/>
      <c r="I7" s="83" t="s">
        <v>241</v>
      </c>
      <c r="J7" s="83" t="s">
        <v>242</v>
      </c>
      <c r="K7" s="83" t="s">
        <v>242</v>
      </c>
      <c r="L7" s="83" t="s">
        <v>241</v>
      </c>
      <c r="M7" s="83" t="s">
        <v>241</v>
      </c>
      <c r="N7" s="83"/>
    </row>
    <row r="8" ht="22" customHeight="1" spans="1:14">
      <c r="A8" s="76" t="s">
        <v>243</v>
      </c>
      <c r="B8" s="77">
        <f t="shared" si="0"/>
        <v>72</v>
      </c>
      <c r="C8" s="77">
        <f t="shared" si="1"/>
        <v>73</v>
      </c>
      <c r="D8" s="77">
        <v>75</v>
      </c>
      <c r="E8" s="77">
        <f t="shared" si="2"/>
        <v>77</v>
      </c>
      <c r="F8" s="77">
        <f t="shared" si="3"/>
        <v>79</v>
      </c>
      <c r="G8" s="77">
        <f t="shared" si="4"/>
        <v>80</v>
      </c>
      <c r="H8" s="72"/>
      <c r="I8" s="83" t="s">
        <v>241</v>
      </c>
      <c r="J8" s="83" t="s">
        <v>241</v>
      </c>
      <c r="K8" s="83" t="s">
        <v>241</v>
      </c>
      <c r="L8" s="83" t="s">
        <v>241</v>
      </c>
      <c r="M8" s="83" t="s">
        <v>241</v>
      </c>
      <c r="N8" s="83"/>
    </row>
    <row r="9" ht="22" customHeight="1" spans="1:14">
      <c r="A9" s="76" t="s">
        <v>244</v>
      </c>
      <c r="B9" s="77">
        <f>C9-4</f>
        <v>104</v>
      </c>
      <c r="C9" s="77">
        <f>D9-4</f>
        <v>108</v>
      </c>
      <c r="D9" s="77">
        <v>112</v>
      </c>
      <c r="E9" s="77">
        <f>D9+4</f>
        <v>116</v>
      </c>
      <c r="F9" s="77">
        <f>E9+4</f>
        <v>120</v>
      </c>
      <c r="G9" s="77">
        <f>F9+6</f>
        <v>126</v>
      </c>
      <c r="H9" s="72"/>
      <c r="I9" s="83" t="s">
        <v>241</v>
      </c>
      <c r="J9" s="83" t="s">
        <v>241</v>
      </c>
      <c r="K9" s="83" t="s">
        <v>245</v>
      </c>
      <c r="L9" s="83" t="s">
        <v>242</v>
      </c>
      <c r="M9" s="83" t="s">
        <v>241</v>
      </c>
      <c r="N9" s="83"/>
    </row>
    <row r="10" ht="22" customHeight="1" spans="1:14">
      <c r="A10" s="76" t="s">
        <v>246</v>
      </c>
      <c r="B10" s="77">
        <f>C10-4</f>
        <v>112</v>
      </c>
      <c r="C10" s="77">
        <f>D10-4</f>
        <v>116</v>
      </c>
      <c r="D10" s="77">
        <v>120</v>
      </c>
      <c r="E10" s="77">
        <f>D10+4</f>
        <v>124</v>
      </c>
      <c r="F10" s="77">
        <f>E10+5</f>
        <v>129</v>
      </c>
      <c r="G10" s="77">
        <f>F10+6</f>
        <v>135</v>
      </c>
      <c r="H10" s="72"/>
      <c r="I10" s="83" t="s">
        <v>247</v>
      </c>
      <c r="J10" s="83" t="s">
        <v>241</v>
      </c>
      <c r="K10" s="83" t="s">
        <v>241</v>
      </c>
      <c r="L10" s="83" t="s">
        <v>248</v>
      </c>
      <c r="M10" s="83" t="s">
        <v>241</v>
      </c>
      <c r="N10" s="83"/>
    </row>
    <row r="11" ht="22" customHeight="1" spans="1:14">
      <c r="A11" s="76" t="s">
        <v>249</v>
      </c>
      <c r="B11" s="77">
        <f>C11-1</f>
        <v>40</v>
      </c>
      <c r="C11" s="77">
        <f>D11-1</f>
        <v>41</v>
      </c>
      <c r="D11" s="77">
        <v>42</v>
      </c>
      <c r="E11" s="77">
        <f>D11+1</f>
        <v>43</v>
      </c>
      <c r="F11" s="77">
        <f>E11+1</f>
        <v>44</v>
      </c>
      <c r="G11" s="77">
        <f>F11+1.2</f>
        <v>45.2</v>
      </c>
      <c r="H11" s="72"/>
      <c r="I11" s="83" t="s">
        <v>241</v>
      </c>
      <c r="J11" s="83" t="s">
        <v>241</v>
      </c>
      <c r="K11" s="83" t="s">
        <v>250</v>
      </c>
      <c r="L11" s="83" t="s">
        <v>241</v>
      </c>
      <c r="M11" s="83" t="s">
        <v>241</v>
      </c>
      <c r="N11" s="83"/>
    </row>
    <row r="12" ht="22" customHeight="1" spans="1:14">
      <c r="A12" s="76" t="s">
        <v>251</v>
      </c>
      <c r="B12" s="77">
        <f t="shared" ref="B12:B16" si="5">C12-0.5</f>
        <v>60.5</v>
      </c>
      <c r="C12" s="77">
        <f>D12-1</f>
        <v>61</v>
      </c>
      <c r="D12" s="77">
        <v>62</v>
      </c>
      <c r="E12" s="77">
        <f>D12+1</f>
        <v>63</v>
      </c>
      <c r="F12" s="77">
        <f>E12+1</f>
        <v>64</v>
      </c>
      <c r="G12" s="77">
        <f>F12+0.5</f>
        <v>64.5</v>
      </c>
      <c r="H12" s="72"/>
      <c r="I12" s="83" t="s">
        <v>252</v>
      </c>
      <c r="J12" s="83" t="s">
        <v>241</v>
      </c>
      <c r="K12" s="83" t="s">
        <v>253</v>
      </c>
      <c r="L12" s="83" t="s">
        <v>254</v>
      </c>
      <c r="M12" s="83" t="s">
        <v>247</v>
      </c>
      <c r="N12" s="83"/>
    </row>
    <row r="13" ht="22" customHeight="1" spans="1:14">
      <c r="A13" s="76" t="s">
        <v>255</v>
      </c>
      <c r="B13" s="77">
        <f>C13-0.8</f>
        <v>20.9</v>
      </c>
      <c r="C13" s="77">
        <f>D13-0.8</f>
        <v>21.7</v>
      </c>
      <c r="D13" s="77">
        <v>22.5</v>
      </c>
      <c r="E13" s="77">
        <f>D13+0.8</f>
        <v>23.3</v>
      </c>
      <c r="F13" s="77">
        <f>E13+0.8</f>
        <v>24.1</v>
      </c>
      <c r="G13" s="77">
        <f>F13+1.3</f>
        <v>25.4</v>
      </c>
      <c r="H13" s="72"/>
      <c r="I13" s="83" t="s">
        <v>241</v>
      </c>
      <c r="J13" s="83" t="s">
        <v>241</v>
      </c>
      <c r="K13" s="83" t="s">
        <v>241</v>
      </c>
      <c r="L13" s="83" t="s">
        <v>241</v>
      </c>
      <c r="M13" s="83" t="s">
        <v>241</v>
      </c>
      <c r="N13" s="83"/>
    </row>
    <row r="14" ht="22" customHeight="1" spans="1:14">
      <c r="A14" s="76" t="s">
        <v>256</v>
      </c>
      <c r="B14" s="77">
        <f>C14-0.7</f>
        <v>17.4</v>
      </c>
      <c r="C14" s="77">
        <f>D14-0.7</f>
        <v>18.1</v>
      </c>
      <c r="D14" s="77">
        <v>18.8</v>
      </c>
      <c r="E14" s="77">
        <f>D14+0.7</f>
        <v>19.5</v>
      </c>
      <c r="F14" s="77">
        <f>E14+0.7</f>
        <v>20.2</v>
      </c>
      <c r="G14" s="77">
        <f>F14+1</f>
        <v>21.2</v>
      </c>
      <c r="H14" s="72"/>
      <c r="I14" s="83" t="s">
        <v>241</v>
      </c>
      <c r="J14" s="83" t="s">
        <v>241</v>
      </c>
      <c r="K14" s="83" t="s">
        <v>241</v>
      </c>
      <c r="L14" s="83" t="s">
        <v>241</v>
      </c>
      <c r="M14" s="83" t="s">
        <v>241</v>
      </c>
      <c r="N14" s="83"/>
    </row>
    <row r="15" ht="22" customHeight="1" spans="1:14">
      <c r="A15" s="76" t="s">
        <v>257</v>
      </c>
      <c r="B15" s="77">
        <f t="shared" si="5"/>
        <v>13.5</v>
      </c>
      <c r="C15" s="77">
        <f t="shared" ref="C15:C21" si="6">D15-0.5</f>
        <v>14</v>
      </c>
      <c r="D15" s="77">
        <v>14.5</v>
      </c>
      <c r="E15" s="77">
        <f t="shared" ref="E15:E21" si="7">D15+0.5</f>
        <v>15</v>
      </c>
      <c r="F15" s="77">
        <f t="shared" ref="F15:F21" si="8">E15+0.5</f>
        <v>15.5</v>
      </c>
      <c r="G15" s="77">
        <f>F15+0.7</f>
        <v>16.2</v>
      </c>
      <c r="H15" s="72"/>
      <c r="I15" s="83" t="s">
        <v>241</v>
      </c>
      <c r="J15" s="83" t="s">
        <v>241</v>
      </c>
      <c r="K15" s="83" t="s">
        <v>241</v>
      </c>
      <c r="L15" s="83" t="s">
        <v>241</v>
      </c>
      <c r="M15" s="83" t="s">
        <v>258</v>
      </c>
      <c r="N15" s="83"/>
    </row>
    <row r="16" ht="22" customHeight="1" spans="1:14">
      <c r="A16" s="76" t="s">
        <v>259</v>
      </c>
      <c r="B16" s="77">
        <f t="shared" si="5"/>
        <v>8.5</v>
      </c>
      <c r="C16" s="77">
        <f t="shared" si="6"/>
        <v>9</v>
      </c>
      <c r="D16" s="77">
        <v>9.5</v>
      </c>
      <c r="E16" s="77">
        <f t="shared" si="7"/>
        <v>10</v>
      </c>
      <c r="F16" s="77">
        <f t="shared" si="8"/>
        <v>10.5</v>
      </c>
      <c r="G16" s="77">
        <f>F16+0.7</f>
        <v>11.2</v>
      </c>
      <c r="H16" s="72"/>
      <c r="I16" s="83" t="s">
        <v>241</v>
      </c>
      <c r="J16" s="83" t="s">
        <v>241</v>
      </c>
      <c r="K16" s="83" t="s">
        <v>241</v>
      </c>
      <c r="L16" s="83" t="s">
        <v>241</v>
      </c>
      <c r="M16" s="83" t="s">
        <v>241</v>
      </c>
      <c r="N16" s="83"/>
    </row>
    <row r="17" ht="22" customHeight="1" spans="1:14">
      <c r="A17" s="76" t="s">
        <v>260</v>
      </c>
      <c r="B17" s="77">
        <f>C17-1</f>
        <v>56</v>
      </c>
      <c r="C17" s="77">
        <f>D17-1</f>
        <v>57</v>
      </c>
      <c r="D17" s="77">
        <v>58</v>
      </c>
      <c r="E17" s="77">
        <f>D17+1</f>
        <v>59</v>
      </c>
      <c r="F17" s="77">
        <f>E17+1</f>
        <v>60</v>
      </c>
      <c r="G17" s="77">
        <f>F17+1.5</f>
        <v>61.5</v>
      </c>
      <c r="H17" s="72"/>
      <c r="I17" s="83" t="s">
        <v>241</v>
      </c>
      <c r="J17" s="83" t="s">
        <v>252</v>
      </c>
      <c r="K17" s="83" t="s">
        <v>247</v>
      </c>
      <c r="L17" s="83" t="s">
        <v>247</v>
      </c>
      <c r="M17" s="83" t="s">
        <v>241</v>
      </c>
      <c r="N17" s="83"/>
    </row>
    <row r="18" ht="22" customHeight="1" spans="1:14">
      <c r="A18" s="76" t="s">
        <v>261</v>
      </c>
      <c r="B18" s="77">
        <f t="shared" ref="B18:B22" si="9">C18</f>
        <v>12</v>
      </c>
      <c r="C18" s="77">
        <f>D18</f>
        <v>12</v>
      </c>
      <c r="D18" s="77">
        <v>12</v>
      </c>
      <c r="E18" s="77">
        <f t="shared" ref="E18:G18" si="10">D18</f>
        <v>12</v>
      </c>
      <c r="F18" s="77">
        <f t="shared" si="10"/>
        <v>12</v>
      </c>
      <c r="G18" s="77">
        <f t="shared" si="10"/>
        <v>12</v>
      </c>
      <c r="H18" s="72"/>
      <c r="I18" s="83" t="s">
        <v>241</v>
      </c>
      <c r="J18" s="83" t="s">
        <v>241</v>
      </c>
      <c r="K18" s="83" t="s">
        <v>241</v>
      </c>
      <c r="L18" s="83" t="s">
        <v>241</v>
      </c>
      <c r="M18" s="83" t="s">
        <v>241</v>
      </c>
      <c r="N18" s="83"/>
    </row>
    <row r="19" ht="22" customHeight="1" spans="1:14">
      <c r="A19" s="76" t="s">
        <v>262</v>
      </c>
      <c r="B19" s="77">
        <f t="shared" si="9"/>
        <v>8</v>
      </c>
      <c r="C19" s="77">
        <f>D19</f>
        <v>8</v>
      </c>
      <c r="D19" s="77">
        <v>8</v>
      </c>
      <c r="E19" s="77">
        <f t="shared" ref="E19:G19" si="11">D19</f>
        <v>8</v>
      </c>
      <c r="F19" s="77">
        <f t="shared" si="11"/>
        <v>8</v>
      </c>
      <c r="G19" s="77">
        <f t="shared" si="11"/>
        <v>8</v>
      </c>
      <c r="H19" s="72"/>
      <c r="I19" s="83" t="s">
        <v>241</v>
      </c>
      <c r="J19" s="83" t="s">
        <v>241</v>
      </c>
      <c r="K19" s="83" t="s">
        <v>241</v>
      </c>
      <c r="L19" s="83" t="s">
        <v>241</v>
      </c>
      <c r="M19" s="83" t="s">
        <v>241</v>
      </c>
      <c r="N19" s="83"/>
    </row>
    <row r="20" ht="22" customHeight="1" spans="1:14">
      <c r="A20" s="76" t="s">
        <v>263</v>
      </c>
      <c r="B20" s="77">
        <f>C20-0.5</f>
        <v>36</v>
      </c>
      <c r="C20" s="77">
        <f t="shared" si="6"/>
        <v>36.5</v>
      </c>
      <c r="D20" s="77">
        <v>37</v>
      </c>
      <c r="E20" s="77">
        <f t="shared" si="7"/>
        <v>37.5</v>
      </c>
      <c r="F20" s="77">
        <f t="shared" si="8"/>
        <v>38</v>
      </c>
      <c r="G20" s="77">
        <f>F20+0.5</f>
        <v>38.5</v>
      </c>
      <c r="H20" s="72"/>
      <c r="I20" s="83" t="s">
        <v>241</v>
      </c>
      <c r="J20" s="83" t="s">
        <v>241</v>
      </c>
      <c r="K20" s="83" t="s">
        <v>241</v>
      </c>
      <c r="L20" s="83" t="s">
        <v>254</v>
      </c>
      <c r="M20" s="83" t="s">
        <v>241</v>
      </c>
      <c r="N20" s="83"/>
    </row>
    <row r="21" ht="22" customHeight="1" spans="1:14">
      <c r="A21" s="76" t="s">
        <v>264</v>
      </c>
      <c r="B21" s="77">
        <f>C21-0.5</f>
        <v>26.5</v>
      </c>
      <c r="C21" s="77">
        <f t="shared" si="6"/>
        <v>27</v>
      </c>
      <c r="D21" s="77">
        <v>27.5</v>
      </c>
      <c r="E21" s="77">
        <f t="shared" si="7"/>
        <v>28</v>
      </c>
      <c r="F21" s="77">
        <f t="shared" si="8"/>
        <v>28.5</v>
      </c>
      <c r="G21" s="77">
        <f>F21+0.75</f>
        <v>29.25</v>
      </c>
      <c r="H21" s="72"/>
      <c r="I21" s="83" t="s">
        <v>241</v>
      </c>
      <c r="J21" s="83" t="s">
        <v>241</v>
      </c>
      <c r="K21" s="83" t="s">
        <v>241</v>
      </c>
      <c r="L21" s="83" t="s">
        <v>241</v>
      </c>
      <c r="M21" s="83" t="s">
        <v>247</v>
      </c>
      <c r="N21" s="83"/>
    </row>
    <row r="22" ht="22" customHeight="1" spans="1:14">
      <c r="A22" s="76" t="s">
        <v>265</v>
      </c>
      <c r="B22" s="77">
        <f t="shared" si="9"/>
        <v>18</v>
      </c>
      <c r="C22" s="77">
        <f>D22-1</f>
        <v>18</v>
      </c>
      <c r="D22" s="77">
        <v>19</v>
      </c>
      <c r="E22" s="77">
        <f>D22</f>
        <v>19</v>
      </c>
      <c r="F22" s="77">
        <f>E22+1.5</f>
        <v>20.5</v>
      </c>
      <c r="G22" s="77">
        <f>F22</f>
        <v>20.5</v>
      </c>
      <c r="H22" s="72"/>
      <c r="I22" s="83" t="s">
        <v>250</v>
      </c>
      <c r="J22" s="83" t="s">
        <v>241</v>
      </c>
      <c r="K22" s="83" t="s">
        <v>250</v>
      </c>
      <c r="L22" s="83" t="s">
        <v>241</v>
      </c>
      <c r="M22" s="83" t="s">
        <v>266</v>
      </c>
      <c r="N22" s="83"/>
    </row>
    <row r="23" ht="22" customHeight="1" spans="1:14">
      <c r="A23" s="76" t="s">
        <v>267</v>
      </c>
      <c r="B23" s="77">
        <f>C23-9</f>
        <v>171</v>
      </c>
      <c r="C23" s="77">
        <f>D23-10</f>
        <v>180</v>
      </c>
      <c r="D23" s="77">
        <v>190</v>
      </c>
      <c r="E23" s="77">
        <f>D23+11</f>
        <v>201</v>
      </c>
      <c r="F23" s="77">
        <f>E23+12</f>
        <v>213</v>
      </c>
      <c r="G23" s="77">
        <f>F23+11</f>
        <v>224</v>
      </c>
      <c r="H23" s="72"/>
      <c r="I23" s="84"/>
      <c r="J23" s="84"/>
      <c r="K23" s="84"/>
      <c r="L23" s="84"/>
      <c r="M23" s="84"/>
      <c r="N23" s="85"/>
    </row>
    <row r="24" ht="22" customHeight="1" spans="1:14">
      <c r="A24" s="76" t="s">
        <v>268</v>
      </c>
      <c r="B24" s="77">
        <f t="shared" ref="B24:G24" si="12">B23-5</f>
        <v>166</v>
      </c>
      <c r="C24" s="77">
        <f t="shared" si="12"/>
        <v>175</v>
      </c>
      <c r="D24" s="77">
        <f t="shared" si="12"/>
        <v>185</v>
      </c>
      <c r="E24" s="77">
        <f t="shared" si="12"/>
        <v>196</v>
      </c>
      <c r="F24" s="77">
        <f t="shared" si="12"/>
        <v>208</v>
      </c>
      <c r="G24" s="77">
        <f t="shared" si="12"/>
        <v>219</v>
      </c>
      <c r="H24" s="72"/>
      <c r="I24" s="84"/>
      <c r="J24" s="84"/>
      <c r="K24" s="84"/>
      <c r="L24" s="84"/>
      <c r="M24" s="84"/>
      <c r="N24" s="85"/>
    </row>
    <row r="25" ht="22" customHeight="1" spans="1:14">
      <c r="A25" s="78" t="s">
        <v>130</v>
      </c>
      <c r="D25" s="79"/>
      <c r="E25" s="79"/>
      <c r="F25" s="79"/>
      <c r="G25" s="79"/>
      <c r="H25" s="79"/>
      <c r="I25" s="86"/>
      <c r="J25" s="86"/>
      <c r="K25" s="86"/>
      <c r="L25" s="86"/>
      <c r="M25" s="86"/>
      <c r="N25" s="86"/>
    </row>
    <row r="26" ht="22" customHeight="1" spans="1:14">
      <c r="A26" s="65" t="s">
        <v>269</v>
      </c>
      <c r="D26" s="79"/>
      <c r="E26" s="79"/>
      <c r="F26" s="79"/>
      <c r="G26" s="79"/>
      <c r="H26" s="79"/>
      <c r="I26" s="86"/>
      <c r="J26" s="86"/>
      <c r="K26" s="86"/>
      <c r="L26" s="86"/>
      <c r="M26" s="86"/>
      <c r="N26" s="86"/>
    </row>
    <row r="27" ht="14.25" spans="1:13">
      <c r="A27" s="79"/>
      <c r="B27" s="79"/>
      <c r="C27" s="79"/>
      <c r="D27" s="79"/>
      <c r="E27" s="79"/>
      <c r="F27" s="79"/>
      <c r="G27" s="79"/>
      <c r="H27" s="79"/>
      <c r="I27" s="87" t="s">
        <v>270</v>
      </c>
      <c r="J27" s="87"/>
      <c r="K27" s="87" t="s">
        <v>271</v>
      </c>
      <c r="L27" s="87"/>
      <c r="M27" s="87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9"/>
  <sheetViews>
    <sheetView workbookViewId="0">
      <selection activeCell="G23" sqref="G23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5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9" t="s">
        <v>286</v>
      </c>
      <c r="O2" s="5" t="s">
        <v>287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60"/>
      <c r="O3" s="7"/>
    </row>
    <row r="4" s="56" customFormat="1" spans="1:16">
      <c r="A4" s="11">
        <v>1</v>
      </c>
      <c r="B4" s="11">
        <v>4740</v>
      </c>
      <c r="C4" s="11" t="s">
        <v>289</v>
      </c>
      <c r="D4" s="11" t="s">
        <v>290</v>
      </c>
      <c r="E4" s="11" t="s">
        <v>158</v>
      </c>
      <c r="F4" s="11" t="s">
        <v>291</v>
      </c>
      <c r="G4" s="11" t="s">
        <v>292</v>
      </c>
      <c r="H4" s="58"/>
      <c r="I4" s="11">
        <v>2</v>
      </c>
      <c r="J4" s="11">
        <v>0</v>
      </c>
      <c r="K4" s="11">
        <v>1</v>
      </c>
      <c r="L4" s="11">
        <v>0</v>
      </c>
      <c r="M4" s="11">
        <v>1</v>
      </c>
      <c r="N4" s="61"/>
      <c r="O4" s="11" t="s">
        <v>293</v>
      </c>
      <c r="P4" s="62"/>
    </row>
    <row r="5" spans="1:15">
      <c r="A5" s="11">
        <v>2</v>
      </c>
      <c r="B5" s="11">
        <v>4721</v>
      </c>
      <c r="C5" s="11" t="s">
        <v>289</v>
      </c>
      <c r="D5" s="11" t="s">
        <v>294</v>
      </c>
      <c r="E5" s="11" t="s">
        <v>158</v>
      </c>
      <c r="F5" s="11" t="s">
        <v>291</v>
      </c>
      <c r="G5" s="11" t="s">
        <v>292</v>
      </c>
      <c r="H5" s="58"/>
      <c r="I5" s="11">
        <v>2</v>
      </c>
      <c r="J5" s="11">
        <v>0</v>
      </c>
      <c r="K5" s="11">
        <v>0</v>
      </c>
      <c r="L5" s="11">
        <v>1</v>
      </c>
      <c r="M5" s="11">
        <v>0</v>
      </c>
      <c r="N5" s="61"/>
      <c r="O5" s="11" t="s">
        <v>293</v>
      </c>
    </row>
    <row r="6" spans="1:15">
      <c r="A6" s="11">
        <v>3</v>
      </c>
      <c r="B6" s="11">
        <v>4722</v>
      </c>
      <c r="C6" s="11" t="s">
        <v>289</v>
      </c>
      <c r="D6" s="11" t="s">
        <v>294</v>
      </c>
      <c r="E6" s="11" t="s">
        <v>158</v>
      </c>
      <c r="F6" s="11" t="s">
        <v>291</v>
      </c>
      <c r="G6" s="11" t="s">
        <v>292</v>
      </c>
      <c r="H6" s="58"/>
      <c r="I6" s="11">
        <v>2</v>
      </c>
      <c r="J6" s="11">
        <v>0</v>
      </c>
      <c r="K6" s="11">
        <v>0</v>
      </c>
      <c r="L6" s="11">
        <v>0</v>
      </c>
      <c r="M6" s="11">
        <v>1</v>
      </c>
      <c r="N6" s="61"/>
      <c r="O6" s="11" t="s">
        <v>293</v>
      </c>
    </row>
    <row r="7" spans="1: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63"/>
      <c r="O7" s="12"/>
    </row>
    <row r="8" s="2" customFormat="1" ht="18.75" spans="1:15">
      <c r="A8" s="13" t="s">
        <v>295</v>
      </c>
      <c r="B8" s="14"/>
      <c r="C8" s="14"/>
      <c r="D8" s="15"/>
      <c r="E8" s="16"/>
      <c r="F8" s="32"/>
      <c r="G8" s="32"/>
      <c r="H8" s="32"/>
      <c r="I8" s="26"/>
      <c r="J8" s="13" t="s">
        <v>296</v>
      </c>
      <c r="K8" s="14"/>
      <c r="L8" s="14"/>
      <c r="M8" s="15"/>
      <c r="N8" s="64"/>
      <c r="O8" s="24"/>
    </row>
    <row r="9" ht="34" customHeight="1" spans="1:15">
      <c r="A9" s="20" t="s">
        <v>297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2025-08-29T10:46:02Z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