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\\192.168.0.240\ftp\业务3\6.探路者\AW25 Development\9. Inspection 验货报告\王健\046\"/>
    </mc:Choice>
  </mc:AlternateContent>
  <xr:revisionPtr revIDLastSave="0" documentId="13_ncr:1_{293D864E-F4D6-41E4-B37E-68B6FD568EFD}" xr6:coauthVersionLast="47" xr6:coauthVersionMax="47" xr10:uidLastSave="{00000000-0000-0000-0000-000000000000}"/>
  <bookViews>
    <workbookView xWindow="-108" yWindow="-108" windowWidth="23256" windowHeight="12456" tabRatio="727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</externalReferences>
  <definedNames>
    <definedName name="_xlnm.Print_Area" localSheetId="3">'验货尺寸表 '!#REF!</definedName>
  </definedNames>
  <calcPr calcId="191029"/>
</workbook>
</file>

<file path=xl/calcChain.xml><?xml version="1.0" encoding="utf-8"?>
<calcChain xmlns="http://schemas.openxmlformats.org/spreadsheetml/2006/main">
  <c r="H18" i="6" l="1"/>
  <c r="G18" i="6"/>
  <c r="F18" i="6"/>
  <c r="E18" i="6"/>
  <c r="C18" i="6"/>
  <c r="B18" i="6"/>
  <c r="H17" i="6"/>
  <c r="G17" i="6"/>
  <c r="F17" i="6"/>
  <c r="E17" i="6"/>
  <c r="C17" i="6"/>
  <c r="B17" i="6"/>
  <c r="H16" i="6"/>
  <c r="G16" i="6"/>
  <c r="F16" i="6"/>
  <c r="E16" i="6"/>
  <c r="C16" i="6"/>
  <c r="B16" i="6"/>
  <c r="H15" i="6"/>
  <c r="G15" i="6"/>
  <c r="F15" i="6"/>
  <c r="E15" i="6"/>
  <c r="C15" i="6"/>
  <c r="B15" i="6"/>
  <c r="H14" i="6"/>
  <c r="G14" i="6"/>
  <c r="F14" i="6"/>
  <c r="E14" i="6"/>
  <c r="C14" i="6"/>
  <c r="B14" i="6"/>
  <c r="H13" i="6"/>
  <c r="G13" i="6"/>
  <c r="F13" i="6"/>
  <c r="E13" i="6"/>
  <c r="C13" i="6"/>
  <c r="B13" i="6"/>
  <c r="H12" i="6"/>
  <c r="G12" i="6"/>
  <c r="F12" i="6"/>
  <c r="E12" i="6"/>
  <c r="C12" i="6"/>
  <c r="B12" i="6"/>
  <c r="H11" i="6"/>
  <c r="G11" i="6"/>
  <c r="F11" i="6"/>
  <c r="E11" i="6"/>
  <c r="C11" i="6"/>
  <c r="B11" i="6"/>
  <c r="H10" i="6"/>
  <c r="G10" i="6"/>
  <c r="F10" i="6"/>
  <c r="E10" i="6"/>
  <c r="C10" i="6"/>
  <c r="B10" i="6"/>
  <c r="H9" i="6"/>
  <c r="G9" i="6"/>
  <c r="F9" i="6"/>
  <c r="E9" i="6"/>
  <c r="C9" i="6"/>
  <c r="B9" i="6"/>
  <c r="H8" i="6"/>
  <c r="G8" i="6"/>
  <c r="F8" i="6"/>
  <c r="E8" i="6"/>
  <c r="C8" i="6"/>
  <c r="B8" i="6"/>
  <c r="H7" i="6"/>
  <c r="G7" i="6"/>
  <c r="F7" i="6"/>
  <c r="E7" i="6"/>
  <c r="C7" i="6"/>
  <c r="B7" i="6"/>
  <c r="H6" i="6"/>
  <c r="G6" i="6"/>
  <c r="F6" i="6"/>
  <c r="E6" i="6"/>
  <c r="C6" i="6"/>
  <c r="B6" i="6"/>
  <c r="K2" i="6"/>
  <c r="J2" i="5"/>
  <c r="G2" i="5"/>
  <c r="E2" i="5"/>
  <c r="H18" i="14"/>
  <c r="G18" i="14"/>
  <c r="F18" i="14"/>
  <c r="E18" i="14"/>
  <c r="C18" i="14"/>
  <c r="B18" i="14"/>
  <c r="H17" i="14"/>
  <c r="G17" i="14"/>
  <c r="F17" i="14"/>
  <c r="E17" i="14"/>
  <c r="C17" i="14"/>
  <c r="B17" i="14"/>
  <c r="H16" i="14"/>
  <c r="G16" i="14"/>
  <c r="F16" i="14"/>
  <c r="E16" i="14"/>
  <c r="C16" i="14"/>
  <c r="B16" i="14"/>
  <c r="H15" i="14"/>
  <c r="G15" i="14"/>
  <c r="F15" i="14"/>
  <c r="E15" i="14"/>
  <c r="C15" i="14"/>
  <c r="B15" i="14"/>
  <c r="H14" i="14"/>
  <c r="G14" i="14"/>
  <c r="F14" i="14"/>
  <c r="E14" i="14"/>
  <c r="C14" i="14"/>
  <c r="B14" i="14"/>
  <c r="H13" i="14"/>
  <c r="G13" i="14"/>
  <c r="F13" i="14"/>
  <c r="E13" i="14"/>
  <c r="C13" i="14"/>
  <c r="B13" i="14"/>
  <c r="H12" i="14"/>
  <c r="G12" i="14"/>
  <c r="F12" i="14"/>
  <c r="E12" i="14"/>
  <c r="C12" i="14"/>
  <c r="B12" i="14"/>
  <c r="H11" i="14"/>
  <c r="G11" i="14"/>
  <c r="F11" i="14"/>
  <c r="E11" i="14"/>
  <c r="C11" i="14"/>
  <c r="B11" i="14"/>
  <c r="H10" i="14"/>
  <c r="G10" i="14"/>
  <c r="F10" i="14"/>
  <c r="E10" i="14"/>
  <c r="C10" i="14"/>
  <c r="B10" i="14"/>
  <c r="H9" i="14"/>
  <c r="G9" i="14"/>
  <c r="F9" i="14"/>
  <c r="E9" i="14"/>
  <c r="C9" i="14"/>
  <c r="B9" i="14"/>
  <c r="H8" i="14"/>
  <c r="G8" i="14"/>
  <c r="F8" i="14"/>
  <c r="E8" i="14"/>
  <c r="C8" i="14"/>
  <c r="B8" i="14"/>
  <c r="H7" i="14"/>
  <c r="G7" i="14"/>
  <c r="F7" i="14"/>
  <c r="E7" i="14"/>
  <c r="C7" i="14"/>
  <c r="B7" i="14"/>
  <c r="H6" i="14"/>
  <c r="G6" i="14"/>
  <c r="F6" i="14"/>
  <c r="E6" i="14"/>
  <c r="C6" i="14"/>
  <c r="B6" i="14"/>
  <c r="K2" i="14"/>
  <c r="B8" i="4"/>
  <c r="B7" i="4"/>
  <c r="B6" i="4"/>
  <c r="B5" i="4"/>
  <c r="F4" i="4"/>
  <c r="B4" i="4"/>
  <c r="I2" i="4"/>
  <c r="F2" i="4"/>
  <c r="H18" i="13"/>
  <c r="G18" i="13"/>
  <c r="C18" i="13"/>
  <c r="H17" i="13"/>
  <c r="G17" i="13"/>
  <c r="E17" i="13"/>
  <c r="H16" i="13"/>
  <c r="G16" i="13"/>
  <c r="F16" i="13"/>
  <c r="E16" i="13"/>
  <c r="C16" i="13"/>
  <c r="B16" i="13"/>
  <c r="E9" i="13"/>
  <c r="H8" i="13"/>
  <c r="G8" i="13"/>
  <c r="F8" i="13"/>
  <c r="E8" i="13"/>
  <c r="C8" i="13"/>
  <c r="B8" i="13"/>
  <c r="H7" i="13"/>
  <c r="G7" i="13"/>
  <c r="F7" i="13"/>
  <c r="E7" i="13"/>
  <c r="C7" i="13"/>
  <c r="B7" i="13"/>
  <c r="H6" i="13"/>
  <c r="G6" i="13"/>
  <c r="F6" i="13"/>
  <c r="E6" i="13"/>
  <c r="C6" i="13"/>
  <c r="B6" i="13"/>
  <c r="K2" i="13"/>
  <c r="E2" i="13"/>
  <c r="B2" i="13"/>
</calcChain>
</file>

<file path=xl/sharedStrings.xml><?xml version="1.0" encoding="utf-8"?>
<sst xmlns="http://schemas.openxmlformats.org/spreadsheetml/2006/main" count="1201" uniqueCount="407">
  <si>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</si>
  <si>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</si>
  <si>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</si>
  <si>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</si>
  <si>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</si>
  <si>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</si>
  <si>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</si>
  <si>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</si>
  <si>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</si>
  <si>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</si>
  <si>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</si>
  <si>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</si>
  <si>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</si>
  <si>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</si>
  <si>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</si>
  <si>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</si>
  <si>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</si>
  <si>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</si>
  <si>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</si>
  <si>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</si>
  <si>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</si>
  <si>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</si>
  <si>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</si>
  <si>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</si>
  <si>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</si>
  <si>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</si>
  <si>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</si>
  <si>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</si>
  <si>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</si>
  <si>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</si>
  <si>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</si>
  <si>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</si>
  <si>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</si>
  <si>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</si>
  <si>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</si>
  <si>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</si>
  <si>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</si>
  <si>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</si>
  <si>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</si>
  <si>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</si>
  <si>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</si>
  <si>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</si>
  <si>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</si>
  <si>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</si>
  <si>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</si>
  <si>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</si>
  <si>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</si>
  <si>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</si>
  <si>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</si>
  <si>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</si>
  <si>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</si>
  <si>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</si>
  <si>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</si>
  <si>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</si>
  <si>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</si>
  <si>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</si>
  <si>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</si>
  <si>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</si>
  <si>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青岛锦瑞麟服装有限公司松尚分厂</t>
  </si>
  <si>
    <t>订单基础信息</t>
  </si>
  <si>
    <t>生产•出货进度</t>
  </si>
  <si>
    <t>指示•确认资料</t>
  </si>
  <si>
    <t>款号</t>
  </si>
  <si>
    <t>TAMMAN92046</t>
  </si>
  <si>
    <t>合同交期</t>
  </si>
  <si>
    <t>①2025/7/29  2342件   （1000-TR01）                                 ②2025/8/8    2506件    （1000-TR01）                                   2025/8/8    700件    （1000-TD06）                         ③2025/8/28    1172件  （1000-TR01）</t>
  </si>
  <si>
    <t>产前确认样</t>
  </si>
  <si>
    <t>有</t>
  </si>
  <si>
    <t>无</t>
  </si>
  <si>
    <t>品名</t>
  </si>
  <si>
    <t>女式软壳裤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</si>
  <si>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</si>
  <si>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</si>
  <si>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</si>
  <si>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</si>
  <si>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</si>
  <si>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</si>
  <si>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</si>
  <si>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</si>
  <si>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</si>
  <si>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 xml:space="preserve">CGDD25043000046        CGDD25043000047                CGDD25043000048           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</si>
  <si>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</si>
  <si>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</si>
  <si>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</si>
  <si>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</si>
  <si>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</si>
  <si>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</si>
  <si>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</si>
  <si>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</si>
  <si>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</si>
  <si>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</si>
  <si>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</si>
  <si>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</si>
  <si>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</si>
  <si>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</si>
  <si>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</si>
  <si>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</si>
  <si>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</si>
  <si>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</si>
  <si>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</si>
  <si>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</si>
  <si>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</si>
  <si>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</si>
  <si>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</si>
  <si>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</si>
  <si>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</si>
  <si>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</si>
  <si>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</si>
  <si>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</si>
  <si>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</si>
  <si>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</si>
  <si>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XS-150/70B</t>
  </si>
  <si>
    <t>S-155/74B</t>
  </si>
  <si>
    <t>M-160/78B</t>
  </si>
  <si>
    <t>L-165/82B</t>
  </si>
  <si>
    <t>XL-170/86B</t>
  </si>
  <si>
    <t>XXL-175/90B</t>
  </si>
  <si>
    <t>未裁齐原因</t>
  </si>
  <si>
    <t>黑色</t>
  </si>
  <si>
    <t>陆续裁剪中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</si>
  <si>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</si>
  <si>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 L- 8件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</si>
  <si>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</si>
  <si>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</si>
  <si>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</si>
  <si>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</si>
  <si>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</si>
  <si>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</si>
  <si>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 xml:space="preserve">1. 腰里线缝头不均匀， 腰鼻要平齐腰口， 腰整体要平整。 </t>
  </si>
  <si>
    <t xml:space="preserve">2. 里襟码边线迹稀， 应为15-16针，门禁要盖住下层缝份。 </t>
  </si>
  <si>
    <t xml:space="preserve">3. 0.3明线不均匀。 </t>
  </si>
  <si>
    <t xml:space="preserve">4. 侧缝不能鼓包，橡根要热切进行。 </t>
  </si>
  <si>
    <t xml:space="preserve">5， 袋角不方正， 请改善。 </t>
  </si>
  <si>
    <t xml:space="preserve">6. 全身不能有针洞，脏污， 色差。 </t>
  </si>
  <si>
    <t>以上问题请及时改正。</t>
  </si>
  <si>
    <t>【耐洗水确认】</t>
  </si>
  <si>
    <t>粘衬</t>
  </si>
  <si>
    <t>胶膜</t>
  </si>
  <si>
    <t>扭曲</t>
  </si>
  <si>
    <t>补充事项：洗后无异常</t>
  </si>
  <si>
    <t>【重大改善说明及整改复核时间】</t>
  </si>
  <si>
    <t>1，问题点中期检验复核改进情况。</t>
  </si>
  <si>
    <t>检验部门</t>
  </si>
  <si>
    <t>品控部</t>
  </si>
  <si>
    <t>检验担当</t>
  </si>
  <si>
    <t>高现艳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</si>
  <si>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</si>
  <si>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</si>
  <si>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</si>
  <si>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</si>
  <si>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</si>
  <si>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</si>
  <si>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</si>
  <si>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</si>
  <si>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XS</t>
  </si>
  <si>
    <t>S</t>
  </si>
  <si>
    <t>M</t>
  </si>
  <si>
    <t>L</t>
  </si>
  <si>
    <t>XL</t>
  </si>
  <si>
    <t>XXL</t>
  </si>
  <si>
    <t>XXXL</t>
  </si>
  <si>
    <t>洗前</t>
  </si>
  <si>
    <t>洗后</t>
  </si>
  <si>
    <t>150/70B</t>
  </si>
  <si>
    <t>155/74B</t>
  </si>
  <si>
    <t>160/78B</t>
  </si>
  <si>
    <t>165/82B</t>
  </si>
  <si>
    <t>170/86B</t>
  </si>
  <si>
    <t>175/90B</t>
  </si>
  <si>
    <t>180/94B</t>
  </si>
  <si>
    <t xml:space="preserve">黑色L </t>
  </si>
  <si>
    <t>裤外侧长（参考值）</t>
  </si>
  <si>
    <t>+0.4</t>
  </si>
  <si>
    <t>0</t>
  </si>
  <si>
    <t>内裆长</t>
  </si>
  <si>
    <t>+0.2</t>
  </si>
  <si>
    <t>腰围 平量</t>
  </si>
  <si>
    <t>-0.6</t>
  </si>
  <si>
    <t>臀围</t>
  </si>
  <si>
    <t>98</t>
  </si>
  <si>
    <t>+0.8</t>
  </si>
  <si>
    <t>+0.3</t>
  </si>
  <si>
    <t>腿围/2</t>
  </si>
  <si>
    <t>-0.2</t>
  </si>
  <si>
    <t>-0.4</t>
  </si>
  <si>
    <t>膝围/2</t>
  </si>
  <si>
    <t>脚口/2</t>
  </si>
  <si>
    <t>前裆长 含腰</t>
  </si>
  <si>
    <t>-0.7</t>
  </si>
  <si>
    <t>后裆长 含腰</t>
  </si>
  <si>
    <t>前门襟长（不含腰）</t>
  </si>
  <si>
    <t>前插袋</t>
  </si>
  <si>
    <t>前腰宽</t>
  </si>
  <si>
    <t>后腰宽</t>
  </si>
  <si>
    <t>备注：</t>
  </si>
  <si>
    <t xml:space="preserve">     初期请洗测2-3件，有问题的另加测量数量。</t>
  </si>
  <si>
    <t>验货时间：</t>
  </si>
  <si>
    <t>跟单QC:孙乐军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</si>
  <si>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</si>
  <si>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</si>
  <si>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</si>
  <si>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</si>
  <si>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</si>
  <si>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</si>
  <si>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</si>
  <si>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</si>
  <si>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</si>
  <si>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【附属资料确认】</t>
  </si>
  <si>
    <t>备注：无异常</t>
  </si>
  <si>
    <t>【检验明细】：检验明细（要求齐色、齐号至少10件检查）</t>
  </si>
  <si>
    <t>黑色 S#2件 M#2件,L#2件,XL#2件,XXL#2件,XXXL2件</t>
  </si>
  <si>
    <t>【耐水洗测试】：耐洗水测试明细（要求齐色、齐号）</t>
  </si>
  <si>
    <t>黑色：S#1件 M#1件,L#1件,</t>
  </si>
  <si>
    <t>说明：洗前洗后规格未超标</t>
  </si>
  <si>
    <t>补充事项：洗后成衣无异常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</si>
  <si>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</si>
  <si>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1， 前侧袋拉链起拱不平。</t>
  </si>
  <si>
    <t>2， 腰袢下固定线不到边， 上端要平齐腰口。</t>
  </si>
  <si>
    <t xml:space="preserve">3，门禁下端合缝超针， 一定要在装饰线上。 </t>
  </si>
  <si>
    <t xml:space="preserve">4， 腰内贴不平服， 吃皱。 </t>
  </si>
  <si>
    <t xml:space="preserve">5，侧袋上口开线， 要求回针牢固。 </t>
  </si>
  <si>
    <t xml:space="preserve">6，侧腰内松紧不能毛刺。 </t>
  </si>
  <si>
    <t>【整改的严重缺陷及整改复核时间】</t>
  </si>
  <si>
    <t>服装品控部</t>
  </si>
  <si>
    <t>姓名</t>
  </si>
  <si>
    <t>尾期复核品质情况</t>
  </si>
  <si>
    <t>S黑色</t>
  </si>
  <si>
    <t>M黑色</t>
  </si>
  <si>
    <t>L黑色</t>
  </si>
  <si>
    <t>XL黑色</t>
  </si>
  <si>
    <t>XXL黑色</t>
  </si>
  <si>
    <t>XXXL黑色</t>
  </si>
  <si>
    <t>洗前/洗后</t>
  </si>
  <si>
    <t>0/+0.5</t>
  </si>
  <si>
    <t>+1/+0.5</t>
  </si>
  <si>
    <t>+1/+1</t>
  </si>
  <si>
    <t>+0.5/+1</t>
  </si>
  <si>
    <t>0/0</t>
  </si>
  <si>
    <t>+2/+2</t>
  </si>
  <si>
    <t>+1/+2</t>
  </si>
  <si>
    <t>0/-0.3</t>
  </si>
  <si>
    <t>+0.5/0</t>
  </si>
  <si>
    <t>+0.7</t>
  </si>
  <si>
    <t>0/-0.5</t>
  </si>
  <si>
    <t>-0.6/-0.5</t>
  </si>
  <si>
    <t>-0.5</t>
  </si>
  <si>
    <t>-0.3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</si>
  <si>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</si>
  <si>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</si>
  <si>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</si>
  <si>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</si>
  <si>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</si>
  <si>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</si>
  <si>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</si>
  <si>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</si>
  <si>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</si>
  <si>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</si>
  <si>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</si>
  <si>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</si>
  <si>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</si>
  <si>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</si>
  <si>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</si>
  <si>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</si>
  <si>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</si>
  <si>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</si>
  <si>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</si>
  <si>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</si>
  <si>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</si>
  <si>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</si>
  <si>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</si>
  <si>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</si>
  <si>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</si>
  <si>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</si>
  <si>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</si>
  <si>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</si>
  <si>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</si>
  <si>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</si>
  <si>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</si>
  <si>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</si>
  <si>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</si>
  <si>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</si>
  <si>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 xml:space="preserve">  </t>
  </si>
  <si>
    <t>【检验时成品完成情况及检验明细】</t>
  </si>
  <si>
    <t>②检验明细：</t>
  </si>
  <si>
    <t>情况说明：</t>
  </si>
  <si>
    <t xml:space="preserve">【问题点描述】  </t>
  </si>
  <si>
    <t>1, 腰里热转移起翘   1件</t>
  </si>
  <si>
    <t>3， 跳扣  1件</t>
  </si>
  <si>
    <t>4， 点位比印   1件</t>
  </si>
  <si>
    <t>5， 口袋角酒窝   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</si>
  <si>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</si>
  <si>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</si>
  <si>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</si>
  <si>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</si>
  <si>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</si>
  <si>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</si>
  <si>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</si>
  <si>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</si>
  <si>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</si>
  <si>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孙乐军</t>
  </si>
  <si>
    <t>王淑玲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</si>
  <si>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</si>
  <si>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</si>
  <si>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</si>
  <si>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</si>
  <si>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</si>
  <si>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</si>
  <si>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</si>
  <si>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</si>
  <si>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</si>
  <si>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</si>
  <si>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</si>
  <si>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</si>
  <si>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</si>
  <si>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</si>
  <si>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</si>
  <si>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</si>
  <si>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</si>
  <si>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6961</t>
  </si>
  <si>
    <t>50D涤纶四面弹</t>
  </si>
  <si>
    <t>TAMMAN91045/TAMMAN92046</t>
  </si>
  <si>
    <t>青岛锦瑞麟</t>
  </si>
  <si>
    <t>合格</t>
  </si>
  <si>
    <t>YES</t>
  </si>
  <si>
    <t>1340</t>
  </si>
  <si>
    <t>5228</t>
  </si>
  <si>
    <t>5225</t>
  </si>
  <si>
    <t>5039</t>
  </si>
  <si>
    <t>5231</t>
  </si>
  <si>
    <t>6975</t>
  </si>
  <si>
    <t>6965</t>
  </si>
  <si>
    <t>1338</t>
  </si>
  <si>
    <t>制表时间：3/25</t>
  </si>
  <si>
    <t>测试人签名：赵世云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</si>
  <si>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</si>
  <si>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</si>
  <si>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</si>
  <si>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</si>
  <si>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</si>
  <si>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</si>
  <si>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</si>
  <si>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</si>
  <si>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</si>
  <si>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径向：-5 纬向：-2</t>
  </si>
  <si>
    <t>径向：-6 纬向：-2</t>
  </si>
  <si>
    <t>径向：-4纬向：-2</t>
  </si>
  <si>
    <t>径向：-3 纬向：-1</t>
  </si>
  <si>
    <t>径向：-4 纬向：-1</t>
  </si>
  <si>
    <t>径向：-4纬向：-1</t>
  </si>
  <si>
    <t>制表时间：3/28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</si>
  <si>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</si>
  <si>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</si>
  <si>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</si>
  <si>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</si>
  <si>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</si>
  <si>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</si>
  <si>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</si>
  <si>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</si>
  <si>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</si>
  <si>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</si>
  <si>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</si>
  <si>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无拼色情况没做，深色已做浸泡测试无异常。</t>
  </si>
  <si>
    <t>物料6</t>
  </si>
  <si>
    <t>物料7</t>
  </si>
  <si>
    <t>物料8</t>
  </si>
  <si>
    <t>物料9</t>
  </si>
  <si>
    <t>物料10</t>
  </si>
  <si>
    <t>测试人签名：韩玉娟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</si>
  <si>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</si>
  <si>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</si>
  <si>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</si>
  <si>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</si>
  <si>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</si>
  <si>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</si>
  <si>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</si>
  <si>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</si>
  <si>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无压胶条工艺</t>
  </si>
  <si>
    <t>制表时间：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</si>
  <si>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</si>
  <si>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</si>
  <si>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TOREAD-特殊工艺测试报告登记表</t>
  </si>
  <si>
    <t>使用部位</t>
  </si>
  <si>
    <t>物料工艺1</t>
  </si>
  <si>
    <t>物料工艺2</t>
  </si>
  <si>
    <t>物料工艺3</t>
  </si>
  <si>
    <t>右后腿</t>
  </si>
  <si>
    <t>印花</t>
  </si>
  <si>
    <t>洗测2次</t>
  </si>
  <si>
    <t>洗测3次</t>
  </si>
  <si>
    <t>洗测4次</t>
  </si>
  <si>
    <t>洗测5次</t>
  </si>
  <si>
    <t xml:space="preserve">后中腰 </t>
  </si>
  <si>
    <t>转移主号标烫标</t>
  </si>
  <si>
    <t>左口袋</t>
  </si>
  <si>
    <t>硅胶标</t>
  </si>
  <si>
    <t>制表时间：4/2</t>
  </si>
  <si>
    <t>测试要求：
1、胶条、装饰胶膜、印花类、生粘、激光开孔类
2、每款上线前做测试。
3、水温40°洗水40分钟，机洗一个程序，洗水共计5次。</t>
  </si>
  <si>
    <t>TOREAD - 织带类缩率测试报告登记表</t>
  </si>
  <si>
    <t>气烫缩</t>
  </si>
  <si>
    <t>经向百分比</t>
  </si>
  <si>
    <t>无织带</t>
  </si>
  <si>
    <t>测试人签名</t>
  </si>
  <si>
    <t xml:space="preserve">测试要求：
1、织带及弹力织带、像根松紧、包边条等到厂后第一时间，做测试。
</t>
  </si>
  <si>
    <t>采购凭证编号：CGDD25043000048</t>
    <phoneticPr fontId="46" type="noConversion"/>
  </si>
  <si>
    <t>①成品完成比例（%）：100%</t>
    <phoneticPr fontId="46" type="noConversion"/>
  </si>
  <si>
    <t>黑色： S#10件  M#20件, L#20件, XL#20件, XXL#10件</t>
    <phoneticPr fontId="46" type="noConversion"/>
  </si>
  <si>
    <t>2， 线头    1件</t>
    <phoneticPr fontId="4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</si>
</sst>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\+0.0;\-0.0;0;@"/>
    <numFmt numFmtId="179" formatCode="0.0_ "/>
  </numFmts>
  <fonts count="5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0"/>
      <color rgb="FFFF0000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b/>
      <sz val="12"/>
      <color rgb="FFFF000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9"/>
      <color rgb="FFFF0000"/>
      <name val="宋体"/>
      <charset val="134"/>
    </font>
    <font>
      <sz val="11"/>
      <color rgb="FFFF0000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rgb="FF000000"/>
      <name val="Calibri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0">
    <xf numFmtId="0" fontId="0" fillId="0" borderId="0"/>
    <xf numFmtId="0" fontId="12" fillId="0" borderId="0">
      <alignment vertical="center"/>
    </xf>
    <xf numFmtId="0" fontId="12" fillId="0" borderId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4" fillId="0" borderId="0">
      <alignment vertical="center"/>
    </xf>
    <xf numFmtId="0" fontId="43" fillId="0" borderId="0"/>
  </cellStyleXfs>
  <cellXfs count="41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/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0" fontId="6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49" fontId="0" fillId="0" borderId="2" xfId="0" applyNumberFormat="1" applyBorder="1"/>
    <xf numFmtId="49" fontId="7" fillId="0" borderId="7" xfId="0" applyNumberFormat="1" applyFont="1" applyBorder="1" applyAlignment="1">
      <alignment horizontal="left" vertical="center"/>
    </xf>
    <xf numFmtId="0" fontId="12" fillId="3" borderId="0" xfId="2" applyFill="1"/>
    <xf numFmtId="0" fontId="15" fillId="3" borderId="2" xfId="1" applyFont="1" applyFill="1" applyBorder="1" applyAlignment="1">
      <alignment horizontal="left" vertical="center"/>
    </xf>
    <xf numFmtId="0" fontId="12" fillId="3" borderId="2" xfId="1" applyFill="1" applyBorder="1" applyAlignment="1">
      <alignment horizontal="center" vertical="center"/>
    </xf>
    <xf numFmtId="0" fontId="15" fillId="3" borderId="2" xfId="1" applyFont="1" applyFill="1" applyBorder="1">
      <alignment vertical="center"/>
    </xf>
    <xf numFmtId="0" fontId="15" fillId="3" borderId="2" xfId="2" applyFont="1" applyFill="1" applyBorder="1" applyAlignment="1">
      <alignment horizontal="center" vertical="center"/>
    </xf>
    <xf numFmtId="0" fontId="16" fillId="0" borderId="6" xfId="6" applyFont="1" applyBorder="1" applyAlignment="1">
      <alignment horizontal="center"/>
    </xf>
    <xf numFmtId="0" fontId="16" fillId="0" borderId="2" xfId="6" applyFont="1" applyBorder="1" applyAlignment="1">
      <alignment horizontal="center"/>
    </xf>
    <xf numFmtId="0" fontId="17" fillId="0" borderId="2" xfId="6" applyFont="1" applyBorder="1" applyAlignment="1">
      <alignment horizontal="center"/>
    </xf>
    <xf numFmtId="0" fontId="16" fillId="0" borderId="16" xfId="6" applyFont="1" applyBorder="1" applyAlignment="1">
      <alignment horizontal="center"/>
    </xf>
    <xf numFmtId="179" fontId="18" fillId="0" borderId="2" xfId="6" applyNumberFormat="1" applyFont="1" applyBorder="1" applyAlignment="1">
      <alignment horizontal="center"/>
    </xf>
    <xf numFmtId="0" fontId="17" fillId="0" borderId="2" xfId="0" applyFont="1" applyBorder="1" applyAlignment="1">
      <alignment horizontal="center" vertical="center"/>
    </xf>
    <xf numFmtId="179" fontId="18" fillId="3" borderId="2" xfId="6" applyNumberFormat="1" applyFont="1" applyFill="1" applyBorder="1" applyAlignment="1">
      <alignment horizontal="center"/>
    </xf>
    <xf numFmtId="0" fontId="17" fillId="3" borderId="2" xfId="0" applyFont="1" applyFill="1" applyBorder="1" applyAlignment="1">
      <alignment horizontal="center" vertical="center"/>
    </xf>
    <xf numFmtId="0" fontId="12" fillId="3" borderId="13" xfId="1" applyFill="1" applyBorder="1" applyAlignment="1">
      <alignment horizontal="center" vertical="center"/>
    </xf>
    <xf numFmtId="0" fontId="15" fillId="3" borderId="17" xfId="1" applyFont="1" applyFill="1" applyBorder="1" applyAlignment="1">
      <alignment horizontal="left" vertical="center"/>
    </xf>
    <xf numFmtId="0" fontId="15" fillId="3" borderId="13" xfId="2" applyFont="1" applyFill="1" applyBorder="1" applyAlignment="1">
      <alignment horizontal="center" vertical="center"/>
    </xf>
    <xf numFmtId="0" fontId="16" fillId="0" borderId="13" xfId="6" applyFont="1" applyBorder="1" applyAlignment="1">
      <alignment horizontal="center"/>
    </xf>
    <xf numFmtId="49" fontId="12" fillId="0" borderId="2" xfId="5" applyNumberFormat="1" applyFont="1" applyBorder="1">
      <alignment vertical="center"/>
    </xf>
    <xf numFmtId="49" fontId="15" fillId="3" borderId="2" xfId="3" applyNumberFormat="1" applyFont="1" applyFill="1" applyBorder="1" applyAlignment="1">
      <alignment horizontal="center" vertical="center"/>
    </xf>
    <xf numFmtId="179" fontId="18" fillId="0" borderId="13" xfId="6" applyNumberFormat="1" applyFont="1" applyBorder="1" applyAlignment="1">
      <alignment horizontal="center"/>
    </xf>
    <xf numFmtId="49" fontId="15" fillId="3" borderId="20" xfId="3" applyNumberFormat="1" applyFont="1" applyFill="1" applyBorder="1" applyAlignment="1">
      <alignment horizontal="center" vertical="center"/>
    </xf>
    <xf numFmtId="49" fontId="12" fillId="3" borderId="2" xfId="3" applyNumberFormat="1" applyFont="1" applyFill="1" applyBorder="1" applyAlignment="1">
      <alignment horizontal="center" vertical="center"/>
    </xf>
    <xf numFmtId="49" fontId="15" fillId="3" borderId="21" xfId="3" applyNumberFormat="1" applyFont="1" applyFill="1" applyBorder="1" applyAlignment="1">
      <alignment horizontal="center" vertical="center"/>
    </xf>
    <xf numFmtId="0" fontId="12" fillId="0" borderId="0" xfId="1" applyAlignment="1">
      <alignment horizontal="left" vertical="center"/>
    </xf>
    <xf numFmtId="0" fontId="20" fillId="0" borderId="23" xfId="1" applyFont="1" applyBorder="1" applyAlignment="1">
      <alignment horizontal="left" vertical="center"/>
    </xf>
    <xf numFmtId="0" fontId="20" fillId="0" borderId="25" xfId="1" applyFont="1" applyBorder="1" applyAlignment="1">
      <alignment horizontal="center" vertical="center"/>
    </xf>
    <xf numFmtId="0" fontId="22" fillId="0" borderId="25" xfId="1" applyFont="1" applyBorder="1">
      <alignment vertical="center"/>
    </xf>
    <xf numFmtId="0" fontId="20" fillId="0" borderId="25" xfId="1" applyFont="1" applyBorder="1">
      <alignment vertical="center"/>
    </xf>
    <xf numFmtId="0" fontId="20" fillId="0" borderId="28" xfId="1" applyFont="1" applyBorder="1">
      <alignment vertical="center"/>
    </xf>
    <xf numFmtId="0" fontId="21" fillId="0" borderId="29" xfId="1" applyFont="1" applyBorder="1" applyAlignment="1">
      <alignment horizontal="center" vertical="center"/>
    </xf>
    <xf numFmtId="0" fontId="20" fillId="0" borderId="29" xfId="1" applyFont="1" applyBorder="1">
      <alignment vertical="center"/>
    </xf>
    <xf numFmtId="0" fontId="20" fillId="0" borderId="28" xfId="1" applyFont="1" applyBorder="1" applyAlignment="1">
      <alignment horizontal="left" vertical="center"/>
    </xf>
    <xf numFmtId="0" fontId="21" fillId="0" borderId="29" xfId="1" applyFont="1" applyBorder="1" applyAlignment="1">
      <alignment horizontal="right" vertical="center"/>
    </xf>
    <xf numFmtId="0" fontId="20" fillId="0" borderId="29" xfId="1" applyFont="1" applyBorder="1" applyAlignment="1">
      <alignment horizontal="left" vertical="center"/>
    </xf>
    <xf numFmtId="0" fontId="20" fillId="0" borderId="30" xfId="1" applyFont="1" applyBorder="1">
      <alignment vertical="center"/>
    </xf>
    <xf numFmtId="0" fontId="20" fillId="0" borderId="31" xfId="1" applyFont="1" applyBorder="1">
      <alignment vertical="center"/>
    </xf>
    <xf numFmtId="0" fontId="22" fillId="0" borderId="31" xfId="1" applyFont="1" applyBorder="1">
      <alignment vertical="center"/>
    </xf>
    <xf numFmtId="0" fontId="22" fillId="3" borderId="31" xfId="1" applyFont="1" applyFill="1" applyBorder="1" applyAlignment="1">
      <alignment horizontal="left" vertical="center"/>
    </xf>
    <xf numFmtId="0" fontId="20" fillId="0" borderId="0" xfId="1" applyFont="1">
      <alignment vertical="center"/>
    </xf>
    <xf numFmtId="0" fontId="22" fillId="0" borderId="0" xfId="1" applyFont="1">
      <alignment vertical="center"/>
    </xf>
    <xf numFmtId="0" fontId="22" fillId="0" borderId="0" xfId="1" applyFont="1" applyAlignment="1">
      <alignment horizontal="left" vertical="center"/>
    </xf>
    <xf numFmtId="0" fontId="20" fillId="0" borderId="23" xfId="1" applyFont="1" applyBorder="1">
      <alignment vertical="center"/>
    </xf>
    <xf numFmtId="0" fontId="22" fillId="0" borderId="29" xfId="1" applyFont="1" applyBorder="1" applyAlignment="1">
      <alignment horizontal="left" vertical="center"/>
    </xf>
    <xf numFmtId="0" fontId="22" fillId="0" borderId="29" xfId="1" applyFont="1" applyBorder="1">
      <alignment vertical="center"/>
    </xf>
    <xf numFmtId="0" fontId="22" fillId="0" borderId="31" xfId="1" applyFont="1" applyBorder="1" applyAlignment="1">
      <alignment horizontal="left" vertical="center"/>
    </xf>
    <xf numFmtId="0" fontId="20" fillId="0" borderId="25" xfId="1" applyFont="1" applyBorder="1" applyAlignment="1">
      <alignment horizontal="left" vertical="center"/>
    </xf>
    <xf numFmtId="0" fontId="20" fillId="0" borderId="30" xfId="1" applyFont="1" applyBorder="1" applyAlignment="1">
      <alignment horizontal="left" vertical="center"/>
    </xf>
    <xf numFmtId="58" fontId="22" fillId="0" borderId="31" xfId="1" applyNumberFormat="1" applyFont="1" applyBorder="1">
      <alignment vertical="center"/>
    </xf>
    <xf numFmtId="0" fontId="22" fillId="0" borderId="43" xfId="1" applyFont="1" applyBorder="1" applyAlignment="1">
      <alignment horizontal="left" vertical="center"/>
    </xf>
    <xf numFmtId="0" fontId="22" fillId="0" borderId="44" xfId="1" applyFont="1" applyBorder="1" applyAlignment="1">
      <alignment horizontal="left" vertical="center"/>
    </xf>
    <xf numFmtId="0" fontId="20" fillId="0" borderId="43" xfId="1" applyFont="1" applyBorder="1" applyAlignment="1">
      <alignment horizontal="left" vertical="center"/>
    </xf>
    <xf numFmtId="0" fontId="15" fillId="0" borderId="48" xfId="1" applyFont="1" applyBorder="1" applyAlignment="1">
      <alignment horizontal="left" vertical="center"/>
    </xf>
    <xf numFmtId="0" fontId="23" fillId="0" borderId="24" xfId="1" applyFont="1" applyBorder="1" applyAlignment="1">
      <alignment horizontal="left" vertical="center"/>
    </xf>
    <xf numFmtId="0" fontId="23" fillId="0" borderId="23" xfId="1" applyFont="1" applyBorder="1" applyAlignment="1">
      <alignment horizontal="center" vertical="center"/>
    </xf>
    <xf numFmtId="0" fontId="23" fillId="0" borderId="25" xfId="1" applyFont="1" applyBorder="1" applyAlignment="1">
      <alignment horizontal="center" vertical="center"/>
    </xf>
    <xf numFmtId="0" fontId="23" fillId="0" borderId="28" xfId="1" applyFont="1" applyBorder="1" applyAlignment="1">
      <alignment horizontal="left" vertical="center"/>
    </xf>
    <xf numFmtId="0" fontId="21" fillId="0" borderId="43" xfId="1" applyFont="1" applyBorder="1" applyAlignment="1">
      <alignment horizontal="center" vertical="center"/>
    </xf>
    <xf numFmtId="0" fontId="23" fillId="0" borderId="29" xfId="1" applyFont="1" applyBorder="1" applyAlignment="1">
      <alignment horizontal="left" vertical="center"/>
    </xf>
    <xf numFmtId="0" fontId="23" fillId="0" borderId="28" xfId="1" applyFont="1" applyBorder="1">
      <alignment vertical="center"/>
    </xf>
    <xf numFmtId="9" fontId="21" fillId="0" borderId="29" xfId="1" applyNumberFormat="1" applyFont="1" applyBorder="1" applyAlignment="1">
      <alignment horizontal="center" vertical="center"/>
    </xf>
    <xf numFmtId="0" fontId="23" fillId="0" borderId="28" xfId="1" applyFont="1" applyBorder="1" applyAlignment="1">
      <alignment horizontal="center" vertical="center"/>
    </xf>
    <xf numFmtId="0" fontId="21" fillId="0" borderId="28" xfId="1" applyFont="1" applyBorder="1" applyAlignment="1">
      <alignment horizontal="left" vertical="center"/>
    </xf>
    <xf numFmtId="0" fontId="27" fillId="0" borderId="30" xfId="1" applyFont="1" applyBorder="1">
      <alignment vertical="center"/>
    </xf>
    <xf numFmtId="0" fontId="23" fillId="0" borderId="23" xfId="1" applyFont="1" applyBorder="1">
      <alignment vertical="center"/>
    </xf>
    <xf numFmtId="0" fontId="12" fillId="0" borderId="25" xfId="1" applyBorder="1" applyAlignment="1">
      <alignment horizontal="left" vertical="center"/>
    </xf>
    <xf numFmtId="0" fontId="21" fillId="0" borderId="25" xfId="1" applyFont="1" applyBorder="1" applyAlignment="1">
      <alignment horizontal="left" vertical="center"/>
    </xf>
    <xf numFmtId="0" fontId="12" fillId="0" borderId="25" xfId="1" applyBorder="1">
      <alignment vertical="center"/>
    </xf>
    <xf numFmtId="0" fontId="23" fillId="0" borderId="25" xfId="1" applyFont="1" applyBorder="1">
      <alignment vertical="center"/>
    </xf>
    <xf numFmtId="0" fontId="12" fillId="0" borderId="29" xfId="1" applyBorder="1" applyAlignment="1">
      <alignment horizontal="left" vertical="center"/>
    </xf>
    <xf numFmtId="0" fontId="21" fillId="0" borderId="29" xfId="1" applyFont="1" applyBorder="1" applyAlignment="1">
      <alignment horizontal="left" vertical="center"/>
    </xf>
    <xf numFmtId="0" fontId="12" fillId="0" borderId="29" xfId="1" applyBorder="1">
      <alignment vertical="center"/>
    </xf>
    <xf numFmtId="0" fontId="23" fillId="0" borderId="29" xfId="1" applyFont="1" applyBorder="1">
      <alignment vertical="center"/>
    </xf>
    <xf numFmtId="0" fontId="21" fillId="0" borderId="30" xfId="1" applyFont="1" applyBorder="1" applyAlignment="1">
      <alignment horizontal="left" vertical="center"/>
    </xf>
    <xf numFmtId="0" fontId="21" fillId="0" borderId="31" xfId="1" applyFont="1" applyBorder="1" applyAlignment="1">
      <alignment horizontal="left" vertical="center"/>
    </xf>
    <xf numFmtId="0" fontId="23" fillId="0" borderId="29" xfId="1" applyFont="1" applyBorder="1" applyAlignment="1">
      <alignment horizontal="center" vertical="center"/>
    </xf>
    <xf numFmtId="0" fontId="15" fillId="0" borderId="50" xfId="1" applyFont="1" applyBorder="1">
      <alignment vertical="center"/>
    </xf>
    <xf numFmtId="0" fontId="15" fillId="0" borderId="51" xfId="1" applyFont="1" applyBorder="1">
      <alignment vertical="center"/>
    </xf>
    <xf numFmtId="0" fontId="21" fillId="0" borderId="51" xfId="1" applyFont="1" applyBorder="1">
      <alignment vertical="center"/>
    </xf>
    <xf numFmtId="58" fontId="12" fillId="0" borderId="51" xfId="1" applyNumberFormat="1" applyBorder="1">
      <alignment vertical="center"/>
    </xf>
    <xf numFmtId="0" fontId="21" fillId="0" borderId="43" xfId="1" applyFont="1" applyBorder="1" applyAlignment="1">
      <alignment horizontal="left" vertical="center"/>
    </xf>
    <xf numFmtId="0" fontId="21" fillId="0" borderId="46" xfId="1" applyFont="1" applyBorder="1" applyAlignment="1">
      <alignment horizontal="left" vertical="center"/>
    </xf>
    <xf numFmtId="0" fontId="21" fillId="0" borderId="44" xfId="1" applyFont="1" applyBorder="1" applyAlignment="1">
      <alignment horizontal="left" vertical="center"/>
    </xf>
    <xf numFmtId="0" fontId="28" fillId="3" borderId="0" xfId="2" applyFont="1" applyFill="1"/>
    <xf numFmtId="49" fontId="28" fillId="3" borderId="0" xfId="2" applyNumberFormat="1" applyFont="1" applyFill="1"/>
    <xf numFmtId="0" fontId="29" fillId="3" borderId="0" xfId="2" applyFont="1" applyFill="1"/>
    <xf numFmtId="179" fontId="18" fillId="0" borderId="10" xfId="6" applyNumberFormat="1" applyFont="1" applyBorder="1" applyAlignment="1">
      <alignment horizontal="center"/>
    </xf>
    <xf numFmtId="0" fontId="17" fillId="0" borderId="10" xfId="0" applyFont="1" applyBorder="1" applyAlignment="1">
      <alignment horizontal="center" vertical="center"/>
    </xf>
    <xf numFmtId="179" fontId="18" fillId="0" borderId="0" xfId="6" applyNumberFormat="1" applyFont="1" applyAlignment="1">
      <alignment horizontal="center"/>
    </xf>
    <xf numFmtId="0" fontId="0" fillId="3" borderId="0" xfId="3" applyFont="1" applyFill="1">
      <alignment vertical="center"/>
    </xf>
    <xf numFmtId="49" fontId="29" fillId="3" borderId="2" xfId="1" applyNumberFormat="1" applyFont="1" applyFill="1" applyBorder="1" applyAlignment="1">
      <alignment horizontal="left" vertical="center"/>
    </xf>
    <xf numFmtId="49" fontId="12" fillId="3" borderId="2" xfId="2" applyNumberFormat="1" applyFill="1" applyBorder="1" applyAlignment="1">
      <alignment horizontal="center" vertical="center"/>
    </xf>
    <xf numFmtId="0" fontId="30" fillId="3" borderId="2" xfId="2" applyFont="1" applyFill="1" applyBorder="1" applyAlignment="1">
      <alignment horizontal="center" vertical="center"/>
    </xf>
    <xf numFmtId="0" fontId="28" fillId="3" borderId="2" xfId="2" applyFont="1" applyFill="1" applyBorder="1" applyAlignment="1">
      <alignment horizontal="center" vertical="center"/>
    </xf>
    <xf numFmtId="0" fontId="29" fillId="3" borderId="2" xfId="3" applyFont="1" applyFill="1" applyBorder="1" applyAlignment="1">
      <alignment horizontal="center" vertical="center"/>
    </xf>
    <xf numFmtId="49" fontId="31" fillId="3" borderId="2" xfId="3" applyNumberFormat="1" applyFont="1" applyFill="1" applyBorder="1" applyAlignment="1">
      <alignment horizontal="center" vertical="center"/>
    </xf>
    <xf numFmtId="49" fontId="0" fillId="3" borderId="0" xfId="3" applyNumberFormat="1" applyFont="1" applyFill="1">
      <alignment vertical="center"/>
    </xf>
    <xf numFmtId="49" fontId="29" fillId="3" borderId="0" xfId="2" applyNumberFormat="1" applyFont="1" applyFill="1"/>
    <xf numFmtId="0" fontId="23" fillId="0" borderId="53" xfId="1" applyFont="1" applyBorder="1">
      <alignment vertical="center"/>
    </xf>
    <xf numFmtId="0" fontId="12" fillId="0" borderId="54" xfId="1" applyBorder="1" applyAlignment="1">
      <alignment horizontal="left" vertical="center"/>
    </xf>
    <xf numFmtId="0" fontId="21" fillId="0" borderId="54" xfId="1" applyFont="1" applyBorder="1" applyAlignment="1">
      <alignment horizontal="left" vertical="center"/>
    </xf>
    <xf numFmtId="0" fontId="12" fillId="0" borderId="54" xfId="1" applyBorder="1">
      <alignment vertical="center"/>
    </xf>
    <xf numFmtId="0" fontId="23" fillId="0" borderId="54" xfId="1" applyFont="1" applyBorder="1">
      <alignment vertical="center"/>
    </xf>
    <xf numFmtId="0" fontId="23" fillId="0" borderId="53" xfId="1" applyFont="1" applyBorder="1" applyAlignment="1">
      <alignment horizontal="center" vertical="center"/>
    </xf>
    <xf numFmtId="0" fontId="21" fillId="0" borderId="54" xfId="1" applyFont="1" applyBorder="1" applyAlignment="1">
      <alignment horizontal="center" vertical="center"/>
    </xf>
    <xf numFmtId="0" fontId="23" fillId="0" borderId="54" xfId="1" applyFont="1" applyBorder="1" applyAlignment="1">
      <alignment horizontal="center" vertical="center"/>
    </xf>
    <xf numFmtId="0" fontId="12" fillId="0" borderId="54" xfId="1" applyBorder="1" applyAlignment="1">
      <alignment horizontal="center" vertical="center"/>
    </xf>
    <xf numFmtId="0" fontId="12" fillId="0" borderId="29" xfId="1" applyBorder="1" applyAlignment="1">
      <alignment horizontal="center" vertical="center"/>
    </xf>
    <xf numFmtId="0" fontId="33" fillId="0" borderId="62" xfId="1" applyFont="1" applyBorder="1" applyAlignment="1">
      <alignment horizontal="left" vertical="center" wrapText="1"/>
    </xf>
    <xf numFmtId="0" fontId="34" fillId="0" borderId="29" xfId="5" applyFont="1" applyBorder="1" applyAlignment="1">
      <alignment horizontal="center" vertical="center"/>
    </xf>
    <xf numFmtId="0" fontId="26" fillId="0" borderId="28" xfId="5" applyFont="1" applyBorder="1">
      <alignment vertical="center"/>
    </xf>
    <xf numFmtId="9" fontId="21" fillId="0" borderId="31" xfId="1" applyNumberFormat="1" applyFont="1" applyBorder="1" applyAlignment="1">
      <alignment horizontal="center" vertical="center"/>
    </xf>
    <xf numFmtId="0" fontId="15" fillId="0" borderId="48" xfId="1" applyFont="1" applyBorder="1">
      <alignment vertical="center"/>
    </xf>
    <xf numFmtId="0" fontId="15" fillId="0" borderId="24" xfId="1" applyFont="1" applyBorder="1">
      <alignment vertical="center"/>
    </xf>
    <xf numFmtId="0" fontId="21" fillId="0" borderId="26" xfId="1" applyFont="1" applyBorder="1">
      <alignment vertical="center"/>
    </xf>
    <xf numFmtId="0" fontId="15" fillId="0" borderId="26" xfId="1" applyFont="1" applyBorder="1">
      <alignment vertical="center"/>
    </xf>
    <xf numFmtId="58" fontId="12" fillId="0" borderId="24" xfId="1" applyNumberFormat="1" applyBorder="1">
      <alignment vertical="center"/>
    </xf>
    <xf numFmtId="0" fontId="12" fillId="0" borderId="26" xfId="1" applyBorder="1">
      <alignment vertical="center"/>
    </xf>
    <xf numFmtId="0" fontId="21" fillId="0" borderId="58" xfId="1" applyFont="1" applyBorder="1" applyAlignment="1">
      <alignment horizontal="left" vertical="center"/>
    </xf>
    <xf numFmtId="0" fontId="23" fillId="0" borderId="0" xfId="1" applyFont="1">
      <alignment vertical="center"/>
    </xf>
    <xf numFmtId="0" fontId="26" fillId="0" borderId="43" xfId="1" applyFont="1" applyBorder="1" applyAlignment="1">
      <alignment horizontal="center" vertical="center" wrapText="1"/>
    </xf>
    <xf numFmtId="0" fontId="36" fillId="0" borderId="43" xfId="1" applyFont="1" applyBorder="1" applyAlignment="1">
      <alignment horizontal="left" vertical="center" wrapText="1"/>
    </xf>
    <xf numFmtId="0" fontId="39" fillId="0" borderId="16" xfId="0" applyFont="1" applyBorder="1"/>
    <xf numFmtId="0" fontId="39" fillId="0" borderId="2" xfId="0" applyFont="1" applyBorder="1"/>
    <xf numFmtId="0" fontId="39" fillId="4" borderId="2" xfId="0" applyFont="1" applyFill="1" applyBorder="1"/>
    <xf numFmtId="0" fontId="0" fillId="0" borderId="16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39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40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39" fillId="6" borderId="2" xfId="0" applyFont="1" applyFill="1" applyBorder="1" applyAlignment="1">
      <alignment vertical="top" wrapText="1"/>
    </xf>
    <xf numFmtId="0" fontId="41" fillId="0" borderId="2" xfId="0" applyFont="1" applyBorder="1" applyAlignment="1">
      <alignment vertical="top" wrapText="1"/>
    </xf>
    <xf numFmtId="0" fontId="42" fillId="0" borderId="0" xfId="0" applyFont="1"/>
    <xf numFmtId="0" fontId="42" fillId="0" borderId="0" xfId="0" applyFont="1" applyAlignment="1">
      <alignment vertical="top" wrapText="1"/>
    </xf>
    <xf numFmtId="0" fontId="38" fillId="0" borderId="72" xfId="0" applyFont="1" applyBorder="1" applyAlignment="1">
      <alignment horizontal="center" vertical="center" wrapText="1"/>
    </xf>
    <xf numFmtId="0" fontId="38" fillId="0" borderId="73" xfId="0" applyFont="1" applyBorder="1" applyAlignment="1">
      <alignment horizontal="center" vertical="center" wrapText="1"/>
    </xf>
    <xf numFmtId="0" fontId="38" fillId="0" borderId="76" xfId="0" applyFon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39" fillId="4" borderId="5" xfId="0" applyFont="1" applyFill="1" applyBorder="1" applyAlignment="1">
      <alignment horizontal="center" vertical="center"/>
    </xf>
    <xf numFmtId="0" fontId="39" fillId="4" borderId="6" xfId="0" applyFont="1" applyFill="1" applyBorder="1" applyAlignment="1">
      <alignment horizontal="center" vertical="center"/>
    </xf>
    <xf numFmtId="0" fontId="39" fillId="0" borderId="77" xfId="0" applyFont="1" applyBorder="1" applyAlignment="1">
      <alignment horizontal="center" vertical="center"/>
    </xf>
    <xf numFmtId="0" fontId="32" fillId="0" borderId="22" xfId="1" applyFont="1" applyBorder="1" applyAlignment="1">
      <alignment horizontal="center" vertical="top"/>
    </xf>
    <xf numFmtId="0" fontId="21" fillId="0" borderId="24" xfId="1" applyFont="1" applyBorder="1" applyAlignment="1">
      <alignment horizontal="center" vertical="center"/>
    </xf>
    <xf numFmtId="0" fontId="15" fillId="0" borderId="24" xfId="1" applyFont="1" applyBorder="1" applyAlignment="1">
      <alignment horizontal="center" vertical="center"/>
    </xf>
    <xf numFmtId="0" fontId="12" fillId="0" borderId="24" xfId="1" applyBorder="1" applyAlignment="1">
      <alignment horizontal="center" vertical="center"/>
    </xf>
    <xf numFmtId="0" fontId="12" fillId="0" borderId="55" xfId="1" applyBorder="1" applyAlignment="1">
      <alignment horizontal="center" vertical="center"/>
    </xf>
    <xf numFmtId="0" fontId="23" fillId="0" borderId="23" xfId="1" applyFont="1" applyBorder="1" applyAlignment="1">
      <alignment horizontal="center" vertical="center"/>
    </xf>
    <xf numFmtId="0" fontId="23" fillId="0" borderId="25" xfId="1" applyFont="1" applyBorder="1" applyAlignment="1">
      <alignment horizontal="center" vertical="center"/>
    </xf>
    <xf numFmtId="0" fontId="23" fillId="0" borderId="46" xfId="1" applyFont="1" applyBorder="1" applyAlignment="1">
      <alignment horizontal="center" vertical="center"/>
    </xf>
    <xf numFmtId="0" fontId="15" fillId="0" borderId="23" xfId="1" applyFont="1" applyBorder="1" applyAlignment="1">
      <alignment horizontal="center" vertical="center"/>
    </xf>
    <xf numFmtId="0" fontId="15" fillId="0" borderId="25" xfId="1" applyFont="1" applyBorder="1" applyAlignment="1">
      <alignment horizontal="center" vertical="center"/>
    </xf>
    <xf numFmtId="0" fontId="15" fillId="0" borderId="46" xfId="1" applyFont="1" applyBorder="1" applyAlignment="1">
      <alignment horizontal="center" vertical="center"/>
    </xf>
    <xf numFmtId="0" fontId="21" fillId="0" borderId="29" xfId="1" applyFont="1" applyBorder="1" applyAlignment="1">
      <alignment horizontal="center" vertical="center"/>
    </xf>
    <xf numFmtId="0" fontId="21" fillId="0" borderId="43" xfId="1" applyFont="1" applyBorder="1" applyAlignment="1">
      <alignment horizontal="center" vertical="center"/>
    </xf>
    <xf numFmtId="0" fontId="23" fillId="0" borderId="28" xfId="1" applyFont="1" applyBorder="1" applyAlignment="1">
      <alignment horizontal="left" vertical="center"/>
    </xf>
    <xf numFmtId="0" fontId="23" fillId="0" borderId="29" xfId="1" applyFont="1" applyBorder="1" applyAlignment="1">
      <alignment horizontal="left" vertical="center"/>
    </xf>
    <xf numFmtId="14" fontId="26" fillId="0" borderId="29" xfId="1" applyNumberFormat="1" applyFont="1" applyBorder="1" applyAlignment="1">
      <alignment horizontal="left" vertical="center" wrapText="1"/>
    </xf>
    <xf numFmtId="14" fontId="26" fillId="0" borderId="43" xfId="1" applyNumberFormat="1" applyFont="1" applyBorder="1" applyAlignment="1">
      <alignment horizontal="left" vertical="center" wrapText="1"/>
    </xf>
    <xf numFmtId="14" fontId="21" fillId="0" borderId="29" xfId="1" applyNumberFormat="1" applyFont="1" applyBorder="1" applyAlignment="1">
      <alignment horizontal="center" vertical="center"/>
    </xf>
    <xf numFmtId="14" fontId="21" fillId="0" borderId="43" xfId="1" applyNumberFormat="1" applyFont="1" applyBorder="1" applyAlignment="1">
      <alignment horizontal="center" vertical="center"/>
    </xf>
    <xf numFmtId="0" fontId="21" fillId="0" borderId="34" xfId="1" applyFont="1" applyBorder="1" applyAlignment="1">
      <alignment horizontal="center" vertical="center"/>
    </xf>
    <xf numFmtId="0" fontId="21" fillId="0" borderId="45" xfId="1" applyFont="1" applyBorder="1" applyAlignment="1">
      <alignment horizontal="center" vertical="center"/>
    </xf>
    <xf numFmtId="0" fontId="21" fillId="0" borderId="31" xfId="1" applyFont="1" applyBorder="1" applyAlignment="1">
      <alignment horizontal="center" vertical="center" wrapText="1"/>
    </xf>
    <xf numFmtId="0" fontId="21" fillId="0" borderId="44" xfId="1" applyFont="1" applyBorder="1" applyAlignment="1">
      <alignment horizontal="center" vertical="center" wrapText="1"/>
    </xf>
    <xf numFmtId="0" fontId="23" fillId="0" borderId="30" xfId="1" applyFont="1" applyBorder="1" applyAlignment="1">
      <alignment horizontal="left" vertical="center"/>
    </xf>
    <xf numFmtId="0" fontId="23" fillId="0" borderId="31" xfId="1" applyFont="1" applyBorder="1" applyAlignment="1">
      <alignment horizontal="left" vertical="center"/>
    </xf>
    <xf numFmtId="14" fontId="21" fillId="0" borderId="31" xfId="1" applyNumberFormat="1" applyFont="1" applyBorder="1" applyAlignment="1">
      <alignment horizontal="center" vertical="center"/>
    </xf>
    <xf numFmtId="14" fontId="21" fillId="0" borderId="44" xfId="1" applyNumberFormat="1" applyFont="1" applyBorder="1" applyAlignment="1">
      <alignment horizontal="center" vertical="center"/>
    </xf>
    <xf numFmtId="0" fontId="23" fillId="0" borderId="59" xfId="1" applyFont="1" applyBorder="1" applyAlignment="1">
      <alignment horizontal="left" vertical="center"/>
    </xf>
    <xf numFmtId="0" fontId="23" fillId="0" borderId="37" xfId="1" applyFont="1" applyBorder="1" applyAlignment="1">
      <alignment horizontal="left" vertical="center"/>
    </xf>
    <xf numFmtId="0" fontId="23" fillId="0" borderId="68" xfId="1" applyFont="1" applyBorder="1" applyAlignment="1">
      <alignment horizontal="left" vertical="center"/>
    </xf>
    <xf numFmtId="0" fontId="15" fillId="0" borderId="52" xfId="1" applyFont="1" applyBorder="1" applyAlignment="1">
      <alignment horizontal="left" vertical="center"/>
    </xf>
    <xf numFmtId="0" fontId="15" fillId="0" borderId="51" xfId="1" applyFont="1" applyBorder="1" applyAlignment="1">
      <alignment horizontal="left" vertical="center"/>
    </xf>
    <xf numFmtId="0" fontId="15" fillId="0" borderId="57" xfId="1" applyFont="1" applyBorder="1" applyAlignment="1">
      <alignment horizontal="left" vertical="center"/>
    </xf>
    <xf numFmtId="0" fontId="23" fillId="0" borderId="44" xfId="1" applyFont="1" applyBorder="1" applyAlignment="1">
      <alignment horizontal="left" vertical="center"/>
    </xf>
    <xf numFmtId="0" fontId="23" fillId="0" borderId="39" xfId="1" applyFont="1" applyBorder="1" applyAlignment="1">
      <alignment horizontal="left" vertical="center" wrapText="1"/>
    </xf>
    <xf numFmtId="0" fontId="23" fillId="0" borderId="40" xfId="1" applyFont="1" applyBorder="1" applyAlignment="1">
      <alignment horizontal="left" vertical="center" wrapText="1"/>
    </xf>
    <xf numFmtId="0" fontId="23" fillId="0" borderId="47" xfId="1" applyFont="1" applyBorder="1" applyAlignment="1">
      <alignment horizontal="left" vertical="center" wrapText="1"/>
    </xf>
    <xf numFmtId="0" fontId="23" fillId="0" borderId="60" xfId="1" applyFont="1" applyBorder="1" applyAlignment="1">
      <alignment horizontal="left" vertical="center"/>
    </xf>
    <xf numFmtId="0" fontId="23" fillId="0" borderId="61" xfId="1" applyFont="1" applyBorder="1" applyAlignment="1">
      <alignment horizontal="left" vertical="center"/>
    </xf>
    <xf numFmtId="0" fontId="23" fillId="0" borderId="69" xfId="1" applyFont="1" applyBorder="1" applyAlignment="1">
      <alignment horizontal="left" vertical="center"/>
    </xf>
    <xf numFmtId="0" fontId="15" fillId="0" borderId="63" xfId="0" applyFont="1" applyBorder="1" applyAlignment="1">
      <alignment horizontal="left" vertical="center"/>
    </xf>
    <xf numFmtId="0" fontId="15" fillId="0" borderId="64" xfId="0" applyFont="1" applyBorder="1" applyAlignment="1">
      <alignment horizontal="left" vertical="center"/>
    </xf>
    <xf numFmtId="0" fontId="15" fillId="0" borderId="70" xfId="0" applyFont="1" applyBorder="1" applyAlignment="1">
      <alignment horizontal="left" vertical="center"/>
    </xf>
    <xf numFmtId="9" fontId="21" fillId="0" borderId="38" xfId="1" applyNumberFormat="1" applyFont="1" applyBorder="1" applyAlignment="1">
      <alignment horizontal="left" vertical="center"/>
    </xf>
    <xf numFmtId="9" fontId="21" fillId="0" borderId="33" xfId="1" applyNumberFormat="1" applyFont="1" applyBorder="1" applyAlignment="1">
      <alignment horizontal="left" vertical="center"/>
    </xf>
    <xf numFmtId="9" fontId="21" fillId="0" borderId="42" xfId="1" applyNumberFormat="1" applyFont="1" applyBorder="1" applyAlignment="1">
      <alignment horizontal="left" vertical="center"/>
    </xf>
    <xf numFmtId="9" fontId="21" fillId="0" borderId="39" xfId="1" applyNumberFormat="1" applyFont="1" applyBorder="1" applyAlignment="1">
      <alignment horizontal="left" vertical="center"/>
    </xf>
    <xf numFmtId="9" fontId="21" fillId="0" borderId="40" xfId="1" applyNumberFormat="1" applyFont="1" applyBorder="1" applyAlignment="1">
      <alignment horizontal="left" vertical="center"/>
    </xf>
    <xf numFmtId="9" fontId="21" fillId="0" borderId="47" xfId="1" applyNumberFormat="1" applyFont="1" applyBorder="1" applyAlignment="1">
      <alignment horizontal="left" vertical="center"/>
    </xf>
    <xf numFmtId="0" fontId="15" fillId="0" borderId="52" xfId="0" applyFont="1" applyBorder="1" applyAlignment="1">
      <alignment horizontal="left" vertical="center"/>
    </xf>
    <xf numFmtId="0" fontId="15" fillId="0" borderId="51" xfId="0" applyFont="1" applyBorder="1" applyAlignment="1">
      <alignment horizontal="left" vertical="center"/>
    </xf>
    <xf numFmtId="0" fontId="15" fillId="0" borderId="57" xfId="0" applyFont="1" applyBorder="1" applyAlignment="1">
      <alignment horizontal="left" vertical="center"/>
    </xf>
    <xf numFmtId="0" fontId="20" fillId="0" borderId="53" xfId="1" applyFont="1" applyBorder="1" applyAlignment="1">
      <alignment horizontal="left" vertical="center"/>
    </xf>
    <xf numFmtId="0" fontId="20" fillId="0" borderId="54" xfId="1" applyFont="1" applyBorder="1" applyAlignment="1">
      <alignment horizontal="left" vertical="center"/>
    </xf>
    <xf numFmtId="0" fontId="20" fillId="0" borderId="58" xfId="1" applyFont="1" applyBorder="1" applyAlignment="1">
      <alignment horizontal="left" vertical="center"/>
    </xf>
    <xf numFmtId="0" fontId="20" fillId="0" borderId="28" xfId="1" applyFont="1" applyBorder="1" applyAlignment="1">
      <alignment horizontal="left" vertical="center"/>
    </xf>
    <xf numFmtId="0" fontId="20" fillId="0" borderId="29" xfId="1" applyFont="1" applyBorder="1" applyAlignment="1">
      <alignment horizontal="left" vertical="center"/>
    </xf>
    <xf numFmtId="0" fontId="20" fillId="0" borderId="65" xfId="1" applyFont="1" applyBorder="1" applyAlignment="1">
      <alignment horizontal="left" vertical="center"/>
    </xf>
    <xf numFmtId="0" fontId="20" fillId="0" borderId="40" xfId="1" applyFont="1" applyBorder="1" applyAlignment="1">
      <alignment horizontal="left" vertical="center"/>
    </xf>
    <xf numFmtId="0" fontId="20" fillId="0" borderId="47" xfId="1" applyFont="1" applyBorder="1" applyAlignment="1">
      <alignment horizontal="left" vertical="center"/>
    </xf>
    <xf numFmtId="0" fontId="15" fillId="0" borderId="37" xfId="1" applyFont="1" applyBorder="1" applyAlignment="1">
      <alignment horizontal="left" vertical="center"/>
    </xf>
    <xf numFmtId="0" fontId="21" fillId="0" borderId="66" xfId="1" applyFont="1" applyBorder="1" applyAlignment="1">
      <alignment horizontal="left" vertical="center"/>
    </xf>
    <xf numFmtId="0" fontId="21" fillId="0" borderId="67" xfId="1" applyFont="1" applyBorder="1" applyAlignment="1">
      <alignment horizontal="left" vertical="center"/>
    </xf>
    <xf numFmtId="0" fontId="21" fillId="0" borderId="71" xfId="1" applyFont="1" applyBorder="1" applyAlignment="1">
      <alignment horizontal="left" vertical="center"/>
    </xf>
    <xf numFmtId="0" fontId="21" fillId="0" borderId="36" xfId="1" applyFont="1" applyBorder="1" applyAlignment="1">
      <alignment horizontal="left" vertical="center"/>
    </xf>
    <xf numFmtId="0" fontId="21" fillId="0" borderId="35" xfId="1" applyFont="1" applyBorder="1" applyAlignment="1">
      <alignment horizontal="left" vertical="center"/>
    </xf>
    <xf numFmtId="0" fontId="21" fillId="0" borderId="45" xfId="1" applyFont="1" applyBorder="1" applyAlignment="1">
      <alignment horizontal="left" vertical="center"/>
    </xf>
    <xf numFmtId="0" fontId="23" fillId="0" borderId="39" xfId="1" applyFont="1" applyBorder="1" applyAlignment="1">
      <alignment horizontal="left" vertical="center"/>
    </xf>
    <xf numFmtId="0" fontId="23" fillId="0" borderId="40" xfId="1" applyFont="1" applyBorder="1" applyAlignment="1">
      <alignment horizontal="left" vertical="center"/>
    </xf>
    <xf numFmtId="0" fontId="23" fillId="0" borderId="47" xfId="1" applyFont="1" applyBorder="1" applyAlignment="1">
      <alignment horizontal="left" vertical="center"/>
    </xf>
    <xf numFmtId="0" fontId="21" fillId="0" borderId="51" xfId="1" applyFont="1" applyBorder="1" applyAlignment="1">
      <alignment horizontal="center" vertical="center"/>
    </xf>
    <xf numFmtId="0" fontId="15" fillId="0" borderId="37" xfId="1" applyFont="1" applyBorder="1" applyAlignment="1">
      <alignment horizontal="center" vertical="center"/>
    </xf>
    <xf numFmtId="0" fontId="15" fillId="0" borderId="27" xfId="1" applyFont="1" applyBorder="1" applyAlignment="1">
      <alignment horizontal="center" vertical="center"/>
    </xf>
    <xf numFmtId="0" fontId="37" fillId="0" borderId="26" xfId="1" applyFont="1" applyBorder="1" applyAlignment="1">
      <alignment horizontal="center" vertical="center"/>
    </xf>
    <xf numFmtId="0" fontId="37" fillId="0" borderId="68" xfId="1" applyFont="1" applyBorder="1" applyAlignment="1">
      <alignment horizontal="center" vertical="center"/>
    </xf>
    <xf numFmtId="0" fontId="21" fillId="0" borderId="59" xfId="1" applyFont="1" applyBorder="1" applyAlignment="1">
      <alignment horizontal="left" vertical="center"/>
    </xf>
    <xf numFmtId="0" fontId="21" fillId="0" borderId="37" xfId="1" applyFont="1" applyBorder="1" applyAlignment="1">
      <alignment horizontal="left" vertical="center"/>
    </xf>
    <xf numFmtId="0" fontId="21" fillId="0" borderId="68" xfId="1" applyFont="1" applyBorder="1" applyAlignment="1">
      <alignment horizontal="left" vertical="center"/>
    </xf>
    <xf numFmtId="0" fontId="35" fillId="0" borderId="51" xfId="1" applyFont="1" applyBorder="1" applyAlignment="1">
      <alignment horizontal="center" vertical="center"/>
    </xf>
    <xf numFmtId="0" fontId="21" fillId="0" borderId="26" xfId="1" applyFont="1" applyBorder="1" applyAlignment="1">
      <alignment horizontal="center" vertical="center"/>
    </xf>
    <xf numFmtId="0" fontId="21" fillId="0" borderId="68" xfId="1" applyFont="1" applyBorder="1" applyAlignment="1">
      <alignment horizontal="center" vertical="center"/>
    </xf>
    <xf numFmtId="0" fontId="29" fillId="3" borderId="0" xfId="2" applyFont="1" applyFill="1" applyAlignment="1">
      <alignment horizontal="center"/>
    </xf>
    <xf numFmtId="0" fontId="28" fillId="3" borderId="0" xfId="2" applyFont="1" applyFill="1" applyAlignment="1">
      <alignment horizontal="center"/>
    </xf>
    <xf numFmtId="0" fontId="12" fillId="3" borderId="2" xfId="1" applyFill="1" applyBorder="1" applyAlignment="1">
      <alignment horizontal="center" vertical="center"/>
    </xf>
    <xf numFmtId="0" fontId="15" fillId="3" borderId="2" xfId="2" applyFont="1" applyFill="1" applyBorder="1" applyAlignment="1">
      <alignment horizontal="center" vertical="center"/>
    </xf>
    <xf numFmtId="0" fontId="29" fillId="3" borderId="2" xfId="2" applyFont="1" applyFill="1" applyBorder="1" applyAlignment="1">
      <alignment horizontal="center" vertical="center"/>
    </xf>
    <xf numFmtId="0" fontId="28" fillId="3" borderId="6" xfId="2" applyFont="1" applyFill="1" applyBorder="1" applyAlignment="1">
      <alignment horizontal="center"/>
    </xf>
    <xf numFmtId="0" fontId="25" fillId="0" borderId="22" xfId="1" applyFont="1" applyBorder="1" applyAlignment="1">
      <alignment horizontal="center" vertical="top"/>
    </xf>
    <xf numFmtId="14" fontId="26" fillId="0" borderId="29" xfId="1" applyNumberFormat="1" applyFont="1" applyBorder="1" applyAlignment="1">
      <alignment horizontal="center" vertical="center" wrapText="1"/>
    </xf>
    <xf numFmtId="14" fontId="26" fillId="0" borderId="43" xfId="1" applyNumberFormat="1" applyFont="1" applyBorder="1" applyAlignment="1">
      <alignment horizontal="center" vertical="center" wrapText="1"/>
    </xf>
    <xf numFmtId="9" fontId="21" fillId="0" borderId="29" xfId="1" applyNumberFormat="1" applyFont="1" applyBorder="1" applyAlignment="1">
      <alignment horizontal="center" vertical="center"/>
    </xf>
    <xf numFmtId="0" fontId="23" fillId="0" borderId="28" xfId="1" applyFont="1" applyBorder="1" applyAlignment="1">
      <alignment horizontal="center" vertical="center"/>
    </xf>
    <xf numFmtId="0" fontId="23" fillId="0" borderId="29" xfId="1" applyFont="1" applyBorder="1" applyAlignment="1">
      <alignment horizontal="center" vertical="center"/>
    </xf>
    <xf numFmtId="0" fontId="23" fillId="0" borderId="43" xfId="1" applyFont="1" applyBorder="1" applyAlignment="1">
      <alignment horizontal="center" vertical="center"/>
    </xf>
    <xf numFmtId="0" fontId="21" fillId="0" borderId="28" xfId="1" applyFont="1" applyBorder="1" applyAlignment="1">
      <alignment horizontal="left" vertical="center"/>
    </xf>
    <xf numFmtId="0" fontId="21" fillId="0" borderId="29" xfId="1" applyFont="1" applyBorder="1" applyAlignment="1">
      <alignment horizontal="left" vertical="center"/>
    </xf>
    <xf numFmtId="0" fontId="21" fillId="0" borderId="43" xfId="1" applyFont="1" applyBorder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23" fillId="0" borderId="0" xfId="1" applyFont="1" applyAlignment="1">
      <alignment horizontal="left" vertical="center"/>
    </xf>
    <xf numFmtId="0" fontId="22" fillId="0" borderId="38" xfId="1" applyFont="1" applyBorder="1" applyAlignment="1">
      <alignment horizontal="left" vertical="center"/>
    </xf>
    <xf numFmtId="0" fontId="22" fillId="0" borderId="33" xfId="1" applyFont="1" applyBorder="1" applyAlignment="1">
      <alignment horizontal="left" vertical="center"/>
    </xf>
    <xf numFmtId="0" fontId="22" fillId="0" borderId="49" xfId="1" applyFont="1" applyBorder="1" applyAlignment="1">
      <alignment horizontal="left" vertical="center"/>
    </xf>
    <xf numFmtId="0" fontId="20" fillId="0" borderId="25" xfId="1" applyFont="1" applyBorder="1" applyAlignment="1">
      <alignment horizontal="left" vertical="center"/>
    </xf>
    <xf numFmtId="0" fontId="20" fillId="0" borderId="46" xfId="1" applyFont="1" applyBorder="1" applyAlignment="1">
      <alignment horizontal="left" vertical="center"/>
    </xf>
    <xf numFmtId="0" fontId="20" fillId="0" borderId="34" xfId="1" applyFont="1" applyBorder="1" applyAlignment="1">
      <alignment horizontal="left" vertical="center"/>
    </xf>
    <xf numFmtId="0" fontId="20" fillId="0" borderId="35" xfId="1" applyFont="1" applyBorder="1" applyAlignment="1">
      <alignment horizontal="left" vertical="center"/>
    </xf>
    <xf numFmtId="0" fontId="20" fillId="0" borderId="45" xfId="1" applyFont="1" applyBorder="1" applyAlignment="1">
      <alignment horizontal="left" vertical="center"/>
    </xf>
    <xf numFmtId="0" fontId="21" fillId="0" borderId="30" xfId="1" applyFont="1" applyBorder="1" applyAlignment="1">
      <alignment horizontal="left" vertical="center"/>
    </xf>
    <xf numFmtId="0" fontId="21" fillId="0" borderId="31" xfId="1" applyFont="1" applyBorder="1" applyAlignment="1">
      <alignment horizontal="left" vertical="center"/>
    </xf>
    <xf numFmtId="0" fontId="21" fillId="0" borderId="44" xfId="1" applyFont="1" applyBorder="1" applyAlignment="1">
      <alignment horizontal="left" vertical="center"/>
    </xf>
    <xf numFmtId="0" fontId="22" fillId="0" borderId="23" xfId="1" applyFont="1" applyBorder="1" applyAlignment="1">
      <alignment horizontal="left" vertical="center"/>
    </xf>
    <xf numFmtId="0" fontId="22" fillId="0" borderId="25" xfId="1" applyFont="1" applyBorder="1" applyAlignment="1">
      <alignment horizontal="left" vertical="center"/>
    </xf>
    <xf numFmtId="0" fontId="22" fillId="0" borderId="36" xfId="1" applyFont="1" applyBorder="1" applyAlignment="1">
      <alignment horizontal="left" vertical="center"/>
    </xf>
    <xf numFmtId="0" fontId="22" fillId="0" borderId="35" xfId="1" applyFont="1" applyBorder="1" applyAlignment="1">
      <alignment horizontal="left" vertical="center"/>
    </xf>
    <xf numFmtId="0" fontId="22" fillId="0" borderId="41" xfId="1" applyFont="1" applyBorder="1" applyAlignment="1">
      <alignment horizontal="left" vertical="center"/>
    </xf>
    <xf numFmtId="0" fontId="22" fillId="0" borderId="34" xfId="1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0" fillId="0" borderId="23" xfId="1" applyFont="1" applyBorder="1" applyAlignment="1">
      <alignment horizontal="left" vertical="center"/>
    </xf>
    <xf numFmtId="0" fontId="20" fillId="0" borderId="29" xfId="1" applyFont="1" applyBorder="1" applyAlignment="1">
      <alignment horizontal="center" vertical="center"/>
    </xf>
    <xf numFmtId="0" fontId="20" fillId="0" borderId="43" xfId="1" applyFont="1" applyBorder="1" applyAlignment="1">
      <alignment horizontal="center" vertical="center"/>
    </xf>
    <xf numFmtId="0" fontId="23" fillId="0" borderId="30" xfId="1" applyFont="1" applyBorder="1" applyAlignment="1">
      <alignment horizontal="center" vertical="center"/>
    </xf>
    <xf numFmtId="0" fontId="23" fillId="0" borderId="31" xfId="1" applyFont="1" applyBorder="1" applyAlignment="1">
      <alignment horizontal="center" vertical="center"/>
    </xf>
    <xf numFmtId="0" fontId="23" fillId="0" borderId="44" xfId="1" applyFont="1" applyBorder="1" applyAlignment="1">
      <alignment horizontal="center" vertical="center"/>
    </xf>
    <xf numFmtId="0" fontId="20" fillId="0" borderId="43" xfId="1" applyFont="1" applyBorder="1" applyAlignment="1">
      <alignment horizontal="left" vertical="center"/>
    </xf>
    <xf numFmtId="0" fontId="21" fillId="0" borderId="38" xfId="1" applyFont="1" applyBorder="1" applyAlignment="1">
      <alignment horizontal="left" vertical="center"/>
    </xf>
    <xf numFmtId="0" fontId="21" fillId="0" borderId="33" xfId="1" applyFont="1" applyBorder="1" applyAlignment="1">
      <alignment horizontal="left" vertical="center"/>
    </xf>
    <xf numFmtId="0" fontId="21" fillId="0" borderId="42" xfId="1" applyFont="1" applyBorder="1" applyAlignment="1">
      <alignment horizontal="left" vertical="center"/>
    </xf>
    <xf numFmtId="0" fontId="21" fillId="3" borderId="36" xfId="1" applyFont="1" applyFill="1" applyBorder="1" applyAlignment="1">
      <alignment horizontal="left" vertical="center"/>
    </xf>
    <xf numFmtId="0" fontId="21" fillId="3" borderId="35" xfId="1" applyFont="1" applyFill="1" applyBorder="1" applyAlignment="1">
      <alignment horizontal="left" vertical="center"/>
    </xf>
    <xf numFmtId="0" fontId="21" fillId="3" borderId="45" xfId="1" applyFont="1" applyFill="1" applyBorder="1" applyAlignment="1">
      <alignment horizontal="left" vertical="center"/>
    </xf>
    <xf numFmtId="0" fontId="23" fillId="0" borderId="36" xfId="1" applyFont="1" applyBorder="1" applyAlignment="1">
      <alignment horizontal="left" vertical="center"/>
    </xf>
    <xf numFmtId="0" fontId="23" fillId="0" borderId="35" xfId="1" applyFont="1" applyBorder="1" applyAlignment="1">
      <alignment horizontal="left" vertical="center"/>
    </xf>
    <xf numFmtId="0" fontId="23" fillId="0" borderId="45" xfId="1" applyFont="1" applyBorder="1" applyAlignment="1">
      <alignment horizontal="left" vertical="center"/>
    </xf>
    <xf numFmtId="0" fontId="15" fillId="0" borderId="51" xfId="1" applyFont="1" applyBorder="1" applyAlignment="1">
      <alignment horizontal="center" vertical="center"/>
    </xf>
    <xf numFmtId="0" fontId="21" fillId="0" borderId="56" xfId="1" applyFont="1" applyBorder="1" applyAlignment="1">
      <alignment horizontal="center" vertical="center"/>
    </xf>
    <xf numFmtId="0" fontId="15" fillId="0" borderId="53" xfId="1" applyFont="1" applyBorder="1" applyAlignment="1">
      <alignment horizontal="left" vertical="center"/>
    </xf>
    <xf numFmtId="0" fontId="15" fillId="0" borderId="54" xfId="1" applyFont="1" applyBorder="1" applyAlignment="1">
      <alignment horizontal="left" vertical="center"/>
    </xf>
    <xf numFmtId="0" fontId="15" fillId="0" borderId="58" xfId="1" applyFont="1" applyBorder="1" applyAlignment="1">
      <alignment horizontal="left" vertical="center"/>
    </xf>
    <xf numFmtId="0" fontId="15" fillId="0" borderId="30" xfId="1" applyFont="1" applyBorder="1" applyAlignment="1">
      <alignment horizontal="center" vertical="center"/>
    </xf>
    <xf numFmtId="0" fontId="15" fillId="0" borderId="31" xfId="1" applyFont="1" applyBorder="1" applyAlignment="1">
      <alignment horizontal="center" vertical="center"/>
    </xf>
    <xf numFmtId="0" fontId="15" fillId="0" borderId="44" xfId="1" applyFont="1" applyBorder="1" applyAlignment="1">
      <alignment horizontal="center" vertical="center"/>
    </xf>
    <xf numFmtId="0" fontId="12" fillId="0" borderId="51" xfId="1" applyBorder="1" applyAlignment="1">
      <alignment horizontal="center" vertical="center"/>
    </xf>
    <xf numFmtId="0" fontId="12" fillId="0" borderId="56" xfId="1" applyBorder="1" applyAlignment="1">
      <alignment horizontal="center" vertical="center"/>
    </xf>
    <xf numFmtId="0" fontId="13" fillId="3" borderId="0" xfId="2" applyFont="1" applyFill="1" applyAlignment="1">
      <alignment horizontal="center"/>
    </xf>
    <xf numFmtId="0" fontId="14" fillId="3" borderId="0" xfId="2" applyFont="1" applyFill="1" applyAlignment="1">
      <alignment horizontal="center"/>
    </xf>
    <xf numFmtId="0" fontId="12" fillId="3" borderId="17" xfId="1" applyFill="1" applyBorder="1" applyAlignment="1">
      <alignment horizontal="center" vertical="center"/>
    </xf>
    <xf numFmtId="0" fontId="12" fillId="3" borderId="18" xfId="1" applyFill="1" applyBorder="1" applyAlignment="1">
      <alignment horizontal="center" vertical="center"/>
    </xf>
    <xf numFmtId="0" fontId="15" fillId="3" borderId="19" xfId="2" applyFont="1" applyFill="1" applyBorder="1" applyAlignment="1">
      <alignment horizontal="center" vertical="center"/>
    </xf>
    <xf numFmtId="0" fontId="19" fillId="0" borderId="22" xfId="1" applyFont="1" applyBorder="1" applyAlignment="1">
      <alignment horizontal="center" vertical="top"/>
    </xf>
    <xf numFmtId="0" fontId="21" fillId="0" borderId="27" xfId="1" applyFont="1" applyBorder="1" applyAlignment="1">
      <alignment horizontal="center" vertical="center"/>
    </xf>
    <xf numFmtId="0" fontId="22" fillId="0" borderId="32" xfId="1" applyFont="1" applyBorder="1" applyAlignment="1">
      <alignment horizontal="center" vertical="center"/>
    </xf>
    <xf numFmtId="0" fontId="22" fillId="0" borderId="42" xfId="1" applyFont="1" applyBorder="1" applyAlignment="1">
      <alignment horizontal="center" vertical="center"/>
    </xf>
    <xf numFmtId="58" fontId="22" fillId="0" borderId="29" xfId="1" applyNumberFormat="1" applyFont="1" applyBorder="1" applyAlignment="1">
      <alignment horizontal="center" vertical="center"/>
    </xf>
    <xf numFmtId="0" fontId="22" fillId="0" borderId="29" xfId="1" applyFont="1" applyBorder="1" applyAlignment="1">
      <alignment horizontal="center" vertical="center"/>
    </xf>
    <xf numFmtId="0" fontId="21" fillId="0" borderId="31" xfId="1" applyFont="1" applyBorder="1" applyAlignment="1">
      <alignment horizontal="right" vertical="center"/>
    </xf>
    <xf numFmtId="0" fontId="20" fillId="0" borderId="31" xfId="1" applyFont="1" applyBorder="1" applyAlignment="1">
      <alignment horizontal="left" vertical="center"/>
    </xf>
    <xf numFmtId="0" fontId="20" fillId="0" borderId="33" xfId="1" applyFont="1" applyBorder="1" applyAlignment="1">
      <alignment horizontal="left" vertical="center"/>
    </xf>
    <xf numFmtId="0" fontId="20" fillId="0" borderId="42" xfId="1" applyFont="1" applyBorder="1" applyAlignment="1">
      <alignment horizontal="left" vertical="center"/>
    </xf>
    <xf numFmtId="0" fontId="22" fillId="0" borderId="45" xfId="1" applyFont="1" applyBorder="1" applyAlignment="1">
      <alignment horizontal="left" vertical="center"/>
    </xf>
    <xf numFmtId="0" fontId="22" fillId="0" borderId="29" xfId="1" applyFont="1" applyBorder="1" applyAlignment="1">
      <alignment horizontal="left" vertical="center"/>
    </xf>
    <xf numFmtId="0" fontId="22" fillId="0" borderId="43" xfId="1" applyFont="1" applyBorder="1" applyAlignment="1">
      <alignment horizontal="left" vertical="center"/>
    </xf>
    <xf numFmtId="0" fontId="24" fillId="0" borderId="36" xfId="1" applyFont="1" applyBorder="1" applyAlignment="1">
      <alignment horizontal="left" vertical="center"/>
    </xf>
    <xf numFmtId="0" fontId="24" fillId="0" borderId="35" xfId="1" applyFont="1" applyBorder="1" applyAlignment="1">
      <alignment horizontal="left" vertical="center"/>
    </xf>
    <xf numFmtId="0" fontId="24" fillId="0" borderId="45" xfId="1" applyFont="1" applyBorder="1" applyAlignment="1">
      <alignment horizontal="left" vertical="center"/>
    </xf>
    <xf numFmtId="0" fontId="22" fillId="0" borderId="28" xfId="1" applyFont="1" applyBorder="1" applyAlignment="1">
      <alignment horizontal="left" vertical="center" wrapText="1"/>
    </xf>
    <xf numFmtId="0" fontId="22" fillId="0" borderId="29" xfId="1" applyFont="1" applyBorder="1" applyAlignment="1">
      <alignment horizontal="left" vertical="center" wrapText="1"/>
    </xf>
    <xf numFmtId="0" fontId="22" fillId="0" borderId="43" xfId="1" applyFont="1" applyBorder="1" applyAlignment="1">
      <alignment horizontal="left" vertical="center" wrapText="1"/>
    </xf>
    <xf numFmtId="0" fontId="12" fillId="0" borderId="31" xfId="1" applyBorder="1" applyAlignment="1">
      <alignment horizontal="left" vertical="center"/>
    </xf>
    <xf numFmtId="0" fontId="12" fillId="0" borderId="44" xfId="1" applyBorder="1" applyAlignment="1">
      <alignment horizontal="left" vertical="center"/>
    </xf>
    <xf numFmtId="0" fontId="20" fillId="0" borderId="37" xfId="1" applyFont="1" applyBorder="1" applyAlignment="1">
      <alignment horizontal="center" vertical="center"/>
    </xf>
    <xf numFmtId="0" fontId="20" fillId="0" borderId="38" xfId="1" applyFont="1" applyBorder="1" applyAlignment="1">
      <alignment horizontal="left" vertical="center"/>
    </xf>
    <xf numFmtId="0" fontId="22" fillId="3" borderId="36" xfId="1" applyFont="1" applyFill="1" applyBorder="1" applyAlignment="1">
      <alignment horizontal="left" vertical="center"/>
    </xf>
    <xf numFmtId="0" fontId="22" fillId="3" borderId="35" xfId="1" applyFont="1" applyFill="1" applyBorder="1" applyAlignment="1">
      <alignment horizontal="left" vertical="center"/>
    </xf>
    <xf numFmtId="0" fontId="22" fillId="3" borderId="45" xfId="1" applyFont="1" applyFill="1" applyBorder="1" applyAlignment="1">
      <alignment horizontal="left" vertical="center"/>
    </xf>
    <xf numFmtId="0" fontId="15" fillId="0" borderId="36" xfId="1" applyFont="1" applyBorder="1" applyAlignment="1">
      <alignment horizontal="left" vertical="center"/>
    </xf>
    <xf numFmtId="0" fontId="22" fillId="0" borderId="39" xfId="1" applyFont="1" applyBorder="1" applyAlignment="1">
      <alignment horizontal="left" vertical="center"/>
    </xf>
    <xf numFmtId="0" fontId="22" fillId="0" borderId="40" xfId="1" applyFont="1" applyBorder="1" applyAlignment="1">
      <alignment horizontal="left" vertical="center"/>
    </xf>
    <xf numFmtId="0" fontId="22" fillId="0" borderId="47" xfId="1" applyFont="1" applyBorder="1" applyAlignment="1">
      <alignment horizontal="left" vertical="center"/>
    </xf>
    <xf numFmtId="0" fontId="23" fillId="0" borderId="23" xfId="1" applyFont="1" applyBorder="1" applyAlignment="1">
      <alignment horizontal="left" vertical="center"/>
    </xf>
    <xf numFmtId="0" fontId="23" fillId="0" borderId="25" xfId="1" applyFont="1" applyBorder="1" applyAlignment="1">
      <alignment horizontal="left" vertical="center"/>
    </xf>
    <xf numFmtId="0" fontId="23" fillId="0" borderId="46" xfId="1" applyFont="1" applyBorder="1" applyAlignment="1">
      <alignment horizontal="left" vertical="center"/>
    </xf>
    <xf numFmtId="0" fontId="20" fillId="0" borderId="41" xfId="1" applyFont="1" applyBorder="1" applyAlignment="1">
      <alignment horizontal="left" vertical="center"/>
    </xf>
    <xf numFmtId="0" fontId="22" fillId="0" borderId="31" xfId="1" applyFont="1" applyBorder="1" applyAlignment="1">
      <alignment horizontal="center" vertical="center"/>
    </xf>
    <xf numFmtId="0" fontId="20" fillId="0" borderId="31" xfId="1" applyFont="1" applyBorder="1" applyAlignment="1">
      <alignment horizontal="center" vertical="center"/>
    </xf>
    <xf numFmtId="0" fontId="22" fillId="0" borderId="44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9" fillId="0" borderId="5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47" fillId="0" borderId="32" xfId="1" applyFont="1" applyBorder="1" applyAlignment="1">
      <alignment horizontal="left" vertical="center"/>
    </xf>
    <xf numFmtId="0" fontId="47" fillId="0" borderId="28" xfId="1" applyFont="1" applyBorder="1" applyAlignment="1">
      <alignment horizontal="left" vertical="center"/>
    </xf>
    <xf numFmtId="0" fontId="48" fillId="0" borderId="28" xfId="1" applyFont="1" applyBorder="1" applyAlignment="1">
      <alignment horizontal="left" vertical="center"/>
    </xf>
    <xf numFmtId="0" fontId="49" fillId="3" borderId="36" xfId="1" applyFont="1" applyFill="1" applyBorder="1" applyAlignment="1">
      <alignment horizontal="left" vertical="center"/>
    </xf>
  </cellXfs>
  <cellStyles count="10">
    <cellStyle name="常规" xfId="0" builtinId="0"/>
    <cellStyle name="常规 11 17" xfId="8" xr:uid="{00000000-0005-0000-0000-000038000000}"/>
    <cellStyle name="常规 2" xfId="1" xr:uid="{00000000-0005-0000-0000-000031000000}"/>
    <cellStyle name="常规 23" xfId="6" xr:uid="{00000000-0005-0000-0000-000036000000}"/>
    <cellStyle name="常规 3" xfId="2" xr:uid="{00000000-0005-0000-0000-000032000000}"/>
    <cellStyle name="常规 4" xfId="3" xr:uid="{00000000-0005-0000-0000-000033000000}"/>
    <cellStyle name="常规 40" xfId="4" xr:uid="{00000000-0005-0000-0000-000034000000}"/>
    <cellStyle name="常规 5" xfId="5" xr:uid="{00000000-0005-0000-0000-000035000000}"/>
    <cellStyle name="常规 5 2" xfId="7" xr:uid="{00000000-0005-0000-0000-000037000000}"/>
    <cellStyle name="常规 71" xfId="9" xr:uid="{00000000-0005-0000-0000-000039000000}"/>
  </cellStyles>
  <dxfs count="0"/>
  <tableStyles count="0" defaultTableStyle="TableStyleMedium9" defaultPivotStyle="PivotStyleMedium4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checked="Checked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11</xdr:row>
          <xdr:rowOff>0</xdr:rowOff>
        </xdr:from>
        <xdr:to>
          <xdr:col>2</xdr:col>
          <xdr:colOff>571500</xdr:colOff>
          <xdr:row>12</xdr:row>
          <xdr:rowOff>15240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99060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10</xdr:row>
          <xdr:rowOff>129540</xdr:rowOff>
        </xdr:from>
        <xdr:to>
          <xdr:col>6</xdr:col>
          <xdr:colOff>594360</xdr:colOff>
          <xdr:row>12</xdr:row>
          <xdr:rowOff>60960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10</xdr:row>
          <xdr:rowOff>129540</xdr:rowOff>
        </xdr:from>
        <xdr:to>
          <xdr:col>10</xdr:col>
          <xdr:colOff>594360</xdr:colOff>
          <xdr:row>12</xdr:row>
          <xdr:rowOff>60960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10</xdr:row>
          <xdr:rowOff>0</xdr:rowOff>
        </xdr:from>
        <xdr:to>
          <xdr:col>2</xdr:col>
          <xdr:colOff>571500</xdr:colOff>
          <xdr:row>11</xdr:row>
          <xdr:rowOff>15240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396240</xdr:colOff>
          <xdr:row>50</xdr:row>
          <xdr:rowOff>15240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9</xdr:row>
          <xdr:rowOff>175260</xdr:rowOff>
        </xdr:from>
        <xdr:to>
          <xdr:col>6</xdr:col>
          <xdr:colOff>594360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11</xdr:row>
          <xdr:rowOff>0</xdr:rowOff>
        </xdr:from>
        <xdr:to>
          <xdr:col>5</xdr:col>
          <xdr:colOff>594360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10</xdr:row>
          <xdr:rowOff>0</xdr:rowOff>
        </xdr:from>
        <xdr:to>
          <xdr:col>1</xdr:col>
          <xdr:colOff>571500</xdr:colOff>
          <xdr:row>11</xdr:row>
          <xdr:rowOff>15240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586740</xdr:colOff>
          <xdr:row>11</xdr:row>
          <xdr:rowOff>60960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586740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15</xdr:row>
          <xdr:rowOff>15240</xdr:rowOff>
        </xdr:from>
        <xdr:to>
          <xdr:col>1</xdr:col>
          <xdr:colOff>594360</xdr:colOff>
          <xdr:row>16</xdr:row>
          <xdr:rowOff>22860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16</xdr:row>
          <xdr:rowOff>15240</xdr:rowOff>
        </xdr:from>
        <xdr:to>
          <xdr:col>1</xdr:col>
          <xdr:colOff>594360</xdr:colOff>
          <xdr:row>17</xdr:row>
          <xdr:rowOff>15240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586740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15</xdr:row>
          <xdr:rowOff>0</xdr:rowOff>
        </xdr:from>
        <xdr:to>
          <xdr:col>2</xdr:col>
          <xdr:colOff>594360</xdr:colOff>
          <xdr:row>16</xdr:row>
          <xdr:rowOff>15240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586740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175260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16</xdr:row>
          <xdr:rowOff>0</xdr:rowOff>
        </xdr:from>
        <xdr:to>
          <xdr:col>6</xdr:col>
          <xdr:colOff>594360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15</xdr:row>
          <xdr:rowOff>0</xdr:rowOff>
        </xdr:from>
        <xdr:to>
          <xdr:col>6</xdr:col>
          <xdr:colOff>594360</xdr:colOff>
          <xdr:row>16</xdr:row>
          <xdr:rowOff>15240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16</xdr:row>
          <xdr:rowOff>0</xdr:rowOff>
        </xdr:from>
        <xdr:to>
          <xdr:col>9</xdr:col>
          <xdr:colOff>594360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15</xdr:row>
          <xdr:rowOff>0</xdr:rowOff>
        </xdr:from>
        <xdr:to>
          <xdr:col>9</xdr:col>
          <xdr:colOff>594360</xdr:colOff>
          <xdr:row>16</xdr:row>
          <xdr:rowOff>15240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15</xdr:row>
          <xdr:rowOff>0</xdr:rowOff>
        </xdr:from>
        <xdr:to>
          <xdr:col>10</xdr:col>
          <xdr:colOff>609600</xdr:colOff>
          <xdr:row>16</xdr:row>
          <xdr:rowOff>15240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6</xdr:row>
          <xdr:rowOff>0</xdr:rowOff>
        </xdr:from>
        <xdr:to>
          <xdr:col>9</xdr:col>
          <xdr:colOff>632460</xdr:colOff>
          <xdr:row>7</xdr:row>
          <xdr:rowOff>7620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7</xdr:row>
          <xdr:rowOff>0</xdr:rowOff>
        </xdr:from>
        <xdr:to>
          <xdr:col>9</xdr:col>
          <xdr:colOff>632460</xdr:colOff>
          <xdr:row>7</xdr:row>
          <xdr:rowOff>205740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5</xdr:row>
          <xdr:rowOff>0</xdr:rowOff>
        </xdr:from>
        <xdr:to>
          <xdr:col>9</xdr:col>
          <xdr:colOff>632460</xdr:colOff>
          <xdr:row>6</xdr:row>
          <xdr:rowOff>7620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167640</xdr:rowOff>
        </xdr:from>
        <xdr:to>
          <xdr:col>9</xdr:col>
          <xdr:colOff>624840</xdr:colOff>
          <xdr:row>3</xdr:row>
          <xdr:rowOff>419100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2</xdr:row>
          <xdr:rowOff>175260</xdr:rowOff>
        </xdr:from>
        <xdr:to>
          <xdr:col>9</xdr:col>
          <xdr:colOff>609600</xdr:colOff>
          <xdr:row>3</xdr:row>
          <xdr:rowOff>213360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137160</xdr:rowOff>
        </xdr:from>
        <xdr:to>
          <xdr:col>10</xdr:col>
          <xdr:colOff>586740</xdr:colOff>
          <xdr:row>3</xdr:row>
          <xdr:rowOff>198120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3</xdr:row>
          <xdr:rowOff>152400</xdr:rowOff>
        </xdr:from>
        <xdr:to>
          <xdr:col>10</xdr:col>
          <xdr:colOff>594360</xdr:colOff>
          <xdr:row>3</xdr:row>
          <xdr:rowOff>411480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5</xdr:row>
          <xdr:rowOff>0</xdr:rowOff>
        </xdr:from>
        <xdr:to>
          <xdr:col>10</xdr:col>
          <xdr:colOff>609600</xdr:colOff>
          <xdr:row>6</xdr:row>
          <xdr:rowOff>7620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6</xdr:row>
          <xdr:rowOff>0</xdr:rowOff>
        </xdr:from>
        <xdr:to>
          <xdr:col>10</xdr:col>
          <xdr:colOff>609600</xdr:colOff>
          <xdr:row>7</xdr:row>
          <xdr:rowOff>7620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7</xdr:row>
          <xdr:rowOff>0</xdr:rowOff>
        </xdr:from>
        <xdr:to>
          <xdr:col>10</xdr:col>
          <xdr:colOff>609600</xdr:colOff>
          <xdr:row>7</xdr:row>
          <xdr:rowOff>198120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12</xdr:row>
          <xdr:rowOff>0</xdr:rowOff>
        </xdr:from>
        <xdr:to>
          <xdr:col>2</xdr:col>
          <xdr:colOff>571500</xdr:colOff>
          <xdr:row>13</xdr:row>
          <xdr:rowOff>7620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12</xdr:row>
          <xdr:rowOff>0</xdr:rowOff>
        </xdr:from>
        <xdr:to>
          <xdr:col>1</xdr:col>
          <xdr:colOff>571500</xdr:colOff>
          <xdr:row>13</xdr:row>
          <xdr:rowOff>7620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12</xdr:row>
          <xdr:rowOff>0</xdr:rowOff>
        </xdr:from>
        <xdr:to>
          <xdr:col>5</xdr:col>
          <xdr:colOff>609600</xdr:colOff>
          <xdr:row>13</xdr:row>
          <xdr:rowOff>7620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12</xdr:row>
          <xdr:rowOff>0</xdr:rowOff>
        </xdr:from>
        <xdr:to>
          <xdr:col>6</xdr:col>
          <xdr:colOff>594360</xdr:colOff>
          <xdr:row>13</xdr:row>
          <xdr:rowOff>7620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12</xdr:row>
          <xdr:rowOff>0</xdr:rowOff>
        </xdr:from>
        <xdr:to>
          <xdr:col>8</xdr:col>
          <xdr:colOff>190500</xdr:colOff>
          <xdr:row>13</xdr:row>
          <xdr:rowOff>7620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44</xdr:row>
          <xdr:rowOff>15240</xdr:rowOff>
        </xdr:from>
        <xdr:to>
          <xdr:col>1</xdr:col>
          <xdr:colOff>594360</xdr:colOff>
          <xdr:row>45</xdr:row>
          <xdr:rowOff>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45</xdr:row>
          <xdr:rowOff>0</xdr:rowOff>
        </xdr:from>
        <xdr:to>
          <xdr:col>1</xdr:col>
          <xdr:colOff>594360</xdr:colOff>
          <xdr:row>46</xdr:row>
          <xdr:rowOff>22860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45</xdr:row>
          <xdr:rowOff>0</xdr:rowOff>
        </xdr:from>
        <xdr:to>
          <xdr:col>2</xdr:col>
          <xdr:colOff>594360</xdr:colOff>
          <xdr:row>46</xdr:row>
          <xdr:rowOff>7620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44</xdr:row>
          <xdr:rowOff>0</xdr:rowOff>
        </xdr:from>
        <xdr:to>
          <xdr:col>2</xdr:col>
          <xdr:colOff>594360</xdr:colOff>
          <xdr:row>45</xdr:row>
          <xdr:rowOff>15240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243840</xdr:colOff>
          <xdr:row>45</xdr:row>
          <xdr:rowOff>0</xdr:rowOff>
        </xdr:from>
        <xdr:to>
          <xdr:col>5</xdr:col>
          <xdr:colOff>632460</xdr:colOff>
          <xdr:row>46</xdr:row>
          <xdr:rowOff>22860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624840</xdr:colOff>
          <xdr:row>45</xdr:row>
          <xdr:rowOff>15240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45</xdr:row>
          <xdr:rowOff>0</xdr:rowOff>
        </xdr:from>
        <xdr:to>
          <xdr:col>6</xdr:col>
          <xdr:colOff>571500</xdr:colOff>
          <xdr:row>46</xdr:row>
          <xdr:rowOff>7620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44</xdr:row>
          <xdr:rowOff>0</xdr:rowOff>
        </xdr:from>
        <xdr:to>
          <xdr:col>6</xdr:col>
          <xdr:colOff>571500</xdr:colOff>
          <xdr:row>45</xdr:row>
          <xdr:rowOff>15240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45</xdr:row>
          <xdr:rowOff>0</xdr:rowOff>
        </xdr:from>
        <xdr:to>
          <xdr:col>9</xdr:col>
          <xdr:colOff>594360</xdr:colOff>
          <xdr:row>46</xdr:row>
          <xdr:rowOff>22860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45</xdr:row>
          <xdr:rowOff>0</xdr:rowOff>
        </xdr:from>
        <xdr:to>
          <xdr:col>10</xdr:col>
          <xdr:colOff>609600</xdr:colOff>
          <xdr:row>46</xdr:row>
          <xdr:rowOff>22860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586740</xdr:colOff>
          <xdr:row>45</xdr:row>
          <xdr:rowOff>15240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44</xdr:row>
          <xdr:rowOff>0</xdr:rowOff>
        </xdr:from>
        <xdr:to>
          <xdr:col>10</xdr:col>
          <xdr:colOff>609600</xdr:colOff>
          <xdr:row>45</xdr:row>
          <xdr:rowOff>15240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45</xdr:row>
          <xdr:rowOff>0</xdr:rowOff>
        </xdr:from>
        <xdr:to>
          <xdr:col>8</xdr:col>
          <xdr:colOff>190500</xdr:colOff>
          <xdr:row>46</xdr:row>
          <xdr:rowOff>22860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44</xdr:row>
          <xdr:rowOff>0</xdr:rowOff>
        </xdr:from>
        <xdr:to>
          <xdr:col>8</xdr:col>
          <xdr:colOff>190500</xdr:colOff>
          <xdr:row>45</xdr:row>
          <xdr:rowOff>15240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586740</xdr:colOff>
          <xdr:row>45</xdr:row>
          <xdr:rowOff>0</xdr:rowOff>
        </xdr:from>
        <xdr:to>
          <xdr:col>4</xdr:col>
          <xdr:colOff>190500</xdr:colOff>
          <xdr:row>46</xdr:row>
          <xdr:rowOff>22860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586740</xdr:colOff>
          <xdr:row>44</xdr:row>
          <xdr:rowOff>0</xdr:rowOff>
        </xdr:from>
        <xdr:to>
          <xdr:col>4</xdr:col>
          <xdr:colOff>190500</xdr:colOff>
          <xdr:row>45</xdr:row>
          <xdr:rowOff>15240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11</xdr:row>
          <xdr:rowOff>137160</xdr:rowOff>
        </xdr:from>
        <xdr:to>
          <xdr:col>10</xdr:col>
          <xdr:colOff>594360</xdr:colOff>
          <xdr:row>13</xdr:row>
          <xdr:rowOff>45720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12</xdr:row>
          <xdr:rowOff>0</xdr:rowOff>
        </xdr:from>
        <xdr:to>
          <xdr:col>9</xdr:col>
          <xdr:colOff>571500</xdr:colOff>
          <xdr:row>13</xdr:row>
          <xdr:rowOff>7620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11</xdr:row>
          <xdr:rowOff>0</xdr:rowOff>
        </xdr:from>
        <xdr:to>
          <xdr:col>8</xdr:col>
          <xdr:colOff>190500</xdr:colOff>
          <xdr:row>12</xdr:row>
          <xdr:rowOff>15240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10</xdr:row>
          <xdr:rowOff>0</xdr:rowOff>
        </xdr:from>
        <xdr:to>
          <xdr:col>8</xdr:col>
          <xdr:colOff>190500</xdr:colOff>
          <xdr:row>11</xdr:row>
          <xdr:rowOff>15240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45</xdr:row>
          <xdr:rowOff>0</xdr:rowOff>
        </xdr:from>
        <xdr:to>
          <xdr:col>8</xdr:col>
          <xdr:colOff>190500</xdr:colOff>
          <xdr:row>46</xdr:row>
          <xdr:rowOff>22860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33</xdr:row>
          <xdr:rowOff>0</xdr:rowOff>
        </xdr:from>
        <xdr:to>
          <xdr:col>2</xdr:col>
          <xdr:colOff>594360</xdr:colOff>
          <xdr:row>34</xdr:row>
          <xdr:rowOff>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205740</xdr:colOff>
          <xdr:row>33</xdr:row>
          <xdr:rowOff>0</xdr:rowOff>
        </xdr:from>
        <xdr:to>
          <xdr:col>3</xdr:col>
          <xdr:colOff>594360</xdr:colOff>
          <xdr:row>34</xdr:row>
          <xdr:rowOff>7620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7</xdr:col>
      <xdr:colOff>228600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3311525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7</xdr:col>
      <xdr:colOff>228600</xdr:colOff>
      <xdr:row>18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3260725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7</xdr:col>
      <xdr:colOff>228600</xdr:colOff>
      <xdr:row>18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3184525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7</xdr:col>
      <xdr:colOff>228600</xdr:colOff>
      <xdr:row>18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3311525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7</xdr:col>
      <xdr:colOff>228600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3311525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45720</xdr:colOff>
      <xdr:row>3</xdr:row>
      <xdr:rowOff>22860</xdr:rowOff>
    </xdr:from>
    <xdr:to>
      <xdr:col>1</xdr:col>
      <xdr:colOff>45720</xdr:colOff>
      <xdr:row>5</xdr:row>
      <xdr:rowOff>22860</xdr:rowOff>
    </xdr:to>
    <xdr:sp macro="" textlink="">
      <xdr:nvSpPr>
        <xdr:cNvPr id="7" name="直接连接符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ShapeType="1"/>
        </xdr:cNvSpPr>
      </xdr:nvSpPr>
      <xdr:spPr>
        <a:xfrm>
          <a:off x="45720" y="765810"/>
          <a:ext cx="1914525" cy="4953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99060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175260</xdr:rowOff>
        </xdr:from>
        <xdr:to>
          <xdr:col>6</xdr:col>
          <xdr:colOff>662940</xdr:colOff>
          <xdr:row>11</xdr:row>
          <xdr:rowOff>68580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312420</xdr:colOff>
          <xdr:row>9</xdr:row>
          <xdr:rowOff>7620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396240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30480</xdr:rowOff>
        </xdr:from>
        <xdr:to>
          <xdr:col>2</xdr:col>
          <xdr:colOff>739140</xdr:colOff>
          <xdr:row>11</xdr:row>
          <xdr:rowOff>30480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8</xdr:row>
          <xdr:rowOff>205740</xdr:rowOff>
        </xdr:from>
        <xdr:to>
          <xdr:col>6</xdr:col>
          <xdr:colOff>15240</xdr:colOff>
          <xdr:row>10</xdr:row>
          <xdr:rowOff>45720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167640</xdr:rowOff>
        </xdr:from>
        <xdr:to>
          <xdr:col>6</xdr:col>
          <xdr:colOff>662940</xdr:colOff>
          <xdr:row>10</xdr:row>
          <xdr:rowOff>53340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358140</xdr:colOff>
          <xdr:row>10</xdr:row>
          <xdr:rowOff>22860</xdr:rowOff>
        </xdr:from>
        <xdr:to>
          <xdr:col>6</xdr:col>
          <xdr:colOff>7620</xdr:colOff>
          <xdr:row>11</xdr:row>
          <xdr:rowOff>22860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350520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358140</xdr:colOff>
          <xdr:row>10</xdr:row>
          <xdr:rowOff>30480</xdr:rowOff>
        </xdr:from>
        <xdr:to>
          <xdr:col>2</xdr:col>
          <xdr:colOff>15240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358140</xdr:colOff>
          <xdr:row>8</xdr:row>
          <xdr:rowOff>213360</xdr:rowOff>
        </xdr:from>
        <xdr:to>
          <xdr:col>10</xdr:col>
          <xdr:colOff>7620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312420</xdr:colOff>
          <xdr:row>8</xdr:row>
          <xdr:rowOff>175260</xdr:rowOff>
        </xdr:from>
        <xdr:to>
          <xdr:col>10</xdr:col>
          <xdr:colOff>723900</xdr:colOff>
          <xdr:row>10</xdr:row>
          <xdr:rowOff>60960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358140</xdr:colOff>
          <xdr:row>10</xdr:row>
          <xdr:rowOff>22860</xdr:rowOff>
        </xdr:from>
        <xdr:to>
          <xdr:col>10</xdr:col>
          <xdr:colOff>7620</xdr:colOff>
          <xdr:row>11</xdr:row>
          <xdr:rowOff>22860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320040</xdr:colOff>
          <xdr:row>9</xdr:row>
          <xdr:rowOff>175260</xdr:rowOff>
        </xdr:from>
        <xdr:to>
          <xdr:col>10</xdr:col>
          <xdr:colOff>731520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175260</xdr:rowOff>
        </xdr:from>
        <xdr:to>
          <xdr:col>9</xdr:col>
          <xdr:colOff>716280</xdr:colOff>
          <xdr:row>2</xdr:row>
          <xdr:rowOff>457200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335280</xdr:colOff>
          <xdr:row>3</xdr:row>
          <xdr:rowOff>22860</xdr:rowOff>
        </xdr:from>
        <xdr:to>
          <xdr:col>10</xdr:col>
          <xdr:colOff>746760</xdr:colOff>
          <xdr:row>3</xdr:row>
          <xdr:rowOff>236220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175260</xdr:rowOff>
        </xdr:from>
        <xdr:to>
          <xdr:col>9</xdr:col>
          <xdr:colOff>723900</xdr:colOff>
          <xdr:row>3</xdr:row>
          <xdr:rowOff>457200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327660</xdr:colOff>
          <xdr:row>3</xdr:row>
          <xdr:rowOff>167640</xdr:rowOff>
        </xdr:from>
        <xdr:to>
          <xdr:col>11</xdr:col>
          <xdr:colOff>7620</xdr:colOff>
          <xdr:row>3</xdr:row>
          <xdr:rowOff>457200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175260</xdr:rowOff>
        </xdr:from>
        <xdr:to>
          <xdr:col>2</xdr:col>
          <xdr:colOff>586740</xdr:colOff>
          <xdr:row>23</xdr:row>
          <xdr:rowOff>15240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175260</xdr:rowOff>
        </xdr:from>
        <xdr:to>
          <xdr:col>3</xdr:col>
          <xdr:colOff>586740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26</xdr:row>
          <xdr:rowOff>15240</xdr:rowOff>
        </xdr:from>
        <xdr:to>
          <xdr:col>1</xdr:col>
          <xdr:colOff>594360</xdr:colOff>
          <xdr:row>27</xdr:row>
          <xdr:rowOff>15240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586740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15240</xdr:rowOff>
        </xdr:from>
        <xdr:to>
          <xdr:col>2</xdr:col>
          <xdr:colOff>571500</xdr:colOff>
          <xdr:row>27</xdr:row>
          <xdr:rowOff>15240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26</xdr:row>
          <xdr:rowOff>190500</xdr:rowOff>
        </xdr:from>
        <xdr:to>
          <xdr:col>5</xdr:col>
          <xdr:colOff>594360</xdr:colOff>
          <xdr:row>27</xdr:row>
          <xdr:rowOff>175260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26</xdr:row>
          <xdr:rowOff>0</xdr:rowOff>
        </xdr:from>
        <xdr:to>
          <xdr:col>5</xdr:col>
          <xdr:colOff>594360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27</xdr:row>
          <xdr:rowOff>0</xdr:rowOff>
        </xdr:from>
        <xdr:to>
          <xdr:col>6</xdr:col>
          <xdr:colOff>594360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586740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27</xdr:row>
          <xdr:rowOff>15240</xdr:rowOff>
        </xdr:from>
        <xdr:to>
          <xdr:col>10</xdr:col>
          <xdr:colOff>594360</xdr:colOff>
          <xdr:row>28</xdr:row>
          <xdr:rowOff>15240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26</xdr:row>
          <xdr:rowOff>0</xdr:rowOff>
        </xdr:from>
        <xdr:to>
          <xdr:col>9</xdr:col>
          <xdr:colOff>594360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26</xdr:row>
          <xdr:rowOff>0</xdr:rowOff>
        </xdr:from>
        <xdr:to>
          <xdr:col>10</xdr:col>
          <xdr:colOff>594360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594360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594360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165100</xdr:colOff>
      <xdr:row>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215900</xdr:colOff>
      <xdr:row>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292100</xdr:colOff>
      <xdr:row>0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165100</xdr:colOff>
      <xdr:row>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165100</xdr:colOff>
      <xdr:row>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9525</xdr:colOff>
      <xdr:row>2</xdr:row>
      <xdr:rowOff>94615</xdr:rowOff>
    </xdr:from>
    <xdr:to>
      <xdr:col>0</xdr:col>
      <xdr:colOff>1261110</xdr:colOff>
      <xdr:row>4</xdr:row>
      <xdr:rowOff>189865</xdr:rowOff>
    </xdr:to>
    <xdr:sp macro="" textlink="">
      <xdr:nvSpPr>
        <xdr:cNvPr id="7" name="直接连接符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>
          <a:spLocks noChangeShapeType="1"/>
        </xdr:cNvSpPr>
      </xdr:nvSpPr>
      <xdr:spPr>
        <a:xfrm>
          <a:off x="9525" y="1250315"/>
          <a:ext cx="1251585" cy="88265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22860</xdr:colOff>
          <xdr:row>8</xdr:row>
          <xdr:rowOff>83820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37</xdr:row>
          <xdr:rowOff>0</xdr:rowOff>
        </xdr:from>
        <xdr:to>
          <xdr:col>6</xdr:col>
          <xdr:colOff>441960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37</xdr:row>
          <xdr:rowOff>0</xdr:rowOff>
        </xdr:from>
        <xdr:to>
          <xdr:col>8</xdr:col>
          <xdr:colOff>480060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37</xdr:row>
          <xdr:rowOff>15240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472440</xdr:colOff>
          <xdr:row>14</xdr:row>
          <xdr:rowOff>22860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190500</xdr:rowOff>
        </xdr:from>
        <xdr:to>
          <xdr:col>5</xdr:col>
          <xdr:colOff>777240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327660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327660</xdr:colOff>
          <xdr:row>13</xdr:row>
          <xdr:rowOff>53340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190500</xdr:rowOff>
        </xdr:from>
        <xdr:to>
          <xdr:col>5</xdr:col>
          <xdr:colOff>777240</xdr:colOff>
          <xdr:row>13</xdr:row>
          <xdr:rowOff>167640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91440</xdr:rowOff>
        </xdr:from>
        <xdr:to>
          <xdr:col>7</xdr:col>
          <xdr:colOff>327660</xdr:colOff>
          <xdr:row>14</xdr:row>
          <xdr:rowOff>22860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53340</xdr:rowOff>
        </xdr:from>
        <xdr:to>
          <xdr:col>10</xdr:col>
          <xdr:colOff>777240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10</xdr:col>
          <xdr:colOff>777240</xdr:colOff>
          <xdr:row>13</xdr:row>
          <xdr:rowOff>53340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190500</xdr:rowOff>
        </xdr:from>
        <xdr:to>
          <xdr:col>9</xdr:col>
          <xdr:colOff>777240</xdr:colOff>
          <xdr:row>13</xdr:row>
          <xdr:rowOff>167640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10</xdr:col>
          <xdr:colOff>777240</xdr:colOff>
          <xdr:row>14</xdr:row>
          <xdr:rowOff>160020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15240</xdr:rowOff>
        </xdr:from>
        <xdr:to>
          <xdr:col>9</xdr:col>
          <xdr:colOff>624840</xdr:colOff>
          <xdr:row>6</xdr:row>
          <xdr:rowOff>45720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15240</xdr:rowOff>
        </xdr:from>
        <xdr:to>
          <xdr:col>10</xdr:col>
          <xdr:colOff>624840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15240</xdr:rowOff>
        </xdr:from>
        <xdr:to>
          <xdr:col>10</xdr:col>
          <xdr:colOff>624840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15240</xdr:rowOff>
        </xdr:from>
        <xdr:to>
          <xdr:col>4</xdr:col>
          <xdr:colOff>205740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15240</xdr:rowOff>
        </xdr:from>
        <xdr:to>
          <xdr:col>4</xdr:col>
          <xdr:colOff>205740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0</xdr:rowOff>
        </xdr:from>
        <xdr:to>
          <xdr:col>5</xdr:col>
          <xdr:colOff>297180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434340</xdr:colOff>
          <xdr:row>7</xdr:row>
          <xdr:rowOff>0</xdr:rowOff>
        </xdr:from>
        <xdr:to>
          <xdr:col>4</xdr:col>
          <xdr:colOff>365760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22</xdr:row>
          <xdr:rowOff>167640</xdr:rowOff>
        </xdr:from>
        <xdr:to>
          <xdr:col>3</xdr:col>
          <xdr:colOff>632460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9</xdr:col>
          <xdr:colOff>777240</xdr:colOff>
          <xdr:row>11</xdr:row>
          <xdr:rowOff>167640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9</xdr:col>
          <xdr:colOff>777240</xdr:colOff>
          <xdr:row>12</xdr:row>
          <xdr:rowOff>167640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10</xdr:col>
          <xdr:colOff>624840</xdr:colOff>
          <xdr:row>6</xdr:row>
          <xdr:rowOff>45720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15240</xdr:rowOff>
        </xdr:from>
        <xdr:to>
          <xdr:col>9</xdr:col>
          <xdr:colOff>624840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15240</xdr:rowOff>
        </xdr:from>
        <xdr:to>
          <xdr:col>9</xdr:col>
          <xdr:colOff>624840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160020</xdr:rowOff>
        </xdr:from>
        <xdr:to>
          <xdr:col>2</xdr:col>
          <xdr:colOff>76200</xdr:colOff>
          <xdr:row>13</xdr:row>
          <xdr:rowOff>53340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167640</xdr:rowOff>
        </xdr:from>
        <xdr:to>
          <xdr:col>3</xdr:col>
          <xdr:colOff>510540</xdr:colOff>
          <xdr:row>25</xdr:row>
          <xdr:rowOff>38100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182880</xdr:colOff>
          <xdr:row>14</xdr:row>
          <xdr:rowOff>22860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10</xdr:row>
          <xdr:rowOff>175260</xdr:rowOff>
        </xdr:from>
        <xdr:to>
          <xdr:col>2</xdr:col>
          <xdr:colOff>175260</xdr:colOff>
          <xdr:row>12</xdr:row>
          <xdr:rowOff>22860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167640</xdr:rowOff>
        </xdr:from>
        <xdr:to>
          <xdr:col>6</xdr:col>
          <xdr:colOff>251460</xdr:colOff>
          <xdr:row>13</xdr:row>
          <xdr:rowOff>15240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121920</xdr:colOff>
          <xdr:row>8</xdr:row>
          <xdr:rowOff>68580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91440</xdr:colOff>
          <xdr:row>10</xdr:row>
          <xdr:rowOff>22860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251460</xdr:colOff>
          <xdr:row>21</xdr:row>
          <xdr:rowOff>121920</xdr:rowOff>
        </xdr:from>
        <xdr:to>
          <xdr:col>4</xdr:col>
          <xdr:colOff>556260</xdr:colOff>
          <xdr:row>24</xdr:row>
          <xdr:rowOff>182880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6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8</xdr:row>
          <xdr:rowOff>15240</xdr:rowOff>
        </xdr:from>
        <xdr:to>
          <xdr:col>6</xdr:col>
          <xdr:colOff>30480</xdr:colOff>
          <xdr:row>9</xdr:row>
          <xdr:rowOff>15240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6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441960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6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165100</xdr:colOff>
      <xdr:row>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215900</xdr:colOff>
      <xdr:row>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292100</xdr:colOff>
      <xdr:row>0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165100</xdr:colOff>
      <xdr:row>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165100</xdr:colOff>
      <xdr:row>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>
    <xdr:from>
      <xdr:col>0</xdr:col>
      <xdr:colOff>9525</xdr:colOff>
      <xdr:row>2</xdr:row>
      <xdr:rowOff>94615</xdr:rowOff>
    </xdr:from>
    <xdr:to>
      <xdr:col>0</xdr:col>
      <xdr:colOff>1261110</xdr:colOff>
      <xdr:row>4</xdr:row>
      <xdr:rowOff>189865</xdr:rowOff>
    </xdr:to>
    <xdr:sp macro="" textlink="">
      <xdr:nvSpPr>
        <xdr:cNvPr id="7" name="直接连接符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>
          <a:spLocks noChangeShapeType="1"/>
        </xdr:cNvSpPr>
      </xdr:nvSpPr>
      <xdr:spPr>
        <a:xfrm>
          <a:off x="9525" y="1250315"/>
          <a:ext cx="1251585" cy="88265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9994;&#21153;3/6.&#25506;&#36335;&#32773;/AW25%20Development/9.%20Inspection%20&#39564;&#36135;&#25253;&#21578;/&#29579;&#20581;/045/&#38738;&#23707;&#38182;&#29790;&#40607;-TAMMAN91045&#27454;-&#20013;&#26399;&#26399;&#39564;&#36135;&#25253;&#21578;&#21644;&#25506;&#36335;&#32773;1-6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工作内容"/>
      <sheetName val="AQL2.5验货"/>
      <sheetName val="首期"/>
      <sheetName val="验货尺寸表 "/>
      <sheetName val="中期"/>
      <sheetName val="验货尺寸表 （中期）"/>
      <sheetName val="尾期1"/>
      <sheetName val="验货尺寸表"/>
      <sheetName val="1.面料验布"/>
      <sheetName val="2.面料缩率"/>
      <sheetName val="3.面料互染"/>
      <sheetName val="4.面料静水压"/>
      <sheetName val="5.特殊工艺测试"/>
      <sheetName val="6.织带类缩率测试"/>
    </sheetNames>
    <sheetDataSet>
      <sheetData sheetId="0" refreshError="1"/>
      <sheetData sheetId="1" refreshError="1"/>
      <sheetData sheetId="2" refreshError="1">
        <row r="2">
          <cell r="I2" t="str">
            <v>青岛锦瑞麟松尚分厂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42" Type="http://schemas.openxmlformats.org/officeDocument/2006/relationships/ctrlProp" Target="../ctrlProps/ctrlProp141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4" Type="http://schemas.openxmlformats.org/officeDocument/2006/relationships/ctrlProp" Target="../ctrlProps/ctrlProp143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43" Type="http://schemas.openxmlformats.org/officeDocument/2006/relationships/ctrlProp" Target="../ctrlProps/ctrlProp142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1" zoomScale="120" zoomScaleNormal="120" workbookViewId="0">
      <selection activeCell="B41" sqref="B41"/>
    </sheetView>
  </sheetViews>
  <sheetFormatPr defaultColWidth="11" defaultRowHeight="15.6"/>
  <cols>
    <col min="1" max="1" width="5.5" customWidth="1"/>
    <col min="2" max="2" width="96.296875" style="161" customWidth="1"/>
    <col min="3" max="3" width="10.19921875" customWidth="1"/>
  </cols>
  <sheetData>
    <row r="1" spans="1:2" ht="21" customHeight="1">
      <c r="A1" s="162"/>
      <c r="B1" s="163" t="s">
        <v>0</v>
      </c>
    </row>
    <row r="2" spans="1:2">
      <c r="A2" s="8">
        <v>1</v>
      </c>
      <c r="B2" s="164" t="s">
        <v>1</v>
      </c>
    </row>
    <row r="3" spans="1:2">
      <c r="A3" s="8">
        <v>2</v>
      </c>
      <c r="B3" s="164" t="s">
        <v>2</v>
      </c>
    </row>
    <row r="4" spans="1:2">
      <c r="A4" s="8">
        <v>3</v>
      </c>
      <c r="B4" s="164" t="s">
        <v>3</v>
      </c>
    </row>
    <row r="5" spans="1:2">
      <c r="A5" s="8">
        <v>4</v>
      </c>
      <c r="B5" s="164" t="s">
        <v>4</v>
      </c>
    </row>
    <row r="6" spans="1:2">
      <c r="A6" s="8">
        <v>5</v>
      </c>
      <c r="B6" s="164" t="s">
        <v>5</v>
      </c>
    </row>
    <row r="7" spans="1:2">
      <c r="A7" s="8">
        <v>6</v>
      </c>
      <c r="B7" s="164" t="s">
        <v>6</v>
      </c>
    </row>
    <row r="8" spans="1:2" s="160" customFormat="1" ht="15" customHeight="1">
      <c r="A8" s="165">
        <v>7</v>
      </c>
      <c r="B8" s="166" t="s">
        <v>7</v>
      </c>
    </row>
    <row r="9" spans="1:2" ht="19.05" customHeight="1">
      <c r="A9" s="162"/>
      <c r="B9" s="167" t="s">
        <v>8</v>
      </c>
    </row>
    <row r="10" spans="1:2" ht="16.05" customHeight="1">
      <c r="A10" s="8">
        <v>1</v>
      </c>
      <c r="B10" s="168" t="s">
        <v>9</v>
      </c>
    </row>
    <row r="11" spans="1:2">
      <c r="A11" s="8">
        <v>2</v>
      </c>
      <c r="B11" s="164" t="s">
        <v>10</v>
      </c>
    </row>
    <row r="12" spans="1:2">
      <c r="A12" s="8">
        <v>3</v>
      </c>
      <c r="B12" s="166" t="s">
        <v>11</v>
      </c>
    </row>
    <row r="13" spans="1:2">
      <c r="A13" s="8">
        <v>4</v>
      </c>
      <c r="B13" s="164" t="s">
        <v>12</v>
      </c>
    </row>
    <row r="14" spans="1:2">
      <c r="A14" s="8">
        <v>5</v>
      </c>
      <c r="B14" s="164" t="s">
        <v>13</v>
      </c>
    </row>
    <row r="15" spans="1:2">
      <c r="A15" s="8">
        <v>6</v>
      </c>
      <c r="B15" s="164" t="s">
        <v>14</v>
      </c>
    </row>
    <row r="16" spans="1:2">
      <c r="A16" s="8">
        <v>7</v>
      </c>
      <c r="B16" s="164" t="s">
        <v>15</v>
      </c>
    </row>
    <row r="17" spans="1:2">
      <c r="A17" s="8">
        <v>8</v>
      </c>
      <c r="B17" s="164" t="s">
        <v>16</v>
      </c>
    </row>
    <row r="18" spans="1:2">
      <c r="A18" s="8">
        <v>9</v>
      </c>
      <c r="B18" s="164" t="s">
        <v>17</v>
      </c>
    </row>
    <row r="19" spans="1:2">
      <c r="A19" s="8"/>
      <c r="B19" s="164"/>
    </row>
    <row r="20" spans="1:2" ht="20.399999999999999">
      <c r="A20" s="162"/>
      <c r="B20" s="163" t="s">
        <v>18</v>
      </c>
    </row>
    <row r="21" spans="1:2">
      <c r="A21" s="8">
        <v>1</v>
      </c>
      <c r="B21" s="164" t="s">
        <v>19</v>
      </c>
    </row>
    <row r="22" spans="1:2">
      <c r="A22" s="8">
        <v>2</v>
      </c>
      <c r="B22" s="164" t="s">
        <v>20</v>
      </c>
    </row>
    <row r="23" spans="1:2">
      <c r="A23" s="8">
        <v>3</v>
      </c>
      <c r="B23" s="164" t="s">
        <v>21</v>
      </c>
    </row>
    <row r="24" spans="1:2">
      <c r="A24" s="8">
        <v>4</v>
      </c>
      <c r="B24" s="164" t="s">
        <v>22</v>
      </c>
    </row>
    <row r="25" spans="1:2">
      <c r="A25" s="8">
        <v>5</v>
      </c>
      <c r="B25" s="164" t="s">
        <v>23</v>
      </c>
    </row>
    <row r="26" spans="1:2">
      <c r="A26" s="8">
        <v>6</v>
      </c>
      <c r="B26" s="164" t="s">
        <v>24</v>
      </c>
    </row>
    <row r="27" spans="1:2">
      <c r="A27" s="8">
        <v>7</v>
      </c>
      <c r="B27" s="164" t="s">
        <v>25</v>
      </c>
    </row>
    <row r="28" spans="1:2">
      <c r="A28" s="8"/>
      <c r="B28" s="164"/>
    </row>
    <row r="29" spans="1:2" ht="20.399999999999999">
      <c r="A29" s="162"/>
      <c r="B29" s="163" t="s">
        <v>26</v>
      </c>
    </row>
    <row r="30" spans="1:2">
      <c r="A30" s="8">
        <v>1</v>
      </c>
      <c r="B30" s="164" t="s">
        <v>27</v>
      </c>
    </row>
    <row r="31" spans="1:2">
      <c r="A31" s="8">
        <v>2</v>
      </c>
      <c r="B31" s="164" t="s">
        <v>28</v>
      </c>
    </row>
    <row r="32" spans="1:2">
      <c r="A32" s="8">
        <v>3</v>
      </c>
      <c r="B32" s="164" t="s">
        <v>29</v>
      </c>
    </row>
    <row r="33" spans="1:2" ht="31.2">
      <c r="A33" s="8">
        <v>4</v>
      </c>
      <c r="B33" s="164" t="s">
        <v>30</v>
      </c>
    </row>
    <row r="34" spans="1:2">
      <c r="A34" s="8">
        <v>5</v>
      </c>
      <c r="B34" s="164" t="s">
        <v>31</v>
      </c>
    </row>
    <row r="35" spans="1:2">
      <c r="A35" s="8">
        <v>6</v>
      </c>
      <c r="B35" s="164" t="s">
        <v>32</v>
      </c>
    </row>
    <row r="36" spans="1:2">
      <c r="A36" s="8">
        <v>7</v>
      </c>
      <c r="B36" s="164" t="s">
        <v>33</v>
      </c>
    </row>
    <row r="37" spans="1:2">
      <c r="A37" s="8"/>
      <c r="B37" s="164"/>
    </row>
    <row r="39" spans="1:2">
      <c r="A39" s="169" t="s">
        <v>34</v>
      </c>
      <c r="B39" s="170"/>
    </row>
  </sheetData>
  <phoneticPr fontId="46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M16"/>
  <sheetViews>
    <sheetView workbookViewId="0">
      <selection activeCell="D4" sqref="D4:F9"/>
    </sheetView>
  </sheetViews>
  <sheetFormatPr defaultColWidth="9" defaultRowHeight="15.6"/>
  <cols>
    <col min="1" max="1" width="7" customWidth="1"/>
    <col min="2" max="2" width="11.8984375" customWidth="1"/>
    <col min="3" max="3" width="9.5" customWidth="1"/>
    <col min="4" max="4" width="12.796875" customWidth="1"/>
    <col min="5" max="5" width="12.19921875" customWidth="1"/>
    <col min="6" max="6" width="26.59765625" customWidth="1"/>
    <col min="7" max="10" width="10" customWidth="1"/>
    <col min="11" max="11" width="24" customWidth="1"/>
    <col min="12" max="13" width="10.69921875" customWidth="1"/>
  </cols>
  <sheetData>
    <row r="1" spans="1:13" ht="28.2">
      <c r="A1" s="364" t="s">
        <v>335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</row>
    <row r="2" spans="1:13" s="1" customFormat="1">
      <c r="A2" s="373" t="s">
        <v>302</v>
      </c>
      <c r="B2" s="374" t="s">
        <v>307</v>
      </c>
      <c r="C2" s="374" t="s">
        <v>303</v>
      </c>
      <c r="D2" s="374" t="s">
        <v>304</v>
      </c>
      <c r="E2" s="374" t="s">
        <v>305</v>
      </c>
      <c r="F2" s="374" t="s">
        <v>306</v>
      </c>
      <c r="G2" s="373" t="s">
        <v>336</v>
      </c>
      <c r="H2" s="373"/>
      <c r="I2" s="373" t="s">
        <v>337</v>
      </c>
      <c r="J2" s="373"/>
      <c r="K2" s="380" t="s">
        <v>338</v>
      </c>
      <c r="L2" s="382" t="s">
        <v>339</v>
      </c>
      <c r="M2" s="384" t="s">
        <v>340</v>
      </c>
    </row>
    <row r="3" spans="1:13" s="1" customFormat="1">
      <c r="A3" s="373"/>
      <c r="B3" s="375"/>
      <c r="C3" s="375"/>
      <c r="D3" s="375"/>
      <c r="E3" s="375"/>
      <c r="F3" s="375"/>
      <c r="G3" s="3" t="s">
        <v>341</v>
      </c>
      <c r="H3" s="3" t="s">
        <v>342</v>
      </c>
      <c r="I3" s="3" t="s">
        <v>341</v>
      </c>
      <c r="J3" s="3" t="s">
        <v>342</v>
      </c>
      <c r="K3" s="381"/>
      <c r="L3" s="383"/>
      <c r="M3" s="385"/>
    </row>
    <row r="4" spans="1:13">
      <c r="A4" s="5">
        <v>1</v>
      </c>
      <c r="B4" s="7" t="s">
        <v>321</v>
      </c>
      <c r="C4" s="12" t="s">
        <v>318</v>
      </c>
      <c r="D4" s="7" t="s">
        <v>319</v>
      </c>
      <c r="E4" s="7" t="s">
        <v>118</v>
      </c>
      <c r="F4" s="7" t="s">
        <v>320</v>
      </c>
      <c r="G4" s="19">
        <v>-2</v>
      </c>
      <c r="H4" s="19">
        <v>0</v>
      </c>
      <c r="I4" s="19">
        <v>-3</v>
      </c>
      <c r="J4" s="19">
        <v>-2</v>
      </c>
      <c r="K4" s="5" t="s">
        <v>343</v>
      </c>
      <c r="L4" s="5" t="s">
        <v>323</v>
      </c>
      <c r="M4" s="5" t="s">
        <v>323</v>
      </c>
    </row>
    <row r="5" spans="1:13">
      <c r="A5" s="5">
        <v>2</v>
      </c>
      <c r="B5" s="7" t="s">
        <v>321</v>
      </c>
      <c r="C5" s="12" t="s">
        <v>324</v>
      </c>
      <c r="D5" s="7" t="s">
        <v>319</v>
      </c>
      <c r="E5" s="7" t="s">
        <v>118</v>
      </c>
      <c r="F5" s="7" t="s">
        <v>320</v>
      </c>
      <c r="G5" s="19">
        <v>-2</v>
      </c>
      <c r="H5" s="19">
        <v>0</v>
      </c>
      <c r="I5" s="19">
        <v>-4</v>
      </c>
      <c r="J5" s="19">
        <v>-2</v>
      </c>
      <c r="K5" s="5" t="s">
        <v>344</v>
      </c>
      <c r="L5" s="5" t="s">
        <v>323</v>
      </c>
      <c r="M5" s="5" t="s">
        <v>323</v>
      </c>
    </row>
    <row r="6" spans="1:13">
      <c r="A6" s="5">
        <v>3</v>
      </c>
      <c r="B6" s="7" t="s">
        <v>321</v>
      </c>
      <c r="C6" s="12" t="s">
        <v>325</v>
      </c>
      <c r="D6" s="7" t="s">
        <v>319</v>
      </c>
      <c r="E6" s="7" t="s">
        <v>118</v>
      </c>
      <c r="F6" s="7" t="s">
        <v>320</v>
      </c>
      <c r="G6" s="19">
        <v>-1</v>
      </c>
      <c r="H6" s="19">
        <v>0</v>
      </c>
      <c r="I6" s="19">
        <v>-4</v>
      </c>
      <c r="J6" s="19">
        <v>-2</v>
      </c>
      <c r="K6" s="5" t="s">
        <v>343</v>
      </c>
      <c r="L6" s="5" t="s">
        <v>323</v>
      </c>
      <c r="M6" s="5" t="s">
        <v>323</v>
      </c>
    </row>
    <row r="7" spans="1:13">
      <c r="A7" s="5">
        <v>4</v>
      </c>
      <c r="B7" s="7" t="s">
        <v>321</v>
      </c>
      <c r="C7" s="12" t="s">
        <v>326</v>
      </c>
      <c r="D7" s="7" t="s">
        <v>319</v>
      </c>
      <c r="E7" s="7" t="s">
        <v>118</v>
      </c>
      <c r="F7" s="7" t="s">
        <v>320</v>
      </c>
      <c r="G7" s="19">
        <v>-1</v>
      </c>
      <c r="H7" s="19">
        <v>0</v>
      </c>
      <c r="I7" s="19">
        <v>-4</v>
      </c>
      <c r="J7" s="19">
        <v>-2</v>
      </c>
      <c r="K7" s="5" t="s">
        <v>343</v>
      </c>
      <c r="L7" s="5" t="s">
        <v>323</v>
      </c>
      <c r="M7" s="5" t="s">
        <v>323</v>
      </c>
    </row>
    <row r="8" spans="1:13">
      <c r="A8" s="5">
        <v>5</v>
      </c>
      <c r="B8" s="7" t="s">
        <v>321</v>
      </c>
      <c r="C8" s="12" t="s">
        <v>327</v>
      </c>
      <c r="D8" s="7" t="s">
        <v>319</v>
      </c>
      <c r="E8" s="7" t="s">
        <v>118</v>
      </c>
      <c r="F8" s="7" t="s">
        <v>320</v>
      </c>
      <c r="G8" s="19">
        <v>-2</v>
      </c>
      <c r="H8" s="19">
        <v>0</v>
      </c>
      <c r="I8" s="19">
        <v>-3</v>
      </c>
      <c r="J8" s="19">
        <v>-1</v>
      </c>
      <c r="K8" s="5" t="s">
        <v>343</v>
      </c>
      <c r="L8" s="5" t="s">
        <v>323</v>
      </c>
      <c r="M8" s="5" t="s">
        <v>323</v>
      </c>
    </row>
    <row r="9" spans="1:13">
      <c r="A9" s="5">
        <v>6</v>
      </c>
      <c r="B9" s="7" t="s">
        <v>321</v>
      </c>
      <c r="C9" s="12" t="s">
        <v>328</v>
      </c>
      <c r="D9" s="7" t="s">
        <v>319</v>
      </c>
      <c r="E9" s="7" t="s">
        <v>118</v>
      </c>
      <c r="F9" s="7" t="s">
        <v>320</v>
      </c>
      <c r="G9" s="19">
        <v>-1</v>
      </c>
      <c r="H9" s="19">
        <v>0</v>
      </c>
      <c r="I9" s="19">
        <v>-3</v>
      </c>
      <c r="J9" s="19">
        <v>-2</v>
      </c>
      <c r="K9" s="5" t="s">
        <v>345</v>
      </c>
      <c r="L9" s="5" t="s">
        <v>323</v>
      </c>
      <c r="M9" s="5" t="s">
        <v>323</v>
      </c>
    </row>
    <row r="10" spans="1:13">
      <c r="A10" s="5">
        <v>7</v>
      </c>
      <c r="B10" s="7" t="s">
        <v>321</v>
      </c>
      <c r="C10" s="12" t="s">
        <v>329</v>
      </c>
      <c r="D10" s="7" t="s">
        <v>319</v>
      </c>
      <c r="E10" s="7" t="s">
        <v>118</v>
      </c>
      <c r="F10" s="7" t="s">
        <v>320</v>
      </c>
      <c r="G10" s="19">
        <v>-1</v>
      </c>
      <c r="H10" s="19">
        <v>0</v>
      </c>
      <c r="I10" s="19">
        <v>-2</v>
      </c>
      <c r="J10" s="19">
        <v>-1</v>
      </c>
      <c r="K10" s="5" t="s">
        <v>346</v>
      </c>
      <c r="L10" s="5" t="s">
        <v>323</v>
      </c>
      <c r="M10" s="5" t="s">
        <v>323</v>
      </c>
    </row>
    <row r="11" spans="1:13">
      <c r="A11" s="5">
        <v>8</v>
      </c>
      <c r="B11" s="7" t="s">
        <v>321</v>
      </c>
      <c r="C11" s="12" t="s">
        <v>330</v>
      </c>
      <c r="D11" s="7" t="s">
        <v>319</v>
      </c>
      <c r="E11" s="7" t="s">
        <v>118</v>
      </c>
      <c r="F11" s="7" t="s">
        <v>320</v>
      </c>
      <c r="G11" s="19">
        <v>-2</v>
      </c>
      <c r="H11" s="19">
        <v>0</v>
      </c>
      <c r="I11" s="19">
        <v>-2</v>
      </c>
      <c r="J11" s="19">
        <v>-1</v>
      </c>
      <c r="K11" s="5" t="s">
        <v>347</v>
      </c>
      <c r="L11" s="5" t="s">
        <v>323</v>
      </c>
      <c r="M11" s="5" t="s">
        <v>323</v>
      </c>
    </row>
    <row r="12" spans="1:13">
      <c r="A12" s="5">
        <v>9</v>
      </c>
      <c r="B12" s="7" t="s">
        <v>321</v>
      </c>
      <c r="C12" s="12" t="s">
        <v>331</v>
      </c>
      <c r="D12" s="7" t="s">
        <v>319</v>
      </c>
      <c r="E12" s="7" t="s">
        <v>118</v>
      </c>
      <c r="F12" s="7" t="s">
        <v>320</v>
      </c>
      <c r="G12" s="19">
        <v>-2</v>
      </c>
      <c r="H12" s="19">
        <v>0</v>
      </c>
      <c r="I12" s="19">
        <v>-2</v>
      </c>
      <c r="J12" s="19">
        <v>-1</v>
      </c>
      <c r="K12" s="5" t="s">
        <v>348</v>
      </c>
      <c r="L12" s="5" t="s">
        <v>323</v>
      </c>
      <c r="M12" s="5" t="s">
        <v>323</v>
      </c>
    </row>
    <row r="13" spans="1:13">
      <c r="A13" s="5">
        <v>10</v>
      </c>
      <c r="B13" s="7" t="s">
        <v>321</v>
      </c>
      <c r="C13" s="6">
        <v>5233</v>
      </c>
      <c r="D13" s="7" t="s">
        <v>319</v>
      </c>
      <c r="E13" s="7" t="s">
        <v>118</v>
      </c>
      <c r="F13" s="7" t="s">
        <v>320</v>
      </c>
      <c r="G13" s="19">
        <v>-1</v>
      </c>
      <c r="H13" s="19">
        <v>0</v>
      </c>
      <c r="I13" s="19">
        <v>-4</v>
      </c>
      <c r="J13" s="19">
        <v>-2</v>
      </c>
      <c r="K13" s="5" t="s">
        <v>343</v>
      </c>
      <c r="L13" s="5" t="s">
        <v>323</v>
      </c>
      <c r="M13" s="5" t="s">
        <v>323</v>
      </c>
    </row>
    <row r="14" spans="1:1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 s="2" customFormat="1" ht="17.399999999999999">
      <c r="A15" s="365" t="s">
        <v>349</v>
      </c>
      <c r="B15" s="366"/>
      <c r="C15" s="366"/>
      <c r="D15" s="366"/>
      <c r="E15" s="367"/>
      <c r="F15" s="368"/>
      <c r="G15" s="370"/>
      <c r="H15" s="365" t="s">
        <v>333</v>
      </c>
      <c r="I15" s="366"/>
      <c r="J15" s="366"/>
      <c r="K15" s="367"/>
      <c r="L15" s="378"/>
      <c r="M15" s="379"/>
    </row>
    <row r="16" spans="1:13" ht="31.95" customHeight="1">
      <c r="A16" s="371" t="s">
        <v>350</v>
      </c>
      <c r="B16" s="371"/>
      <c r="C16" s="372"/>
      <c r="D16" s="372"/>
      <c r="E16" s="372"/>
      <c r="F16" s="372"/>
      <c r="G16" s="372"/>
      <c r="H16" s="372"/>
      <c r="I16" s="372"/>
      <c r="J16" s="372"/>
      <c r="K16" s="372"/>
      <c r="L16" s="372"/>
      <c r="M16" s="372"/>
    </row>
  </sheetData>
  <mergeCells count="17">
    <mergeCell ref="A16:M16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5:E15"/>
    <mergeCell ref="F15:G15"/>
    <mergeCell ref="H15:K15"/>
    <mergeCell ref="L15:M15"/>
  </mergeCells>
  <phoneticPr fontId="46" type="noConversion"/>
  <dataValidations count="1">
    <dataValidation type="list" allowBlank="1" showInputMessage="1" showErrorMessage="1" sqref="M1:M3 M14:M1048576 L4:M13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W12"/>
  <sheetViews>
    <sheetView workbookViewId="0">
      <selection activeCell="O23" sqref="O23"/>
    </sheetView>
  </sheetViews>
  <sheetFormatPr defaultColWidth="9" defaultRowHeight="15.6"/>
  <cols>
    <col min="1" max="2" width="8.69921875" customWidth="1"/>
    <col min="3" max="3" width="12.19921875" customWidth="1"/>
    <col min="4" max="4" width="12.796875" customWidth="1"/>
    <col min="5" max="5" width="12.19921875" customWidth="1"/>
    <col min="6" max="6" width="14.296875" customWidth="1"/>
    <col min="7" max="7" width="7.5" customWidth="1"/>
    <col min="8" max="9" width="6.296875" customWidth="1"/>
    <col min="10" max="20" width="8.19921875" customWidth="1"/>
    <col min="21" max="21" width="7.796875" customWidth="1"/>
    <col min="22" max="22" width="7" customWidth="1"/>
    <col min="23" max="23" width="8.5" customWidth="1"/>
  </cols>
  <sheetData>
    <row r="1" spans="1:23" ht="28.2">
      <c r="A1" s="364" t="s">
        <v>351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64"/>
      <c r="T1" s="364"/>
      <c r="U1" s="364"/>
      <c r="V1" s="364"/>
      <c r="W1" s="364"/>
    </row>
    <row r="2" spans="1:23" s="1" customFormat="1" ht="16.05" customHeight="1">
      <c r="A2" s="374" t="s">
        <v>352</v>
      </c>
      <c r="B2" s="374" t="s">
        <v>307</v>
      </c>
      <c r="C2" s="374" t="s">
        <v>303</v>
      </c>
      <c r="D2" s="374" t="s">
        <v>304</v>
      </c>
      <c r="E2" s="374" t="s">
        <v>305</v>
      </c>
      <c r="F2" s="374" t="s">
        <v>306</v>
      </c>
      <c r="G2" s="386" t="s">
        <v>353</v>
      </c>
      <c r="H2" s="387"/>
      <c r="I2" s="388"/>
      <c r="J2" s="386" t="s">
        <v>354</v>
      </c>
      <c r="K2" s="387"/>
      <c r="L2" s="388"/>
      <c r="M2" s="386" t="s">
        <v>355</v>
      </c>
      <c r="N2" s="387"/>
      <c r="O2" s="388"/>
      <c r="P2" s="386" t="s">
        <v>356</v>
      </c>
      <c r="Q2" s="387"/>
      <c r="R2" s="388"/>
      <c r="S2" s="387" t="s">
        <v>357</v>
      </c>
      <c r="T2" s="387"/>
      <c r="U2" s="388"/>
      <c r="V2" s="395" t="s">
        <v>358</v>
      </c>
      <c r="W2" s="395" t="s">
        <v>316</v>
      </c>
    </row>
    <row r="3" spans="1:23" s="1" customFormat="1">
      <c r="A3" s="375"/>
      <c r="B3" s="394"/>
      <c r="C3" s="394"/>
      <c r="D3" s="394"/>
      <c r="E3" s="394"/>
      <c r="F3" s="394"/>
      <c r="G3" s="3" t="s">
        <v>359</v>
      </c>
      <c r="H3" s="3" t="s">
        <v>69</v>
      </c>
      <c r="I3" s="3" t="s">
        <v>307</v>
      </c>
      <c r="J3" s="3" t="s">
        <v>359</v>
      </c>
      <c r="K3" s="3" t="s">
        <v>69</v>
      </c>
      <c r="L3" s="3" t="s">
        <v>307</v>
      </c>
      <c r="M3" s="3" t="s">
        <v>359</v>
      </c>
      <c r="N3" s="3" t="s">
        <v>69</v>
      </c>
      <c r="O3" s="3" t="s">
        <v>307</v>
      </c>
      <c r="P3" s="3" t="s">
        <v>359</v>
      </c>
      <c r="Q3" s="3" t="s">
        <v>69</v>
      </c>
      <c r="R3" s="3" t="s">
        <v>307</v>
      </c>
      <c r="S3" s="3" t="s">
        <v>359</v>
      </c>
      <c r="T3" s="3" t="s">
        <v>69</v>
      </c>
      <c r="U3" s="3" t="s">
        <v>307</v>
      </c>
      <c r="V3" s="396"/>
      <c r="W3" s="396"/>
    </row>
    <row r="4" spans="1:23">
      <c r="A4" s="389" t="s">
        <v>360</v>
      </c>
      <c r="B4" s="397" t="s">
        <v>361</v>
      </c>
      <c r="C4" s="398"/>
      <c r="D4" s="398"/>
      <c r="E4" s="398"/>
      <c r="F4" s="399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>
      <c r="A5" s="390"/>
      <c r="B5" s="400"/>
      <c r="C5" s="401"/>
      <c r="D5" s="401"/>
      <c r="E5" s="401"/>
      <c r="F5" s="402"/>
      <c r="G5" s="386" t="s">
        <v>362</v>
      </c>
      <c r="H5" s="387"/>
      <c r="I5" s="388"/>
      <c r="J5" s="386" t="s">
        <v>363</v>
      </c>
      <c r="K5" s="387"/>
      <c r="L5" s="388"/>
      <c r="M5" s="386" t="s">
        <v>364</v>
      </c>
      <c r="N5" s="387"/>
      <c r="O5" s="388"/>
      <c r="P5" s="386" t="s">
        <v>365</v>
      </c>
      <c r="Q5" s="387"/>
      <c r="R5" s="388"/>
      <c r="S5" s="387" t="s">
        <v>366</v>
      </c>
      <c r="T5" s="387"/>
      <c r="U5" s="388"/>
      <c r="V5" s="6"/>
      <c r="W5" s="6"/>
    </row>
    <row r="6" spans="1:23">
      <c r="A6" s="390"/>
      <c r="B6" s="400"/>
      <c r="C6" s="401"/>
      <c r="D6" s="401"/>
      <c r="E6" s="401"/>
      <c r="F6" s="402"/>
      <c r="G6" s="3" t="s">
        <v>359</v>
      </c>
      <c r="H6" s="3" t="s">
        <v>69</v>
      </c>
      <c r="I6" s="3" t="s">
        <v>307</v>
      </c>
      <c r="J6" s="3" t="s">
        <v>359</v>
      </c>
      <c r="K6" s="3" t="s">
        <v>69</v>
      </c>
      <c r="L6" s="3" t="s">
        <v>307</v>
      </c>
      <c r="M6" s="3" t="s">
        <v>359</v>
      </c>
      <c r="N6" s="3" t="s">
        <v>69</v>
      </c>
      <c r="O6" s="3" t="s">
        <v>307</v>
      </c>
      <c r="P6" s="3" t="s">
        <v>359</v>
      </c>
      <c r="Q6" s="3" t="s">
        <v>69</v>
      </c>
      <c r="R6" s="3" t="s">
        <v>307</v>
      </c>
      <c r="S6" s="3" t="s">
        <v>359</v>
      </c>
      <c r="T6" s="3" t="s">
        <v>69</v>
      </c>
      <c r="U6" s="3" t="s">
        <v>307</v>
      </c>
      <c r="V6" s="6"/>
      <c r="W6" s="6"/>
    </row>
    <row r="7" spans="1:23">
      <c r="A7" s="391"/>
      <c r="B7" s="403"/>
      <c r="C7" s="404"/>
      <c r="D7" s="404"/>
      <c r="E7" s="404"/>
      <c r="F7" s="405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92"/>
      <c r="B8" s="392"/>
      <c r="C8" s="392"/>
      <c r="D8" s="392"/>
      <c r="E8" s="392"/>
      <c r="F8" s="392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393"/>
      <c r="B9" s="393"/>
      <c r="C9" s="393"/>
      <c r="D9" s="393"/>
      <c r="E9" s="393"/>
      <c r="F9" s="393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 s="2" customFormat="1" ht="17.399999999999999">
      <c r="A11" s="365" t="s">
        <v>349</v>
      </c>
      <c r="B11" s="366"/>
      <c r="C11" s="366"/>
      <c r="D11" s="366"/>
      <c r="E11" s="367"/>
      <c r="F11" s="368"/>
      <c r="G11" s="370"/>
      <c r="H11" s="18"/>
      <c r="I11" s="18"/>
      <c r="J11" s="365" t="s">
        <v>367</v>
      </c>
      <c r="K11" s="366"/>
      <c r="L11" s="366"/>
      <c r="M11" s="366"/>
      <c r="N11" s="366"/>
      <c r="O11" s="366"/>
      <c r="P11" s="366"/>
      <c r="Q11" s="366"/>
      <c r="R11" s="366"/>
      <c r="S11" s="366"/>
      <c r="T11" s="366"/>
      <c r="U11" s="367"/>
      <c r="V11" s="9"/>
      <c r="W11" s="11"/>
    </row>
    <row r="12" spans="1:23" ht="52.05" customHeight="1">
      <c r="A12" s="371" t="s">
        <v>368</v>
      </c>
      <c r="B12" s="371"/>
      <c r="C12" s="372"/>
      <c r="D12" s="372"/>
      <c r="E12" s="372"/>
      <c r="F12" s="372"/>
      <c r="G12" s="372"/>
      <c r="H12" s="372"/>
      <c r="I12" s="372"/>
      <c r="J12" s="372"/>
      <c r="K12" s="372"/>
      <c r="L12" s="372"/>
      <c r="M12" s="372"/>
      <c r="N12" s="372"/>
      <c r="O12" s="372"/>
      <c r="P12" s="372"/>
      <c r="Q12" s="372"/>
      <c r="R12" s="372"/>
      <c r="S12" s="372"/>
      <c r="T12" s="372"/>
      <c r="U12" s="372"/>
      <c r="V12" s="372"/>
      <c r="W12" s="372"/>
    </row>
  </sheetData>
  <mergeCells count="31">
    <mergeCell ref="F8:F9"/>
    <mergeCell ref="V2:V3"/>
    <mergeCell ref="W2:W3"/>
    <mergeCell ref="B4:F7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</mergeCells>
  <phoneticPr fontId="46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A1:N12"/>
  <sheetViews>
    <sheetView workbookViewId="0">
      <selection activeCell="K34" sqref="K34"/>
    </sheetView>
  </sheetViews>
  <sheetFormatPr defaultColWidth="9" defaultRowHeight="15.6"/>
  <cols>
    <col min="1" max="1" width="7" customWidth="1"/>
    <col min="2" max="2" width="8.296875" customWidth="1"/>
    <col min="3" max="3" width="14.796875" customWidth="1"/>
    <col min="4" max="4" width="9.796875" customWidth="1"/>
    <col min="5" max="6" width="13.5" customWidth="1"/>
    <col min="7" max="7" width="11.69921875" customWidth="1"/>
    <col min="8" max="8" width="14" customWidth="1"/>
    <col min="9" max="9" width="11.5" customWidth="1"/>
    <col min="10" max="13" width="10" customWidth="1"/>
    <col min="14" max="14" width="10.69921875" customWidth="1"/>
  </cols>
  <sheetData>
    <row r="1" spans="1:14" ht="28.2">
      <c r="A1" s="364" t="s">
        <v>369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</row>
    <row r="2" spans="1:14" s="1" customFormat="1">
      <c r="A2" s="13" t="s">
        <v>370</v>
      </c>
      <c r="B2" s="14" t="s">
        <v>303</v>
      </c>
      <c r="C2" s="14" t="s">
        <v>304</v>
      </c>
      <c r="D2" s="14" t="s">
        <v>305</v>
      </c>
      <c r="E2" s="14" t="s">
        <v>306</v>
      </c>
      <c r="F2" s="14" t="s">
        <v>307</v>
      </c>
      <c r="G2" s="13" t="s">
        <v>371</v>
      </c>
      <c r="H2" s="13" t="s">
        <v>372</v>
      </c>
      <c r="I2" s="13" t="s">
        <v>373</v>
      </c>
      <c r="J2" s="13" t="s">
        <v>372</v>
      </c>
      <c r="K2" s="13" t="s">
        <v>374</v>
      </c>
      <c r="L2" s="13" t="s">
        <v>372</v>
      </c>
      <c r="M2" s="14" t="s">
        <v>358</v>
      </c>
      <c r="N2" s="14" t="s">
        <v>316</v>
      </c>
    </row>
    <row r="3" spans="1:14">
      <c r="A3" s="8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5" t="s">
        <v>370</v>
      </c>
      <c r="B4" s="16" t="s">
        <v>375</v>
      </c>
      <c r="C4" s="16" t="s">
        <v>359</v>
      </c>
      <c r="D4" s="16" t="s">
        <v>305</v>
      </c>
      <c r="E4" s="14" t="s">
        <v>306</v>
      </c>
      <c r="F4" s="14" t="s">
        <v>307</v>
      </c>
      <c r="G4" s="13" t="s">
        <v>371</v>
      </c>
      <c r="H4" s="13" t="s">
        <v>372</v>
      </c>
      <c r="I4" s="13" t="s">
        <v>373</v>
      </c>
      <c r="J4" s="13" t="s">
        <v>372</v>
      </c>
      <c r="K4" s="13" t="s">
        <v>374</v>
      </c>
      <c r="L4" s="13" t="s">
        <v>372</v>
      </c>
      <c r="M4" s="14" t="s">
        <v>358</v>
      </c>
      <c r="N4" s="14" t="s">
        <v>316</v>
      </c>
    </row>
    <row r="5" spans="1:14">
      <c r="A5" s="8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8"/>
      <c r="B6" s="6"/>
      <c r="C6" s="17" t="s">
        <v>376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4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14" s="2" customFormat="1" ht="17.399999999999999">
      <c r="A11" s="365" t="s">
        <v>377</v>
      </c>
      <c r="B11" s="366"/>
      <c r="C11" s="366"/>
      <c r="D11" s="367"/>
      <c r="E11" s="368"/>
      <c r="F11" s="369"/>
      <c r="G11" s="370"/>
      <c r="H11" s="18"/>
      <c r="I11" s="365" t="s">
        <v>378</v>
      </c>
      <c r="J11" s="366"/>
      <c r="K11" s="366"/>
      <c r="L11" s="9"/>
      <c r="M11" s="9"/>
      <c r="N11" s="11"/>
    </row>
    <row r="12" spans="1:14" ht="48" customHeight="1">
      <c r="A12" s="371" t="s">
        <v>379</v>
      </c>
      <c r="B12" s="372"/>
      <c r="C12" s="372"/>
      <c r="D12" s="372"/>
      <c r="E12" s="372"/>
      <c r="F12" s="372"/>
      <c r="G12" s="372"/>
      <c r="H12" s="372"/>
      <c r="I12" s="372"/>
      <c r="J12" s="372"/>
      <c r="K12" s="372"/>
      <c r="L12" s="372"/>
      <c r="M12" s="372"/>
      <c r="N12" s="372"/>
    </row>
  </sheetData>
  <mergeCells count="5">
    <mergeCell ref="A1:N1"/>
    <mergeCell ref="A11:D11"/>
    <mergeCell ref="E11:G11"/>
    <mergeCell ref="I11:K11"/>
    <mergeCell ref="A12:N12"/>
  </mergeCells>
  <phoneticPr fontId="46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L20"/>
  <sheetViews>
    <sheetView workbookViewId="0">
      <selection activeCell="G33" sqref="G33"/>
    </sheetView>
  </sheetViews>
  <sheetFormatPr defaultColWidth="9" defaultRowHeight="15.6"/>
  <cols>
    <col min="1" max="1" width="9.796875" customWidth="1"/>
    <col min="2" max="2" width="10.8984375" customWidth="1"/>
    <col min="3" max="3" width="12.19921875" customWidth="1"/>
    <col min="4" max="4" width="12.796875" customWidth="1"/>
    <col min="5" max="5" width="12.19921875" customWidth="1"/>
    <col min="6" max="6" width="25.59765625" customWidth="1"/>
    <col min="7" max="7" width="16.09765625" customWidth="1"/>
    <col min="8" max="9" width="14" customWidth="1"/>
    <col min="10" max="10" width="11.5" customWidth="1"/>
  </cols>
  <sheetData>
    <row r="1" spans="1:12" ht="28.2">
      <c r="A1" s="364" t="s">
        <v>380</v>
      </c>
      <c r="B1" s="364"/>
      <c r="C1" s="364"/>
      <c r="D1" s="364"/>
      <c r="E1" s="364"/>
      <c r="F1" s="364"/>
      <c r="G1" s="364"/>
      <c r="H1" s="364"/>
      <c r="I1" s="364"/>
      <c r="J1" s="364"/>
    </row>
    <row r="2" spans="1:12" s="1" customFormat="1">
      <c r="A2" s="3" t="s">
        <v>352</v>
      </c>
      <c r="B2" s="4" t="s">
        <v>307</v>
      </c>
      <c r="C2" s="4" t="s">
        <v>303</v>
      </c>
      <c r="D2" s="4" t="s">
        <v>304</v>
      </c>
      <c r="E2" s="4" t="s">
        <v>305</v>
      </c>
      <c r="F2" s="4" t="s">
        <v>306</v>
      </c>
      <c r="G2" s="3" t="s">
        <v>381</v>
      </c>
      <c r="H2" s="3" t="s">
        <v>382</v>
      </c>
      <c r="I2" s="3" t="s">
        <v>383</v>
      </c>
      <c r="J2" s="3" t="s">
        <v>384</v>
      </c>
      <c r="K2" s="4" t="s">
        <v>358</v>
      </c>
      <c r="L2" s="4" t="s">
        <v>316</v>
      </c>
    </row>
    <row r="3" spans="1:12">
      <c r="A3" s="5" t="s">
        <v>360</v>
      </c>
      <c r="B3" s="7" t="s">
        <v>321</v>
      </c>
      <c r="C3" s="12" t="s">
        <v>318</v>
      </c>
      <c r="D3" s="7" t="s">
        <v>319</v>
      </c>
      <c r="E3" s="7" t="s">
        <v>118</v>
      </c>
      <c r="F3" s="7" t="s">
        <v>320</v>
      </c>
      <c r="G3" s="5" t="s">
        <v>385</v>
      </c>
      <c r="H3" s="5" t="s">
        <v>386</v>
      </c>
      <c r="I3" s="6"/>
      <c r="J3" s="6"/>
      <c r="K3" s="5" t="s">
        <v>322</v>
      </c>
      <c r="L3" s="5" t="s">
        <v>323</v>
      </c>
    </row>
    <row r="4" spans="1:12">
      <c r="A4" s="5" t="s">
        <v>387</v>
      </c>
      <c r="B4" s="7" t="s">
        <v>321</v>
      </c>
      <c r="C4" s="12" t="s">
        <v>324</v>
      </c>
      <c r="D4" s="7" t="s">
        <v>319</v>
      </c>
      <c r="E4" s="7" t="s">
        <v>118</v>
      </c>
      <c r="F4" s="7" t="s">
        <v>320</v>
      </c>
      <c r="G4" s="5" t="s">
        <v>385</v>
      </c>
      <c r="H4" s="5" t="s">
        <v>386</v>
      </c>
      <c r="I4" s="6"/>
      <c r="J4" s="6"/>
      <c r="K4" s="5" t="s">
        <v>322</v>
      </c>
      <c r="L4" s="5" t="s">
        <v>323</v>
      </c>
    </row>
    <row r="5" spans="1:12">
      <c r="A5" s="5" t="s">
        <v>388</v>
      </c>
      <c r="B5" s="7" t="s">
        <v>321</v>
      </c>
      <c r="C5" s="12" t="s">
        <v>325</v>
      </c>
      <c r="D5" s="7" t="s">
        <v>319</v>
      </c>
      <c r="E5" s="7" t="s">
        <v>118</v>
      </c>
      <c r="F5" s="7" t="s">
        <v>320</v>
      </c>
      <c r="G5" s="5" t="s">
        <v>385</v>
      </c>
      <c r="H5" s="5" t="s">
        <v>386</v>
      </c>
      <c r="I5" s="6"/>
      <c r="J5" s="6"/>
      <c r="K5" s="5" t="s">
        <v>322</v>
      </c>
      <c r="L5" s="5" t="s">
        <v>323</v>
      </c>
    </row>
    <row r="6" spans="1:12">
      <c r="A6" s="5" t="s">
        <v>389</v>
      </c>
      <c r="B6" s="7" t="s">
        <v>321</v>
      </c>
      <c r="C6" s="12" t="s">
        <v>326</v>
      </c>
      <c r="D6" s="7" t="s">
        <v>319</v>
      </c>
      <c r="E6" s="7" t="s">
        <v>118</v>
      </c>
      <c r="F6" s="7" t="s">
        <v>320</v>
      </c>
      <c r="G6" s="5" t="s">
        <v>385</v>
      </c>
      <c r="H6" s="5" t="s">
        <v>386</v>
      </c>
      <c r="I6" s="6"/>
      <c r="J6" s="6"/>
      <c r="K6" s="5" t="s">
        <v>322</v>
      </c>
      <c r="L6" s="5" t="s">
        <v>323</v>
      </c>
    </row>
    <row r="7" spans="1:12">
      <c r="A7" s="5" t="s">
        <v>390</v>
      </c>
      <c r="B7" s="7" t="s">
        <v>321</v>
      </c>
      <c r="C7" s="12" t="s">
        <v>327</v>
      </c>
      <c r="D7" s="7" t="s">
        <v>319</v>
      </c>
      <c r="E7" s="7" t="s">
        <v>118</v>
      </c>
      <c r="F7" s="7" t="s">
        <v>320</v>
      </c>
      <c r="G7" s="5" t="s">
        <v>385</v>
      </c>
      <c r="H7" s="5" t="s">
        <v>386</v>
      </c>
      <c r="I7" s="6"/>
      <c r="J7" s="6"/>
      <c r="K7" s="5" t="s">
        <v>322</v>
      </c>
      <c r="L7" s="5" t="s">
        <v>323</v>
      </c>
    </row>
    <row r="8" spans="1:12">
      <c r="A8" s="5" t="s">
        <v>360</v>
      </c>
      <c r="B8" s="7" t="s">
        <v>321</v>
      </c>
      <c r="C8" s="12" t="s">
        <v>318</v>
      </c>
      <c r="D8" s="7" t="s">
        <v>319</v>
      </c>
      <c r="E8" s="7" t="s">
        <v>118</v>
      </c>
      <c r="F8" s="7" t="s">
        <v>320</v>
      </c>
      <c r="G8" s="5" t="s">
        <v>391</v>
      </c>
      <c r="H8" s="5" t="s">
        <v>392</v>
      </c>
      <c r="I8" s="6"/>
      <c r="J8" s="6"/>
      <c r="K8" s="5" t="s">
        <v>322</v>
      </c>
      <c r="L8" s="5" t="s">
        <v>323</v>
      </c>
    </row>
    <row r="9" spans="1:12">
      <c r="A9" s="5" t="s">
        <v>387</v>
      </c>
      <c r="B9" s="7" t="s">
        <v>321</v>
      </c>
      <c r="C9" s="12" t="s">
        <v>324</v>
      </c>
      <c r="D9" s="7" t="s">
        <v>319</v>
      </c>
      <c r="E9" s="7" t="s">
        <v>118</v>
      </c>
      <c r="F9" s="7" t="s">
        <v>320</v>
      </c>
      <c r="G9" s="5" t="s">
        <v>391</v>
      </c>
      <c r="H9" s="5" t="s">
        <v>392</v>
      </c>
      <c r="I9" s="6"/>
      <c r="J9" s="6"/>
      <c r="K9" s="5" t="s">
        <v>322</v>
      </c>
      <c r="L9" s="5" t="s">
        <v>323</v>
      </c>
    </row>
    <row r="10" spans="1:12">
      <c r="A10" s="5" t="s">
        <v>388</v>
      </c>
      <c r="B10" s="7" t="s">
        <v>321</v>
      </c>
      <c r="C10" s="12" t="s">
        <v>325</v>
      </c>
      <c r="D10" s="7" t="s">
        <v>319</v>
      </c>
      <c r="E10" s="7" t="s">
        <v>118</v>
      </c>
      <c r="F10" s="7" t="s">
        <v>320</v>
      </c>
      <c r="G10" s="5" t="s">
        <v>391</v>
      </c>
      <c r="H10" s="5" t="s">
        <v>392</v>
      </c>
      <c r="I10" s="6"/>
      <c r="J10" s="6"/>
      <c r="K10" s="5" t="s">
        <v>322</v>
      </c>
      <c r="L10" s="5" t="s">
        <v>323</v>
      </c>
    </row>
    <row r="11" spans="1:12">
      <c r="A11" s="5" t="s">
        <v>389</v>
      </c>
      <c r="B11" s="7" t="s">
        <v>321</v>
      </c>
      <c r="C11" s="12" t="s">
        <v>326</v>
      </c>
      <c r="D11" s="7" t="s">
        <v>319</v>
      </c>
      <c r="E11" s="7" t="s">
        <v>118</v>
      </c>
      <c r="F11" s="7" t="s">
        <v>320</v>
      </c>
      <c r="G11" s="5" t="s">
        <v>391</v>
      </c>
      <c r="H11" s="5" t="s">
        <v>392</v>
      </c>
      <c r="I11" s="6"/>
      <c r="J11" s="6"/>
      <c r="K11" s="5" t="s">
        <v>322</v>
      </c>
      <c r="L11" s="5" t="s">
        <v>323</v>
      </c>
    </row>
    <row r="12" spans="1:12">
      <c r="A12" s="5" t="s">
        <v>390</v>
      </c>
      <c r="B12" s="7" t="s">
        <v>321</v>
      </c>
      <c r="C12" s="12" t="s">
        <v>327</v>
      </c>
      <c r="D12" s="7" t="s">
        <v>319</v>
      </c>
      <c r="E12" s="7" t="s">
        <v>118</v>
      </c>
      <c r="F12" s="7" t="s">
        <v>320</v>
      </c>
      <c r="G12" s="5" t="s">
        <v>391</v>
      </c>
      <c r="H12" s="5" t="s">
        <v>392</v>
      </c>
      <c r="I12" s="6"/>
      <c r="J12" s="6"/>
      <c r="K12" s="5" t="s">
        <v>322</v>
      </c>
      <c r="L12" s="5" t="s">
        <v>323</v>
      </c>
    </row>
    <row r="13" spans="1:12">
      <c r="A13" s="5" t="s">
        <v>360</v>
      </c>
      <c r="B13" s="7" t="s">
        <v>321</v>
      </c>
      <c r="C13" s="12" t="s">
        <v>318</v>
      </c>
      <c r="D13" s="7" t="s">
        <v>319</v>
      </c>
      <c r="E13" s="7" t="s">
        <v>118</v>
      </c>
      <c r="F13" s="7" t="s">
        <v>320</v>
      </c>
      <c r="G13" s="5" t="s">
        <v>393</v>
      </c>
      <c r="H13" s="5" t="s">
        <v>394</v>
      </c>
      <c r="I13" s="6"/>
      <c r="J13" s="6"/>
      <c r="K13" s="5" t="s">
        <v>322</v>
      </c>
      <c r="L13" s="5" t="s">
        <v>323</v>
      </c>
    </row>
    <row r="14" spans="1:12">
      <c r="A14" s="5" t="s">
        <v>387</v>
      </c>
      <c r="B14" s="7" t="s">
        <v>321</v>
      </c>
      <c r="C14" s="12" t="s">
        <v>324</v>
      </c>
      <c r="D14" s="7" t="s">
        <v>319</v>
      </c>
      <c r="E14" s="7" t="s">
        <v>118</v>
      </c>
      <c r="F14" s="7" t="s">
        <v>320</v>
      </c>
      <c r="G14" s="5"/>
      <c r="H14" s="5" t="s">
        <v>394</v>
      </c>
      <c r="I14" s="6"/>
      <c r="J14" s="6"/>
      <c r="K14" s="5" t="s">
        <v>322</v>
      </c>
      <c r="L14" s="5" t="s">
        <v>323</v>
      </c>
    </row>
    <row r="15" spans="1:12">
      <c r="A15" s="5" t="s">
        <v>388</v>
      </c>
      <c r="B15" s="7" t="s">
        <v>321</v>
      </c>
      <c r="C15" s="12" t="s">
        <v>325</v>
      </c>
      <c r="D15" s="7" t="s">
        <v>319</v>
      </c>
      <c r="E15" s="7" t="s">
        <v>118</v>
      </c>
      <c r="F15" s="7" t="s">
        <v>320</v>
      </c>
      <c r="G15" s="5"/>
      <c r="H15" s="5" t="s">
        <v>394</v>
      </c>
      <c r="I15" s="6"/>
      <c r="J15" s="6"/>
      <c r="K15" s="5" t="s">
        <v>322</v>
      </c>
      <c r="L15" s="5" t="s">
        <v>323</v>
      </c>
    </row>
    <row r="16" spans="1:12">
      <c r="A16" s="5" t="s">
        <v>389</v>
      </c>
      <c r="B16" s="7" t="s">
        <v>321</v>
      </c>
      <c r="C16" s="12" t="s">
        <v>326</v>
      </c>
      <c r="D16" s="7" t="s">
        <v>319</v>
      </c>
      <c r="E16" s="7" t="s">
        <v>118</v>
      </c>
      <c r="F16" s="7" t="s">
        <v>320</v>
      </c>
      <c r="G16" s="5"/>
      <c r="H16" s="5" t="s">
        <v>394</v>
      </c>
      <c r="I16" s="6"/>
      <c r="J16" s="6"/>
      <c r="K16" s="5" t="s">
        <v>322</v>
      </c>
      <c r="L16" s="5" t="s">
        <v>323</v>
      </c>
    </row>
    <row r="17" spans="1:12">
      <c r="A17" s="5" t="s">
        <v>390</v>
      </c>
      <c r="B17" s="7" t="s">
        <v>321</v>
      </c>
      <c r="C17" s="12" t="s">
        <v>327</v>
      </c>
      <c r="D17" s="7" t="s">
        <v>319</v>
      </c>
      <c r="E17" s="7" t="s">
        <v>118</v>
      </c>
      <c r="F17" s="7" t="s">
        <v>320</v>
      </c>
      <c r="G17" s="5"/>
      <c r="H17" s="5" t="s">
        <v>394</v>
      </c>
      <c r="I17" s="6"/>
      <c r="J17" s="6"/>
      <c r="K17" s="5" t="s">
        <v>322</v>
      </c>
      <c r="L17" s="5" t="s">
        <v>323</v>
      </c>
    </row>
    <row r="18" spans="1:12">
      <c r="A18" s="6"/>
      <c r="B18" s="6"/>
      <c r="C18" s="6"/>
      <c r="D18" s="7"/>
      <c r="E18" s="7"/>
      <c r="F18" s="7"/>
      <c r="G18" s="6"/>
      <c r="H18" s="6"/>
      <c r="I18" s="6"/>
      <c r="J18" s="6"/>
      <c r="K18" s="6"/>
      <c r="L18" s="6"/>
    </row>
    <row r="19" spans="1:12" s="2" customFormat="1" ht="17.399999999999999">
      <c r="A19" s="365" t="s">
        <v>395</v>
      </c>
      <c r="B19" s="366"/>
      <c r="C19" s="366"/>
      <c r="D19" s="366"/>
      <c r="E19" s="367"/>
      <c r="F19" s="368"/>
      <c r="G19" s="370"/>
      <c r="H19" s="365" t="s">
        <v>367</v>
      </c>
      <c r="I19" s="366"/>
      <c r="J19" s="366"/>
      <c r="K19" s="9"/>
      <c r="L19" s="11"/>
    </row>
    <row r="20" spans="1:12" ht="67.05" customHeight="1">
      <c r="A20" s="371" t="s">
        <v>396</v>
      </c>
      <c r="B20" s="371"/>
      <c r="C20" s="372"/>
      <c r="D20" s="372"/>
      <c r="E20" s="372"/>
      <c r="F20" s="372"/>
      <c r="G20" s="372"/>
      <c r="H20" s="372"/>
      <c r="I20" s="372"/>
      <c r="J20" s="372"/>
      <c r="K20" s="372"/>
      <c r="L20" s="372"/>
    </row>
  </sheetData>
  <mergeCells count="5">
    <mergeCell ref="A1:J1"/>
    <mergeCell ref="A19:E19"/>
    <mergeCell ref="F19:G19"/>
    <mergeCell ref="H19:J19"/>
    <mergeCell ref="A20:L20"/>
  </mergeCells>
  <phoneticPr fontId="46" type="noConversion"/>
  <dataValidations count="1">
    <dataValidation type="list" allowBlank="1" showInputMessage="1" showErrorMessage="1" sqref="L3:L20" xr:uid="{00000000-0002-0000-0C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I12"/>
  <sheetViews>
    <sheetView workbookViewId="0">
      <selection activeCell="I33" sqref="I33"/>
    </sheetView>
  </sheetViews>
  <sheetFormatPr defaultColWidth="9" defaultRowHeight="15.6"/>
  <cols>
    <col min="1" max="1" width="7" customWidth="1"/>
    <col min="2" max="2" width="10" customWidth="1"/>
    <col min="3" max="3" width="13.796875" customWidth="1"/>
    <col min="4" max="4" width="14.69921875" customWidth="1"/>
    <col min="5" max="5" width="14.296875" customWidth="1"/>
    <col min="6" max="6" width="12.796875" customWidth="1"/>
    <col min="7" max="7" width="12" customWidth="1"/>
    <col min="8" max="8" width="12.69921875" customWidth="1"/>
    <col min="9" max="9" width="13.296875" customWidth="1"/>
  </cols>
  <sheetData>
    <row r="1" spans="1:9" ht="28.2">
      <c r="A1" s="364" t="s">
        <v>397</v>
      </c>
      <c r="B1" s="364"/>
      <c r="C1" s="364"/>
      <c r="D1" s="364"/>
      <c r="E1" s="364"/>
      <c r="F1" s="364"/>
      <c r="G1" s="364"/>
      <c r="H1" s="364"/>
      <c r="I1" s="364"/>
    </row>
    <row r="2" spans="1:9" s="1" customFormat="1">
      <c r="A2" s="373" t="s">
        <v>302</v>
      </c>
      <c r="B2" s="374" t="s">
        <v>307</v>
      </c>
      <c r="C2" s="374" t="s">
        <v>359</v>
      </c>
      <c r="D2" s="374" t="s">
        <v>305</v>
      </c>
      <c r="E2" s="374" t="s">
        <v>306</v>
      </c>
      <c r="F2" s="3" t="s">
        <v>398</v>
      </c>
      <c r="G2" s="3" t="s">
        <v>337</v>
      </c>
      <c r="H2" s="380" t="s">
        <v>338</v>
      </c>
      <c r="I2" s="384" t="s">
        <v>340</v>
      </c>
    </row>
    <row r="3" spans="1:9" s="1" customFormat="1">
      <c r="A3" s="373"/>
      <c r="B3" s="375"/>
      <c r="C3" s="375"/>
      <c r="D3" s="375"/>
      <c r="E3" s="375"/>
      <c r="F3" s="3" t="s">
        <v>399</v>
      </c>
      <c r="G3" s="3" t="s">
        <v>341</v>
      </c>
      <c r="H3" s="381"/>
      <c r="I3" s="385"/>
    </row>
    <row r="4" spans="1:9">
      <c r="A4" s="5"/>
      <c r="B4" s="6"/>
      <c r="C4" s="6"/>
      <c r="D4" s="6"/>
      <c r="E4" s="7"/>
      <c r="F4" s="6"/>
      <c r="G4" s="6"/>
      <c r="H4" s="6"/>
      <c r="I4" s="5"/>
    </row>
    <row r="5" spans="1:9">
      <c r="A5" s="5"/>
      <c r="B5" s="406" t="s">
        <v>400</v>
      </c>
      <c r="C5" s="407"/>
      <c r="D5" s="6"/>
      <c r="E5" s="7"/>
      <c r="F5" s="6"/>
      <c r="G5" s="6"/>
      <c r="H5" s="6"/>
      <c r="I5" s="5"/>
    </row>
    <row r="6" spans="1:9">
      <c r="A6" s="5"/>
      <c r="B6" s="6"/>
      <c r="C6" s="6"/>
      <c r="D6" s="6"/>
      <c r="E6" s="7"/>
      <c r="F6" s="6"/>
      <c r="G6" s="6"/>
      <c r="H6" s="6"/>
      <c r="I6" s="5"/>
    </row>
    <row r="7" spans="1:9">
      <c r="A7" s="5"/>
      <c r="B7" s="6"/>
      <c r="C7" s="6"/>
      <c r="D7" s="6"/>
      <c r="E7" s="7"/>
      <c r="F7" s="6"/>
      <c r="G7" s="6"/>
      <c r="H7" s="6"/>
      <c r="I7" s="5"/>
    </row>
    <row r="8" spans="1:9">
      <c r="A8" s="5"/>
      <c r="B8" s="6"/>
      <c r="C8" s="6"/>
      <c r="D8" s="6"/>
      <c r="E8" s="7"/>
      <c r="F8" s="6"/>
      <c r="G8" s="6"/>
      <c r="H8" s="6"/>
      <c r="I8" s="5"/>
    </row>
    <row r="9" spans="1:9">
      <c r="A9" s="5"/>
      <c r="B9" s="6"/>
      <c r="C9" s="6"/>
      <c r="D9" s="6"/>
      <c r="E9" s="7"/>
      <c r="F9" s="6"/>
      <c r="G9" s="6"/>
      <c r="H9" s="6"/>
      <c r="I9" s="5"/>
    </row>
    <row r="10" spans="1:9">
      <c r="A10" s="8"/>
      <c r="B10" s="8"/>
      <c r="C10" s="8"/>
      <c r="D10" s="8"/>
      <c r="E10" s="8"/>
      <c r="F10" s="8"/>
      <c r="G10" s="8"/>
      <c r="H10" s="8"/>
      <c r="I10" s="8"/>
    </row>
    <row r="11" spans="1:9" s="2" customFormat="1" ht="17.399999999999999">
      <c r="A11" s="365" t="s">
        <v>349</v>
      </c>
      <c r="B11" s="366"/>
      <c r="C11" s="366"/>
      <c r="D11" s="367"/>
      <c r="E11" s="10"/>
      <c r="F11" s="408" t="s">
        <v>401</v>
      </c>
      <c r="G11" s="409"/>
      <c r="H11" s="410"/>
      <c r="I11" s="11"/>
    </row>
    <row r="12" spans="1:9" ht="37.049999999999997" customHeight="1">
      <c r="A12" s="371" t="s">
        <v>402</v>
      </c>
      <c r="B12" s="371"/>
      <c r="C12" s="372"/>
      <c r="D12" s="372"/>
      <c r="E12" s="372"/>
      <c r="F12" s="372"/>
      <c r="G12" s="372"/>
      <c r="H12" s="372"/>
      <c r="I12" s="372"/>
    </row>
  </sheetData>
  <mergeCells count="12">
    <mergeCell ref="A1:I1"/>
    <mergeCell ref="B5:C5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46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C8" sqref="C8"/>
    </sheetView>
  </sheetViews>
  <sheetFormatPr defaultColWidth="11" defaultRowHeight="15.6"/>
  <cols>
    <col min="2" max="2" width="12.796875" customWidth="1"/>
    <col min="3" max="3" width="11.796875" customWidth="1"/>
    <col min="4" max="4" width="11" customWidth="1"/>
    <col min="5" max="5" width="10" customWidth="1"/>
  </cols>
  <sheetData>
    <row r="2" spans="2:9" ht="40.950000000000003" customHeight="1">
      <c r="B2" s="171" t="s">
        <v>35</v>
      </c>
      <c r="C2" s="172"/>
      <c r="D2" s="172"/>
      <c r="E2" s="172"/>
      <c r="F2" s="172"/>
      <c r="G2" s="172"/>
      <c r="H2" s="172"/>
      <c r="I2" s="173"/>
    </row>
    <row r="3" spans="2:9" ht="28.05" customHeight="1">
      <c r="B3" s="148"/>
      <c r="C3" s="149"/>
      <c r="D3" s="174" t="s">
        <v>36</v>
      </c>
      <c r="E3" s="175"/>
      <c r="F3" s="176" t="s">
        <v>37</v>
      </c>
      <c r="G3" s="177"/>
      <c r="H3" s="174" t="s">
        <v>38</v>
      </c>
      <c r="I3" s="178"/>
    </row>
    <row r="4" spans="2:9" ht="28.05" customHeight="1">
      <c r="B4" s="148" t="s">
        <v>39</v>
      </c>
      <c r="C4" s="149" t="s">
        <v>40</v>
      </c>
      <c r="D4" s="149" t="s">
        <v>41</v>
      </c>
      <c r="E4" s="149" t="s">
        <v>42</v>
      </c>
      <c r="F4" s="150" t="s">
        <v>41</v>
      </c>
      <c r="G4" s="150" t="s">
        <v>42</v>
      </c>
      <c r="H4" s="149" t="s">
        <v>41</v>
      </c>
      <c r="I4" s="157" t="s">
        <v>42</v>
      </c>
    </row>
    <row r="5" spans="2:9" ht="28.05" customHeight="1">
      <c r="B5" s="151" t="s">
        <v>43</v>
      </c>
      <c r="C5" s="8">
        <v>13</v>
      </c>
      <c r="D5" s="8">
        <v>0</v>
      </c>
      <c r="E5" s="8">
        <v>1</v>
      </c>
      <c r="F5" s="152">
        <v>0</v>
      </c>
      <c r="G5" s="152">
        <v>1</v>
      </c>
      <c r="H5" s="8">
        <v>1</v>
      </c>
      <c r="I5" s="158">
        <v>2</v>
      </c>
    </row>
    <row r="6" spans="2:9" ht="28.05" customHeight="1">
      <c r="B6" s="151" t="s">
        <v>44</v>
      </c>
      <c r="C6" s="8">
        <v>20</v>
      </c>
      <c r="D6" s="8">
        <v>0</v>
      </c>
      <c r="E6" s="8">
        <v>1</v>
      </c>
      <c r="F6" s="152">
        <v>1</v>
      </c>
      <c r="G6" s="152">
        <v>2</v>
      </c>
      <c r="H6" s="8">
        <v>2</v>
      </c>
      <c r="I6" s="158">
        <v>3</v>
      </c>
    </row>
    <row r="7" spans="2:9" ht="28.05" customHeight="1">
      <c r="B7" s="151" t="s">
        <v>45</v>
      </c>
      <c r="C7" s="8">
        <v>32</v>
      </c>
      <c r="D7" s="8">
        <v>0</v>
      </c>
      <c r="E7" s="8">
        <v>1</v>
      </c>
      <c r="F7" s="152">
        <v>2</v>
      </c>
      <c r="G7" s="152">
        <v>3</v>
      </c>
      <c r="H7" s="8">
        <v>3</v>
      </c>
      <c r="I7" s="158">
        <v>4</v>
      </c>
    </row>
    <row r="8" spans="2:9" ht="28.05" customHeight="1">
      <c r="B8" s="151" t="s">
        <v>46</v>
      </c>
      <c r="C8" s="8">
        <v>50</v>
      </c>
      <c r="D8" s="8">
        <v>1</v>
      </c>
      <c r="E8" s="8">
        <v>2</v>
      </c>
      <c r="F8" s="152">
        <v>3</v>
      </c>
      <c r="G8" s="152">
        <v>4</v>
      </c>
      <c r="H8" s="8">
        <v>5</v>
      </c>
      <c r="I8" s="158">
        <v>6</v>
      </c>
    </row>
    <row r="9" spans="2:9" ht="28.05" customHeight="1">
      <c r="B9" s="151" t="s">
        <v>47</v>
      </c>
      <c r="C9" s="8">
        <v>80</v>
      </c>
      <c r="D9" s="8">
        <v>2</v>
      </c>
      <c r="E9" s="8">
        <v>3</v>
      </c>
      <c r="F9" s="152">
        <v>5</v>
      </c>
      <c r="G9" s="152">
        <v>6</v>
      </c>
      <c r="H9" s="8">
        <v>7</v>
      </c>
      <c r="I9" s="158">
        <v>8</v>
      </c>
    </row>
    <row r="10" spans="2:9" ht="28.05" customHeight="1">
      <c r="B10" s="151" t="s">
        <v>48</v>
      </c>
      <c r="C10" s="8">
        <v>125</v>
      </c>
      <c r="D10" s="8">
        <v>3</v>
      </c>
      <c r="E10" s="8">
        <v>4</v>
      </c>
      <c r="F10" s="152">
        <v>7</v>
      </c>
      <c r="G10" s="152">
        <v>8</v>
      </c>
      <c r="H10" s="8">
        <v>10</v>
      </c>
      <c r="I10" s="158">
        <v>11</v>
      </c>
    </row>
    <row r="11" spans="2:9" ht="28.05" customHeight="1">
      <c r="B11" s="151" t="s">
        <v>49</v>
      </c>
      <c r="C11" s="8">
        <v>200</v>
      </c>
      <c r="D11" s="8">
        <v>5</v>
      </c>
      <c r="E11" s="8">
        <v>6</v>
      </c>
      <c r="F11" s="152">
        <v>10</v>
      </c>
      <c r="G11" s="152">
        <v>11</v>
      </c>
      <c r="H11" s="8">
        <v>14</v>
      </c>
      <c r="I11" s="158">
        <v>15</v>
      </c>
    </row>
    <row r="12" spans="2:9" ht="28.05" customHeight="1">
      <c r="B12" s="153" t="s">
        <v>50</v>
      </c>
      <c r="C12" s="154">
        <v>315</v>
      </c>
      <c r="D12" s="154">
        <v>7</v>
      </c>
      <c r="E12" s="154">
        <v>8</v>
      </c>
      <c r="F12" s="155">
        <v>14</v>
      </c>
      <c r="G12" s="155">
        <v>15</v>
      </c>
      <c r="H12" s="154">
        <v>21</v>
      </c>
      <c r="I12" s="159">
        <v>22</v>
      </c>
    </row>
    <row r="14" spans="2:9">
      <c r="B14" s="156" t="s">
        <v>51</v>
      </c>
      <c r="C14" s="156"/>
      <c r="D14" s="156"/>
    </row>
  </sheetData>
  <mergeCells count="4">
    <mergeCell ref="B2:I2"/>
    <mergeCell ref="D3:E3"/>
    <mergeCell ref="F3:G3"/>
    <mergeCell ref="H3:I3"/>
  </mergeCells>
  <phoneticPr fontId="46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V53"/>
  <sheetViews>
    <sheetView zoomScale="125" zoomScaleNormal="125" workbookViewId="0">
      <selection activeCell="A29" sqref="A29:K29"/>
    </sheetView>
  </sheetViews>
  <sheetFormatPr defaultColWidth="10.296875" defaultRowHeight="16.5" customHeight="1"/>
  <cols>
    <col min="1" max="1" width="11.09765625" style="50" customWidth="1"/>
    <col min="2" max="6" width="10.296875" style="50"/>
    <col min="7" max="7" width="20.09765625" style="50" customWidth="1"/>
    <col min="8" max="9" width="10.296875" style="50"/>
    <col min="10" max="10" width="8.796875" style="50" customWidth="1"/>
    <col min="11" max="11" width="12" style="50" customWidth="1"/>
    <col min="12" max="16384" width="10.296875" style="50"/>
  </cols>
  <sheetData>
    <row r="1" spans="1:11" ht="20.399999999999999">
      <c r="A1" s="179" t="s">
        <v>52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</row>
    <row r="2" spans="1:11" ht="15.6">
      <c r="A2" s="78" t="s">
        <v>53</v>
      </c>
      <c r="B2" s="180" t="s">
        <v>54</v>
      </c>
      <c r="C2" s="180"/>
      <c r="D2" s="181" t="s">
        <v>55</v>
      </c>
      <c r="E2" s="181"/>
      <c r="F2" s="180" t="s">
        <v>56</v>
      </c>
      <c r="G2" s="180"/>
      <c r="H2" s="79" t="s">
        <v>57</v>
      </c>
      <c r="I2" s="182" t="s">
        <v>58</v>
      </c>
      <c r="J2" s="182"/>
      <c r="K2" s="183"/>
    </row>
    <row r="3" spans="1:11" ht="15.6">
      <c r="A3" s="184" t="s">
        <v>59</v>
      </c>
      <c r="B3" s="185"/>
      <c r="C3" s="186"/>
      <c r="D3" s="187" t="s">
        <v>60</v>
      </c>
      <c r="E3" s="188"/>
      <c r="F3" s="188"/>
      <c r="G3" s="189"/>
      <c r="H3" s="187" t="s">
        <v>61</v>
      </c>
      <c r="I3" s="188"/>
      <c r="J3" s="188"/>
      <c r="K3" s="189"/>
    </row>
    <row r="4" spans="1:11" ht="51" customHeight="1">
      <c r="A4" s="82" t="s">
        <v>62</v>
      </c>
      <c r="B4" s="190" t="s">
        <v>63</v>
      </c>
      <c r="C4" s="191"/>
      <c r="D4" s="192" t="s">
        <v>64</v>
      </c>
      <c r="E4" s="193"/>
      <c r="F4" s="194" t="s">
        <v>65</v>
      </c>
      <c r="G4" s="195"/>
      <c r="H4" s="192" t="s">
        <v>66</v>
      </c>
      <c r="I4" s="193"/>
      <c r="J4" s="96" t="s">
        <v>67</v>
      </c>
      <c r="K4" s="106" t="s">
        <v>68</v>
      </c>
    </row>
    <row r="5" spans="1:11" ht="15.6">
      <c r="A5" s="85" t="s">
        <v>69</v>
      </c>
      <c r="B5" s="190" t="s">
        <v>70</v>
      </c>
      <c r="C5" s="191"/>
      <c r="D5" s="192" t="s">
        <v>71</v>
      </c>
      <c r="E5" s="193"/>
      <c r="F5" s="196">
        <v>45828</v>
      </c>
      <c r="G5" s="197"/>
      <c r="H5" s="192" t="s">
        <v>72</v>
      </c>
      <c r="I5" s="193"/>
      <c r="J5" s="96" t="s">
        <v>67</v>
      </c>
      <c r="K5" s="106" t="s">
        <v>68</v>
      </c>
    </row>
    <row r="6" spans="1:11" ht="15.6">
      <c r="A6" s="82" t="s">
        <v>73</v>
      </c>
      <c r="B6" s="56">
        <v>1</v>
      </c>
      <c r="C6" s="83">
        <v>6</v>
      </c>
      <c r="D6" s="85" t="s">
        <v>74</v>
      </c>
      <c r="E6" s="98"/>
      <c r="F6" s="196">
        <v>45889</v>
      </c>
      <c r="G6" s="197"/>
      <c r="H6" s="192" t="s">
        <v>75</v>
      </c>
      <c r="I6" s="193"/>
      <c r="J6" s="96" t="s">
        <v>67</v>
      </c>
      <c r="K6" s="106" t="s">
        <v>68</v>
      </c>
    </row>
    <row r="7" spans="1:11" ht="15.6">
      <c r="A7" s="82" t="s">
        <v>76</v>
      </c>
      <c r="B7" s="198">
        <v>6720</v>
      </c>
      <c r="C7" s="199"/>
      <c r="D7" s="85" t="s">
        <v>77</v>
      </c>
      <c r="E7" s="97"/>
      <c r="F7" s="196">
        <v>45894</v>
      </c>
      <c r="G7" s="197"/>
      <c r="H7" s="192" t="s">
        <v>78</v>
      </c>
      <c r="I7" s="193"/>
      <c r="J7" s="96" t="s">
        <v>67</v>
      </c>
      <c r="K7" s="106" t="s">
        <v>68</v>
      </c>
    </row>
    <row r="8" spans="1:11" ht="45" customHeight="1">
      <c r="A8" s="89" t="s">
        <v>79</v>
      </c>
      <c r="B8" s="200" t="s">
        <v>80</v>
      </c>
      <c r="C8" s="201"/>
      <c r="D8" s="202" t="s">
        <v>81</v>
      </c>
      <c r="E8" s="203"/>
      <c r="F8" s="204">
        <v>45894</v>
      </c>
      <c r="G8" s="205"/>
      <c r="H8" s="202" t="s">
        <v>82</v>
      </c>
      <c r="I8" s="203"/>
      <c r="J8" s="100" t="s">
        <v>67</v>
      </c>
      <c r="K8" s="108" t="s">
        <v>68</v>
      </c>
    </row>
    <row r="9" spans="1:11" ht="15.6">
      <c r="A9" s="206" t="s">
        <v>83</v>
      </c>
      <c r="B9" s="207"/>
      <c r="C9" s="207"/>
      <c r="D9" s="207"/>
      <c r="E9" s="207"/>
      <c r="F9" s="207"/>
      <c r="G9" s="207"/>
      <c r="H9" s="207"/>
      <c r="I9" s="207"/>
      <c r="J9" s="207"/>
      <c r="K9" s="208"/>
    </row>
    <row r="10" spans="1:11" ht="15.6">
      <c r="A10" s="209" t="s">
        <v>84</v>
      </c>
      <c r="B10" s="210"/>
      <c r="C10" s="210"/>
      <c r="D10" s="210"/>
      <c r="E10" s="210"/>
      <c r="F10" s="210"/>
      <c r="G10" s="210"/>
      <c r="H10" s="210"/>
      <c r="I10" s="210"/>
      <c r="J10" s="210"/>
      <c r="K10" s="211"/>
    </row>
    <row r="11" spans="1:11" ht="15.6">
      <c r="A11" s="124" t="s">
        <v>85</v>
      </c>
      <c r="B11" s="125" t="s">
        <v>86</v>
      </c>
      <c r="C11" s="126" t="s">
        <v>87</v>
      </c>
      <c r="D11" s="127"/>
      <c r="E11" s="128" t="s">
        <v>88</v>
      </c>
      <c r="F11" s="125" t="s">
        <v>86</v>
      </c>
      <c r="G11" s="126" t="s">
        <v>87</v>
      </c>
      <c r="H11" s="126" t="s">
        <v>89</v>
      </c>
      <c r="I11" s="128" t="s">
        <v>90</v>
      </c>
      <c r="J11" s="125" t="s">
        <v>86</v>
      </c>
      <c r="K11" s="144" t="s">
        <v>87</v>
      </c>
    </row>
    <row r="12" spans="1:11" ht="15.6">
      <c r="A12" s="85" t="s">
        <v>91</v>
      </c>
      <c r="B12" s="95" t="s">
        <v>86</v>
      </c>
      <c r="C12" s="96" t="s">
        <v>87</v>
      </c>
      <c r="D12" s="97"/>
      <c r="E12" s="98" t="s">
        <v>92</v>
      </c>
      <c r="F12" s="95" t="s">
        <v>86</v>
      </c>
      <c r="G12" s="96" t="s">
        <v>87</v>
      </c>
      <c r="H12" s="96" t="s">
        <v>89</v>
      </c>
      <c r="I12" s="98" t="s">
        <v>93</v>
      </c>
      <c r="J12" s="95" t="s">
        <v>86</v>
      </c>
      <c r="K12" s="106" t="s">
        <v>87</v>
      </c>
    </row>
    <row r="13" spans="1:11" ht="15.6">
      <c r="A13" s="85" t="s">
        <v>94</v>
      </c>
      <c r="B13" s="95" t="s">
        <v>86</v>
      </c>
      <c r="C13" s="96" t="s">
        <v>87</v>
      </c>
      <c r="D13" s="97"/>
      <c r="E13" s="98" t="s">
        <v>95</v>
      </c>
      <c r="F13" s="96" t="s">
        <v>96</v>
      </c>
      <c r="G13" s="96" t="s">
        <v>97</v>
      </c>
      <c r="H13" s="96" t="s">
        <v>89</v>
      </c>
      <c r="I13" s="98" t="s">
        <v>98</v>
      </c>
      <c r="J13" s="95" t="s">
        <v>86</v>
      </c>
      <c r="K13" s="106" t="s">
        <v>87</v>
      </c>
    </row>
    <row r="14" spans="1:11" ht="15.6">
      <c r="A14" s="202" t="s">
        <v>99</v>
      </c>
      <c r="B14" s="203"/>
      <c r="C14" s="203"/>
      <c r="D14" s="203"/>
      <c r="E14" s="203"/>
      <c r="F14" s="203"/>
      <c r="G14" s="203"/>
      <c r="H14" s="203"/>
      <c r="I14" s="203"/>
      <c r="J14" s="203"/>
      <c r="K14" s="212"/>
    </row>
    <row r="15" spans="1:11" ht="15.6">
      <c r="A15" s="209" t="s">
        <v>100</v>
      </c>
      <c r="B15" s="210"/>
      <c r="C15" s="210"/>
      <c r="D15" s="210"/>
      <c r="E15" s="210"/>
      <c r="F15" s="210"/>
      <c r="G15" s="210"/>
      <c r="H15" s="210"/>
      <c r="I15" s="210"/>
      <c r="J15" s="210"/>
      <c r="K15" s="211"/>
    </row>
    <row r="16" spans="1:11" ht="15.6">
      <c r="A16" s="129" t="s">
        <v>101</v>
      </c>
      <c r="B16" s="126" t="s">
        <v>96</v>
      </c>
      <c r="C16" s="126" t="s">
        <v>97</v>
      </c>
      <c r="D16" s="130"/>
      <c r="E16" s="131" t="s">
        <v>102</v>
      </c>
      <c r="F16" s="126" t="s">
        <v>96</v>
      </c>
      <c r="G16" s="126" t="s">
        <v>97</v>
      </c>
      <c r="H16" s="132"/>
      <c r="I16" s="131" t="s">
        <v>103</v>
      </c>
      <c r="J16" s="126" t="s">
        <v>96</v>
      </c>
      <c r="K16" s="144" t="s">
        <v>97</v>
      </c>
    </row>
    <row r="17" spans="1:22" ht="16.5" customHeight="1">
      <c r="A17" s="87" t="s">
        <v>104</v>
      </c>
      <c r="B17" s="96" t="s">
        <v>96</v>
      </c>
      <c r="C17" s="96" t="s">
        <v>97</v>
      </c>
      <c r="D17" s="56"/>
      <c r="E17" s="101" t="s">
        <v>105</v>
      </c>
      <c r="F17" s="96" t="s">
        <v>96</v>
      </c>
      <c r="G17" s="96" t="s">
        <v>97</v>
      </c>
      <c r="H17" s="133"/>
      <c r="I17" s="101" t="s">
        <v>106</v>
      </c>
      <c r="J17" s="96" t="s">
        <v>96</v>
      </c>
      <c r="K17" s="106" t="s">
        <v>97</v>
      </c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</row>
    <row r="18" spans="1:22" ht="18" customHeight="1">
      <c r="A18" s="213" t="s">
        <v>107</v>
      </c>
      <c r="B18" s="214"/>
      <c r="C18" s="214"/>
      <c r="D18" s="214"/>
      <c r="E18" s="214"/>
      <c r="F18" s="214"/>
      <c r="G18" s="214"/>
      <c r="H18" s="214"/>
      <c r="I18" s="214"/>
      <c r="J18" s="214"/>
      <c r="K18" s="215"/>
    </row>
    <row r="19" spans="1:22" ht="18" customHeight="1">
      <c r="A19" s="209" t="s">
        <v>108</v>
      </c>
      <c r="B19" s="210"/>
      <c r="C19" s="210"/>
      <c r="D19" s="210"/>
      <c r="E19" s="210"/>
      <c r="F19" s="210"/>
      <c r="G19" s="210"/>
      <c r="H19" s="210"/>
      <c r="I19" s="210"/>
      <c r="J19" s="210"/>
      <c r="K19" s="211"/>
    </row>
    <row r="20" spans="1:22" ht="16.5" customHeight="1">
      <c r="A20" s="216" t="s">
        <v>109</v>
      </c>
      <c r="B20" s="217"/>
      <c r="C20" s="217"/>
      <c r="D20" s="217"/>
      <c r="E20" s="217"/>
      <c r="F20" s="217"/>
      <c r="G20" s="217"/>
      <c r="H20" s="217"/>
      <c r="I20" s="217"/>
      <c r="J20" s="217"/>
      <c r="K20" s="218"/>
    </row>
    <row r="21" spans="1:22" ht="21.75" customHeight="1">
      <c r="A21" s="134" t="s">
        <v>110</v>
      </c>
      <c r="B21" s="135" t="s">
        <v>111</v>
      </c>
      <c r="C21" s="135" t="s">
        <v>112</v>
      </c>
      <c r="D21" s="135" t="s">
        <v>113</v>
      </c>
      <c r="E21" s="135" t="s">
        <v>114</v>
      </c>
      <c r="F21" s="135" t="s">
        <v>115</v>
      </c>
      <c r="G21" s="135" t="s">
        <v>116</v>
      </c>
      <c r="H21" s="101"/>
      <c r="I21" s="101"/>
      <c r="J21" s="101"/>
      <c r="K21" s="77" t="s">
        <v>117</v>
      </c>
    </row>
    <row r="22" spans="1:22" ht="16.5" customHeight="1">
      <c r="A22" s="136" t="s">
        <v>118</v>
      </c>
      <c r="B22" s="86">
        <v>0.5</v>
      </c>
      <c r="C22" s="86">
        <v>0.5</v>
      </c>
      <c r="D22" s="86">
        <v>0.5</v>
      </c>
      <c r="E22" s="86">
        <v>0.5</v>
      </c>
      <c r="F22" s="86">
        <v>0.5</v>
      </c>
      <c r="G22" s="86">
        <v>0.5</v>
      </c>
      <c r="H22" s="86"/>
      <c r="I22" s="86"/>
      <c r="J22" s="86"/>
      <c r="K22" s="146" t="s">
        <v>119</v>
      </c>
    </row>
    <row r="23" spans="1:22" ht="16.5" customHeight="1">
      <c r="A23" s="136"/>
      <c r="B23" s="86"/>
      <c r="C23" s="86"/>
      <c r="D23" s="86"/>
      <c r="E23" s="86"/>
      <c r="F23" s="86"/>
      <c r="G23" s="86"/>
      <c r="H23" s="86"/>
      <c r="I23" s="86"/>
      <c r="J23" s="86"/>
      <c r="K23" s="146"/>
    </row>
    <row r="24" spans="1:22" ht="16.5" customHeight="1">
      <c r="A24" s="136"/>
      <c r="B24" s="86"/>
      <c r="C24" s="86"/>
      <c r="D24" s="86"/>
      <c r="E24" s="86"/>
      <c r="F24" s="86"/>
      <c r="G24" s="86"/>
      <c r="H24" s="86"/>
      <c r="I24" s="86"/>
      <c r="J24" s="86"/>
      <c r="K24" s="147"/>
    </row>
    <row r="25" spans="1:22" ht="16.5" customHeight="1">
      <c r="A25" s="136"/>
      <c r="B25" s="86"/>
      <c r="C25" s="86"/>
      <c r="D25" s="86"/>
      <c r="E25" s="86"/>
      <c r="F25" s="86"/>
      <c r="G25" s="86"/>
      <c r="H25" s="86"/>
      <c r="I25" s="86"/>
      <c r="J25" s="86"/>
      <c r="K25" s="147"/>
    </row>
    <row r="26" spans="1:22" ht="16.5" customHeight="1">
      <c r="A26" s="88"/>
      <c r="B26" s="86"/>
      <c r="C26" s="86"/>
      <c r="D26" s="86"/>
      <c r="E26" s="86"/>
      <c r="F26" s="86"/>
      <c r="G26" s="86"/>
      <c r="H26" s="86"/>
      <c r="I26" s="86"/>
      <c r="J26" s="86"/>
      <c r="K26" s="75"/>
    </row>
    <row r="27" spans="1:22" ht="16.5" customHeight="1">
      <c r="A27" s="88"/>
      <c r="B27" s="86"/>
      <c r="C27" s="86"/>
      <c r="D27" s="86"/>
      <c r="E27" s="86"/>
      <c r="F27" s="86"/>
      <c r="G27" s="86"/>
      <c r="H27" s="86"/>
      <c r="I27" s="86"/>
      <c r="J27" s="86"/>
      <c r="K27" s="75"/>
    </row>
    <row r="28" spans="1:22" ht="16.5" customHeight="1">
      <c r="A28" s="99"/>
      <c r="B28" s="137"/>
      <c r="C28" s="137"/>
      <c r="D28" s="137"/>
      <c r="E28" s="137"/>
      <c r="F28" s="137"/>
      <c r="G28" s="137"/>
      <c r="H28" s="137"/>
      <c r="I28" s="137"/>
      <c r="J28" s="137"/>
      <c r="K28" s="76"/>
    </row>
    <row r="29" spans="1:22" ht="18" customHeight="1">
      <c r="A29" s="219" t="s">
        <v>120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21"/>
    </row>
    <row r="30" spans="1:22" ht="18.75" customHeight="1">
      <c r="A30" s="222" t="s">
        <v>121</v>
      </c>
      <c r="B30" s="223"/>
      <c r="C30" s="223"/>
      <c r="D30" s="223"/>
      <c r="E30" s="223"/>
      <c r="F30" s="223"/>
      <c r="G30" s="223"/>
      <c r="H30" s="223"/>
      <c r="I30" s="223"/>
      <c r="J30" s="223"/>
      <c r="K30" s="224"/>
    </row>
    <row r="31" spans="1:22" ht="18.75" customHeight="1">
      <c r="A31" s="225"/>
      <c r="B31" s="226"/>
      <c r="C31" s="226"/>
      <c r="D31" s="226"/>
      <c r="E31" s="226"/>
      <c r="F31" s="226"/>
      <c r="G31" s="226"/>
      <c r="H31" s="226"/>
      <c r="I31" s="226"/>
      <c r="J31" s="226"/>
      <c r="K31" s="227"/>
    </row>
    <row r="32" spans="1:22" ht="18" customHeight="1">
      <c r="A32" s="228" t="s">
        <v>122</v>
      </c>
      <c r="B32" s="229"/>
      <c r="C32" s="229"/>
      <c r="D32" s="229"/>
      <c r="E32" s="229"/>
      <c r="F32" s="229"/>
      <c r="G32" s="229"/>
      <c r="H32" s="229"/>
      <c r="I32" s="229"/>
      <c r="J32" s="229"/>
      <c r="K32" s="230"/>
    </row>
    <row r="33" spans="1:11" ht="15.6">
      <c r="A33" s="231" t="s">
        <v>123</v>
      </c>
      <c r="B33" s="232"/>
      <c r="C33" s="232"/>
      <c r="D33" s="232"/>
      <c r="E33" s="232"/>
      <c r="F33" s="232"/>
      <c r="G33" s="232"/>
      <c r="H33" s="232"/>
      <c r="I33" s="232"/>
      <c r="J33" s="232"/>
      <c r="K33" s="233"/>
    </row>
    <row r="34" spans="1:11" ht="15.6">
      <c r="A34" s="234" t="s">
        <v>124</v>
      </c>
      <c r="B34" s="235"/>
      <c r="C34" s="96" t="s">
        <v>67</v>
      </c>
      <c r="D34" s="96" t="s">
        <v>68</v>
      </c>
      <c r="E34" s="236" t="s">
        <v>125</v>
      </c>
      <c r="F34" s="237"/>
      <c r="G34" s="237"/>
      <c r="H34" s="237"/>
      <c r="I34" s="237"/>
      <c r="J34" s="237"/>
      <c r="K34" s="238"/>
    </row>
    <row r="35" spans="1:11" ht="15.6">
      <c r="A35" s="239" t="s">
        <v>126</v>
      </c>
      <c r="B35" s="239"/>
      <c r="C35" s="239"/>
      <c r="D35" s="239"/>
      <c r="E35" s="239"/>
      <c r="F35" s="239"/>
      <c r="G35" s="239"/>
      <c r="H35" s="239"/>
      <c r="I35" s="239"/>
      <c r="J35" s="239"/>
      <c r="K35" s="239"/>
    </row>
    <row r="36" spans="1:11" ht="16.95" customHeight="1">
      <c r="A36" s="240" t="s">
        <v>127</v>
      </c>
      <c r="B36" s="241"/>
      <c r="C36" s="241"/>
      <c r="D36" s="241"/>
      <c r="E36" s="241"/>
      <c r="F36" s="241"/>
      <c r="G36" s="241"/>
      <c r="H36" s="241"/>
      <c r="I36" s="241"/>
      <c r="J36" s="241"/>
      <c r="K36" s="242"/>
    </row>
    <row r="37" spans="1:11" ht="16.95" customHeight="1">
      <c r="A37" s="240" t="s">
        <v>128</v>
      </c>
      <c r="B37" s="241"/>
      <c r="C37" s="241"/>
      <c r="D37" s="241"/>
      <c r="E37" s="241"/>
      <c r="F37" s="241"/>
      <c r="G37" s="241"/>
      <c r="H37" s="241"/>
      <c r="I37" s="241"/>
      <c r="J37" s="241"/>
      <c r="K37" s="242"/>
    </row>
    <row r="38" spans="1:11" ht="16.95" customHeight="1">
      <c r="A38" s="240" t="s">
        <v>129</v>
      </c>
      <c r="B38" s="241"/>
      <c r="C38" s="241"/>
      <c r="D38" s="241"/>
      <c r="E38" s="241"/>
      <c r="F38" s="241"/>
      <c r="G38" s="241"/>
      <c r="H38" s="241"/>
      <c r="I38" s="241"/>
      <c r="J38" s="241"/>
      <c r="K38" s="242"/>
    </row>
    <row r="39" spans="1:11" ht="16.95" customHeight="1">
      <c r="A39" s="240" t="s">
        <v>130</v>
      </c>
      <c r="B39" s="241"/>
      <c r="C39" s="241"/>
      <c r="D39" s="241"/>
      <c r="E39" s="241"/>
      <c r="F39" s="241"/>
      <c r="G39" s="241"/>
      <c r="H39" s="241"/>
      <c r="I39" s="241"/>
      <c r="J39" s="241"/>
      <c r="K39" s="242"/>
    </row>
    <row r="40" spans="1:11" ht="16.95" customHeight="1">
      <c r="A40" s="240" t="s">
        <v>131</v>
      </c>
      <c r="B40" s="241"/>
      <c r="C40" s="241"/>
      <c r="D40" s="241"/>
      <c r="E40" s="241"/>
      <c r="F40" s="241"/>
      <c r="G40" s="241"/>
      <c r="H40" s="241"/>
      <c r="I40" s="241"/>
      <c r="J40" s="241"/>
      <c r="K40" s="242"/>
    </row>
    <row r="41" spans="1:11" ht="16.95" customHeight="1">
      <c r="A41" s="240" t="s">
        <v>132</v>
      </c>
      <c r="B41" s="241"/>
      <c r="C41" s="241"/>
      <c r="D41" s="241"/>
      <c r="E41" s="241"/>
      <c r="F41" s="241"/>
      <c r="G41" s="241"/>
      <c r="H41" s="241"/>
      <c r="I41" s="241"/>
      <c r="J41" s="241"/>
      <c r="K41" s="242"/>
    </row>
    <row r="42" spans="1:11" ht="15.6">
      <c r="A42" s="243" t="s">
        <v>133</v>
      </c>
      <c r="B42" s="244"/>
      <c r="C42" s="244"/>
      <c r="D42" s="244"/>
      <c r="E42" s="244"/>
      <c r="F42" s="244"/>
      <c r="G42" s="244"/>
      <c r="H42" s="244"/>
      <c r="I42" s="244"/>
      <c r="J42" s="244"/>
      <c r="K42" s="245"/>
    </row>
    <row r="43" spans="1:11" ht="15.6">
      <c r="A43" s="246" t="s">
        <v>134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48"/>
    </row>
    <row r="44" spans="1:11" ht="15.6">
      <c r="A44" s="209" t="s">
        <v>135</v>
      </c>
      <c r="B44" s="210"/>
      <c r="C44" s="210"/>
      <c r="D44" s="210"/>
      <c r="E44" s="210"/>
      <c r="F44" s="210"/>
      <c r="G44" s="210"/>
      <c r="H44" s="210"/>
      <c r="I44" s="210"/>
      <c r="J44" s="210"/>
      <c r="K44" s="211"/>
    </row>
    <row r="45" spans="1:11" ht="15.6">
      <c r="A45" s="129" t="s">
        <v>136</v>
      </c>
      <c r="B45" s="126" t="s">
        <v>96</v>
      </c>
      <c r="C45" s="126" t="s">
        <v>97</v>
      </c>
      <c r="D45" s="126" t="s">
        <v>89</v>
      </c>
      <c r="E45" s="131" t="s">
        <v>137</v>
      </c>
      <c r="F45" s="126" t="s">
        <v>96</v>
      </c>
      <c r="G45" s="126" t="s">
        <v>97</v>
      </c>
      <c r="H45" s="126" t="s">
        <v>89</v>
      </c>
      <c r="I45" s="131" t="s">
        <v>138</v>
      </c>
      <c r="J45" s="126" t="s">
        <v>96</v>
      </c>
      <c r="K45" s="144" t="s">
        <v>97</v>
      </c>
    </row>
    <row r="46" spans="1:11" ht="15.6">
      <c r="A46" s="87" t="s">
        <v>88</v>
      </c>
      <c r="B46" s="96" t="s">
        <v>96</v>
      </c>
      <c r="C46" s="96" t="s">
        <v>97</v>
      </c>
      <c r="D46" s="96" t="s">
        <v>89</v>
      </c>
      <c r="E46" s="101" t="s">
        <v>95</v>
      </c>
      <c r="F46" s="96" t="s">
        <v>96</v>
      </c>
      <c r="G46" s="96" t="s">
        <v>97</v>
      </c>
      <c r="H46" s="96" t="s">
        <v>89</v>
      </c>
      <c r="I46" s="101" t="s">
        <v>106</v>
      </c>
      <c r="J46" s="96" t="s">
        <v>96</v>
      </c>
      <c r="K46" s="106" t="s">
        <v>97</v>
      </c>
    </row>
    <row r="47" spans="1:11" ht="15.6">
      <c r="A47" s="202" t="s">
        <v>139</v>
      </c>
      <c r="B47" s="203"/>
      <c r="C47" s="203"/>
      <c r="D47" s="203"/>
      <c r="E47" s="203"/>
      <c r="F47" s="203"/>
      <c r="G47" s="203"/>
      <c r="H47" s="203"/>
      <c r="I47" s="203"/>
      <c r="J47" s="203"/>
      <c r="K47" s="212"/>
    </row>
    <row r="48" spans="1:11" ht="15.6">
      <c r="A48" s="239" t="s">
        <v>140</v>
      </c>
      <c r="B48" s="239"/>
      <c r="C48" s="239"/>
      <c r="D48" s="239"/>
      <c r="E48" s="239"/>
      <c r="F48" s="239"/>
      <c r="G48" s="239"/>
      <c r="H48" s="239"/>
      <c r="I48" s="239"/>
      <c r="J48" s="239"/>
      <c r="K48" s="239"/>
    </row>
    <row r="49" spans="1:11" ht="15.6">
      <c r="A49" s="240" t="s">
        <v>141</v>
      </c>
      <c r="B49" s="241"/>
      <c r="C49" s="241"/>
      <c r="D49" s="241"/>
      <c r="E49" s="241"/>
      <c r="F49" s="241"/>
      <c r="G49" s="241"/>
      <c r="H49" s="241"/>
      <c r="I49" s="241"/>
      <c r="J49" s="241"/>
      <c r="K49" s="242"/>
    </row>
    <row r="50" spans="1:11" ht="15.6">
      <c r="A50" s="138" t="s">
        <v>142</v>
      </c>
      <c r="B50" s="249" t="s">
        <v>143</v>
      </c>
      <c r="C50" s="249"/>
      <c r="D50" s="139" t="s">
        <v>144</v>
      </c>
      <c r="E50" s="140" t="s">
        <v>145</v>
      </c>
      <c r="F50" s="141" t="s">
        <v>146</v>
      </c>
      <c r="G50" s="142">
        <v>45775</v>
      </c>
      <c r="H50" s="250" t="s">
        <v>147</v>
      </c>
      <c r="I50" s="251"/>
      <c r="J50" s="252"/>
      <c r="K50" s="253"/>
    </row>
    <row r="51" spans="1:11" ht="15.6">
      <c r="A51" s="239" t="s">
        <v>148</v>
      </c>
      <c r="B51" s="239"/>
      <c r="C51" s="239"/>
      <c r="D51" s="239"/>
      <c r="E51" s="239"/>
      <c r="F51" s="239"/>
      <c r="G51" s="239"/>
      <c r="H51" s="239"/>
      <c r="I51" s="239"/>
      <c r="J51" s="239"/>
      <c r="K51" s="239"/>
    </row>
    <row r="52" spans="1:11" ht="15.6">
      <c r="A52" s="254"/>
      <c r="B52" s="255"/>
      <c r="C52" s="255"/>
      <c r="D52" s="255"/>
      <c r="E52" s="255"/>
      <c r="F52" s="255"/>
      <c r="G52" s="255"/>
      <c r="H52" s="255"/>
      <c r="I52" s="255"/>
      <c r="J52" s="255"/>
      <c r="K52" s="256"/>
    </row>
    <row r="53" spans="1:11" ht="15.6">
      <c r="A53" s="138" t="s">
        <v>142</v>
      </c>
      <c r="B53" s="257"/>
      <c r="C53" s="257"/>
      <c r="D53" s="139" t="s">
        <v>144</v>
      </c>
      <c r="E53" s="143"/>
      <c r="F53" s="141" t="s">
        <v>149</v>
      </c>
      <c r="G53" s="142"/>
      <c r="H53" s="250" t="s">
        <v>147</v>
      </c>
      <c r="I53" s="251"/>
      <c r="J53" s="258"/>
      <c r="K53" s="259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6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175260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205740</xdr:colOff>
                    <xdr:row>10</xdr:row>
                    <xdr:rowOff>129540</xdr:rowOff>
                  </from>
                  <to>
                    <xdr:col>6</xdr:col>
                    <xdr:colOff>594360</xdr:colOff>
                    <xdr:row>12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175260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205740</xdr:colOff>
                    <xdr:row>10</xdr:row>
                    <xdr:rowOff>129540</xdr:rowOff>
                  </from>
                  <to>
                    <xdr:col>10</xdr:col>
                    <xdr:colOff>594360</xdr:colOff>
                    <xdr:row>12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175260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396240</xdr:colOff>
                    <xdr:row>50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213360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205740</xdr:colOff>
                    <xdr:row>9</xdr:row>
                    <xdr:rowOff>175260</xdr:rowOff>
                  </from>
                  <to>
                    <xdr:col>6</xdr:col>
                    <xdr:colOff>594360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205740</xdr:colOff>
                    <xdr:row>11</xdr:row>
                    <xdr:rowOff>0</xdr:rowOff>
                  </from>
                  <to>
                    <xdr:col>5</xdr:col>
                    <xdr:colOff>594360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175260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175260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586740</xdr:colOff>
                    <xdr:row>11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586740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205740</xdr:colOff>
                    <xdr:row>15</xdr:row>
                    <xdr:rowOff>15240</xdr:rowOff>
                  </from>
                  <to>
                    <xdr:col>1</xdr:col>
                    <xdr:colOff>594360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205740</xdr:colOff>
                    <xdr:row>16</xdr:row>
                    <xdr:rowOff>15240</xdr:rowOff>
                  </from>
                  <to>
                    <xdr:col>1</xdr:col>
                    <xdr:colOff>594360</xdr:colOff>
                    <xdr:row>17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586740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205740</xdr:colOff>
                    <xdr:row>15</xdr:row>
                    <xdr:rowOff>0</xdr:rowOff>
                  </from>
                  <to>
                    <xdr:col>2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586740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175260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205740</xdr:colOff>
                    <xdr:row>16</xdr:row>
                    <xdr:rowOff>0</xdr:rowOff>
                  </from>
                  <to>
                    <xdr:col>6</xdr:col>
                    <xdr:colOff>594360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205740</xdr:colOff>
                    <xdr:row>15</xdr:row>
                    <xdr:rowOff>0</xdr:rowOff>
                  </from>
                  <to>
                    <xdr:col>6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205740</xdr:colOff>
                    <xdr:row>16</xdr:row>
                    <xdr:rowOff>0</xdr:rowOff>
                  </from>
                  <to>
                    <xdr:col>9</xdr:col>
                    <xdr:colOff>594360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213360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205740</xdr:colOff>
                    <xdr:row>15</xdr:row>
                    <xdr:rowOff>0</xdr:rowOff>
                  </from>
                  <to>
                    <xdr:col>9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213360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243840</xdr:colOff>
                    <xdr:row>6</xdr:row>
                    <xdr:rowOff>0</xdr:rowOff>
                  </from>
                  <to>
                    <xdr:col>9</xdr:col>
                    <xdr:colOff>632460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243840</xdr:colOff>
                    <xdr:row>7</xdr:row>
                    <xdr:rowOff>0</xdr:rowOff>
                  </from>
                  <to>
                    <xdr:col>9</xdr:col>
                    <xdr:colOff>632460</xdr:colOff>
                    <xdr:row>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243840</xdr:colOff>
                    <xdr:row>5</xdr:row>
                    <xdr:rowOff>0</xdr:rowOff>
                  </from>
                  <to>
                    <xdr:col>9</xdr:col>
                    <xdr:colOff>632460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167640</xdr:rowOff>
                  </from>
                  <to>
                    <xdr:col>9</xdr:col>
                    <xdr:colOff>624840</xdr:colOff>
                    <xdr:row>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213360</xdr:colOff>
                    <xdr:row>2</xdr:row>
                    <xdr:rowOff>175260</xdr:rowOff>
                  </from>
                  <to>
                    <xdr:col>9</xdr:col>
                    <xdr:colOff>609600</xdr:colOff>
                    <xdr:row>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137160</xdr:rowOff>
                  </from>
                  <to>
                    <xdr:col>10</xdr:col>
                    <xdr:colOff>586740</xdr:colOff>
                    <xdr:row>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205740</xdr:colOff>
                    <xdr:row>3</xdr:row>
                    <xdr:rowOff>152400</xdr:rowOff>
                  </from>
                  <to>
                    <xdr:col>10</xdr:col>
                    <xdr:colOff>594360</xdr:colOff>
                    <xdr:row>3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213360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213360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213360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175260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175260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213360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205740</xdr:colOff>
                    <xdr:row>12</xdr:row>
                    <xdr:rowOff>0</xdr:rowOff>
                  </from>
                  <to>
                    <xdr:col>6</xdr:col>
                    <xdr:colOff>594360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586740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205740</xdr:colOff>
                    <xdr:row>44</xdr:row>
                    <xdr:rowOff>15240</xdr:rowOff>
                  </from>
                  <to>
                    <xdr:col>1</xdr:col>
                    <xdr:colOff>594360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205740</xdr:colOff>
                    <xdr:row>45</xdr:row>
                    <xdr:rowOff>0</xdr:rowOff>
                  </from>
                  <to>
                    <xdr:col>1</xdr:col>
                    <xdr:colOff>594360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205740</xdr:colOff>
                    <xdr:row>45</xdr:row>
                    <xdr:rowOff>0</xdr:rowOff>
                  </from>
                  <to>
                    <xdr:col>2</xdr:col>
                    <xdr:colOff>594360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205740</xdr:colOff>
                    <xdr:row>44</xdr:row>
                    <xdr:rowOff>0</xdr:rowOff>
                  </from>
                  <to>
                    <xdr:col>2</xdr:col>
                    <xdr:colOff>594360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243840</xdr:colOff>
                    <xdr:row>45</xdr:row>
                    <xdr:rowOff>0</xdr:rowOff>
                  </from>
                  <to>
                    <xdr:col>5</xdr:col>
                    <xdr:colOff>632460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624840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175260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175260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205740</xdr:colOff>
                    <xdr:row>45</xdr:row>
                    <xdr:rowOff>0</xdr:rowOff>
                  </from>
                  <to>
                    <xdr:col>9</xdr:col>
                    <xdr:colOff>594360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213360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586740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213360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586740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586740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586740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586740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205740</xdr:colOff>
                    <xdr:row>11</xdr:row>
                    <xdr:rowOff>137160</xdr:rowOff>
                  </from>
                  <to>
                    <xdr:col>10</xdr:col>
                    <xdr:colOff>594360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175260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586740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586740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586740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205740</xdr:colOff>
                    <xdr:row>33</xdr:row>
                    <xdr:rowOff>0</xdr:rowOff>
                  </from>
                  <to>
                    <xdr:col>2</xdr:col>
                    <xdr:colOff>594360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205740</xdr:colOff>
                    <xdr:row>33</xdr:row>
                    <xdr:rowOff>0</xdr:rowOff>
                  </from>
                  <to>
                    <xdr:col>3</xdr:col>
                    <xdr:colOff>594360</xdr:colOff>
                    <xdr:row>34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O21"/>
  <sheetViews>
    <sheetView workbookViewId="0">
      <selection activeCell="F25" sqref="F25"/>
    </sheetView>
  </sheetViews>
  <sheetFormatPr defaultColWidth="9" defaultRowHeight="25.95" customHeight="1"/>
  <cols>
    <col min="1" max="1" width="25.09765625" style="109" customWidth="1"/>
    <col min="2" max="8" width="12" style="109" customWidth="1"/>
    <col min="9" max="9" width="1.296875" style="109" customWidth="1"/>
    <col min="10" max="10" width="17.796875" style="110" customWidth="1"/>
    <col min="11" max="11" width="17" style="110" customWidth="1"/>
    <col min="12" max="12" width="18.5" style="109" customWidth="1"/>
    <col min="13" max="13" width="16.69921875" style="109" customWidth="1"/>
    <col min="14" max="14" width="14.19921875" style="109" customWidth="1"/>
    <col min="15" max="15" width="16.296875" style="109" customWidth="1"/>
    <col min="16" max="16384" width="9" style="109"/>
  </cols>
  <sheetData>
    <row r="1" spans="1:15" ht="19.5" customHeight="1">
      <c r="A1" s="260" t="s">
        <v>150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</row>
    <row r="2" spans="1:15" ht="19.5" customHeight="1">
      <c r="A2" s="28" t="s">
        <v>62</v>
      </c>
      <c r="B2" s="262" t="str">
        <f>首期!B4</f>
        <v>TAMMAN92046</v>
      </c>
      <c r="C2" s="262"/>
      <c r="D2" s="30" t="s">
        <v>69</v>
      </c>
      <c r="E2" s="262" t="str">
        <f>首期!B5</f>
        <v>女式软壳裤</v>
      </c>
      <c r="F2" s="262"/>
      <c r="G2" s="262"/>
      <c r="H2" s="262"/>
      <c r="I2" s="265"/>
      <c r="J2" s="116" t="s">
        <v>57</v>
      </c>
      <c r="K2" s="262" t="str">
        <f>首期!I2</f>
        <v>青岛锦瑞麟服装有限公司松尚分厂</v>
      </c>
      <c r="L2" s="262"/>
      <c r="M2" s="262"/>
      <c r="N2" s="262"/>
      <c r="O2" s="262"/>
    </row>
    <row r="3" spans="1:15" ht="19.5" customHeight="1">
      <c r="A3" s="263" t="s">
        <v>151</v>
      </c>
      <c r="B3" s="263" t="s">
        <v>152</v>
      </c>
      <c r="C3" s="263"/>
      <c r="D3" s="263"/>
      <c r="E3" s="263"/>
      <c r="F3" s="263"/>
      <c r="G3" s="263"/>
      <c r="H3" s="263"/>
      <c r="I3" s="265"/>
      <c r="J3" s="264" t="s">
        <v>153</v>
      </c>
      <c r="K3" s="264"/>
      <c r="L3" s="264"/>
      <c r="M3" s="264"/>
      <c r="N3" s="264"/>
      <c r="O3" s="264"/>
    </row>
    <row r="4" spans="1:15" ht="19.5" customHeight="1">
      <c r="A4" s="263"/>
      <c r="B4" s="32" t="s">
        <v>154</v>
      </c>
      <c r="C4" s="33" t="s">
        <v>155</v>
      </c>
      <c r="D4" s="34" t="s">
        <v>156</v>
      </c>
      <c r="E4" s="33" t="s">
        <v>157</v>
      </c>
      <c r="F4" s="33" t="s">
        <v>158</v>
      </c>
      <c r="G4" s="33" t="s">
        <v>159</v>
      </c>
      <c r="H4" s="33" t="s">
        <v>160</v>
      </c>
      <c r="I4" s="265"/>
      <c r="J4" s="117" t="s">
        <v>161</v>
      </c>
      <c r="K4" s="117" t="s">
        <v>162</v>
      </c>
      <c r="L4" s="118"/>
      <c r="M4" s="119"/>
      <c r="N4" s="119"/>
      <c r="O4" s="119"/>
    </row>
    <row r="5" spans="1:15" ht="19.5" customHeight="1">
      <c r="A5" s="263"/>
      <c r="B5" s="32" t="s">
        <v>163</v>
      </c>
      <c r="C5" s="33" t="s">
        <v>164</v>
      </c>
      <c r="D5" s="34" t="s">
        <v>165</v>
      </c>
      <c r="E5" s="33" t="s">
        <v>166</v>
      </c>
      <c r="F5" s="33" t="s">
        <v>167</v>
      </c>
      <c r="G5" s="33" t="s">
        <v>168</v>
      </c>
      <c r="H5" s="33" t="s">
        <v>169</v>
      </c>
      <c r="I5" s="265"/>
      <c r="J5" s="45" t="s">
        <v>170</v>
      </c>
      <c r="K5" s="45"/>
      <c r="L5" s="120"/>
      <c r="M5" s="120"/>
      <c r="N5" s="120"/>
      <c r="O5" s="120"/>
    </row>
    <row r="6" spans="1:15" ht="19.5" customHeight="1">
      <c r="A6" s="35" t="s">
        <v>171</v>
      </c>
      <c r="B6" s="38">
        <f>C6-2.1</f>
        <v>95.8</v>
      </c>
      <c r="C6" s="38">
        <f>D6-2.1</f>
        <v>97.9</v>
      </c>
      <c r="D6" s="39">
        <v>100</v>
      </c>
      <c r="E6" s="38">
        <f t="shared" ref="E6:H6" si="0">D6+2.1</f>
        <v>102.1</v>
      </c>
      <c r="F6" s="38">
        <f t="shared" si="0"/>
        <v>104.2</v>
      </c>
      <c r="G6" s="38">
        <f t="shared" si="0"/>
        <v>106.3</v>
      </c>
      <c r="H6" s="38">
        <f t="shared" si="0"/>
        <v>108.4</v>
      </c>
      <c r="I6" s="265"/>
      <c r="J6" s="48" t="s">
        <v>172</v>
      </c>
      <c r="K6" s="45" t="s">
        <v>173</v>
      </c>
      <c r="L6" s="120"/>
      <c r="M6" s="120"/>
      <c r="N6" s="120"/>
      <c r="O6" s="120"/>
    </row>
    <row r="7" spans="1:15" ht="19.5" customHeight="1">
      <c r="A7" s="35" t="s">
        <v>174</v>
      </c>
      <c r="B7" s="38">
        <f>C7-1.5</f>
        <v>69</v>
      </c>
      <c r="C7" s="38">
        <f>D7-1.5</f>
        <v>70.5</v>
      </c>
      <c r="D7" s="39">
        <v>72</v>
      </c>
      <c r="E7" s="38">
        <f t="shared" ref="E7:H7" si="1">D7+1.5</f>
        <v>73.5</v>
      </c>
      <c r="F7" s="38">
        <f t="shared" si="1"/>
        <v>75</v>
      </c>
      <c r="G7" s="38">
        <f t="shared" si="1"/>
        <v>76.5</v>
      </c>
      <c r="H7" s="38">
        <f t="shared" si="1"/>
        <v>78</v>
      </c>
      <c r="I7" s="265"/>
      <c r="J7" s="48" t="s">
        <v>172</v>
      </c>
      <c r="K7" s="45" t="s">
        <v>175</v>
      </c>
      <c r="L7" s="120"/>
      <c r="M7" s="120"/>
      <c r="N7" s="120"/>
      <c r="O7" s="120"/>
    </row>
    <row r="8" spans="1:15" ht="19.5" customHeight="1">
      <c r="A8" s="35" t="s">
        <v>176</v>
      </c>
      <c r="B8" s="36">
        <f>C8-4</f>
        <v>66</v>
      </c>
      <c r="C8" s="36">
        <f>D8-4</f>
        <v>70</v>
      </c>
      <c r="D8" s="37">
        <v>74</v>
      </c>
      <c r="E8" s="36">
        <f t="shared" ref="E8:E9" si="2">D8+4</f>
        <v>78</v>
      </c>
      <c r="F8" s="36">
        <f>E8+5</f>
        <v>83</v>
      </c>
      <c r="G8" s="36">
        <f>F8+6</f>
        <v>89</v>
      </c>
      <c r="H8" s="36">
        <f>G8+6</f>
        <v>95</v>
      </c>
      <c r="I8" s="265"/>
      <c r="J8" s="48" t="s">
        <v>173</v>
      </c>
      <c r="K8" s="45" t="s">
        <v>177</v>
      </c>
      <c r="L8" s="120"/>
      <c r="M8" s="120"/>
      <c r="N8" s="120"/>
      <c r="O8" s="120"/>
    </row>
    <row r="9" spans="1:15" ht="19.5" customHeight="1">
      <c r="A9" s="35" t="s">
        <v>178</v>
      </c>
      <c r="B9" s="36">
        <v>90.8</v>
      </c>
      <c r="C9" s="36">
        <v>94.4</v>
      </c>
      <c r="D9" s="37" t="s">
        <v>179</v>
      </c>
      <c r="E9" s="36">
        <f t="shared" si="2"/>
        <v>102</v>
      </c>
      <c r="F9" s="36">
        <v>106</v>
      </c>
      <c r="G9" s="36">
        <v>110</v>
      </c>
      <c r="H9" s="36">
        <v>114</v>
      </c>
      <c r="I9" s="265"/>
      <c r="J9" s="48" t="s">
        <v>180</v>
      </c>
      <c r="K9" s="45" t="s">
        <v>181</v>
      </c>
      <c r="L9" s="120"/>
      <c r="M9" s="120"/>
      <c r="N9" s="120"/>
      <c r="O9" s="120"/>
    </row>
    <row r="10" spans="1:15" ht="19.5" customHeight="1">
      <c r="A10" s="35" t="s">
        <v>182</v>
      </c>
      <c r="B10" s="36">
        <v>27.2</v>
      </c>
      <c r="C10" s="36">
        <v>28.4</v>
      </c>
      <c r="D10" s="37">
        <v>29.5</v>
      </c>
      <c r="E10" s="36">
        <v>30.8</v>
      </c>
      <c r="F10" s="36">
        <v>32.1</v>
      </c>
      <c r="G10" s="36">
        <v>33.4</v>
      </c>
      <c r="H10" s="36">
        <v>34.700000000000003</v>
      </c>
      <c r="I10" s="265"/>
      <c r="J10" s="48" t="s">
        <v>183</v>
      </c>
      <c r="K10" s="45" t="s">
        <v>184</v>
      </c>
      <c r="L10" s="120"/>
      <c r="M10" s="120"/>
      <c r="N10" s="120"/>
      <c r="O10" s="120"/>
    </row>
    <row r="11" spans="1:15" ht="19.5" customHeight="1">
      <c r="A11" s="35" t="s">
        <v>185</v>
      </c>
      <c r="B11" s="36">
        <v>19.600000000000001</v>
      </c>
      <c r="C11" s="36">
        <v>20.3</v>
      </c>
      <c r="D11" s="37">
        <v>21</v>
      </c>
      <c r="E11" s="36">
        <v>21.7</v>
      </c>
      <c r="F11" s="36">
        <v>22.4</v>
      </c>
      <c r="G11" s="36">
        <v>23.3</v>
      </c>
      <c r="H11" s="36">
        <v>24.2</v>
      </c>
      <c r="I11" s="265"/>
      <c r="J11" s="48" t="s">
        <v>173</v>
      </c>
      <c r="K11" s="45" t="s">
        <v>183</v>
      </c>
      <c r="L11" s="120"/>
      <c r="M11" s="120"/>
      <c r="N11" s="120"/>
      <c r="O11" s="120"/>
    </row>
    <row r="12" spans="1:15" ht="19.5" customHeight="1">
      <c r="A12" s="35" t="s">
        <v>186</v>
      </c>
      <c r="B12" s="36">
        <v>17</v>
      </c>
      <c r="C12" s="36">
        <v>17.5</v>
      </c>
      <c r="D12" s="37">
        <v>18</v>
      </c>
      <c r="E12" s="36">
        <v>18.5</v>
      </c>
      <c r="F12" s="36">
        <v>19</v>
      </c>
      <c r="G12" s="36">
        <v>19.7</v>
      </c>
      <c r="H12" s="36">
        <v>20.399999999999999</v>
      </c>
      <c r="I12" s="265"/>
      <c r="J12" s="48" t="s">
        <v>172</v>
      </c>
      <c r="K12" s="45" t="s">
        <v>181</v>
      </c>
      <c r="L12" s="120"/>
      <c r="M12" s="120"/>
      <c r="N12" s="120"/>
      <c r="O12" s="120"/>
    </row>
    <row r="13" spans="1:15" ht="19.5" customHeight="1">
      <c r="A13" s="35" t="s">
        <v>187</v>
      </c>
      <c r="B13" s="36">
        <v>23.7</v>
      </c>
      <c r="C13" s="36">
        <v>24.4</v>
      </c>
      <c r="D13" s="37">
        <v>25</v>
      </c>
      <c r="E13" s="36">
        <v>25.6</v>
      </c>
      <c r="F13" s="36">
        <v>26.3</v>
      </c>
      <c r="G13" s="36">
        <v>26.9</v>
      </c>
      <c r="H13" s="36">
        <v>27.6</v>
      </c>
      <c r="I13" s="265"/>
      <c r="J13" s="48" t="s">
        <v>184</v>
      </c>
      <c r="K13" s="45" t="s">
        <v>188</v>
      </c>
      <c r="L13" s="120"/>
      <c r="M13" s="120"/>
      <c r="N13" s="120"/>
      <c r="O13" s="120"/>
    </row>
    <row r="14" spans="1:15" ht="19.5" customHeight="1">
      <c r="A14" s="35" t="s">
        <v>189</v>
      </c>
      <c r="B14" s="36">
        <v>39.700000000000003</v>
      </c>
      <c r="C14" s="36">
        <v>40.6</v>
      </c>
      <c r="D14" s="37">
        <v>41.5</v>
      </c>
      <c r="E14" s="36">
        <v>42.6</v>
      </c>
      <c r="F14" s="36">
        <v>43.7</v>
      </c>
      <c r="G14" s="36">
        <v>44.8</v>
      </c>
      <c r="H14" s="36">
        <v>45.9</v>
      </c>
      <c r="I14" s="265"/>
      <c r="J14" s="48" t="s">
        <v>177</v>
      </c>
      <c r="K14" s="45" t="s">
        <v>188</v>
      </c>
      <c r="L14" s="120"/>
      <c r="M14" s="120"/>
      <c r="N14" s="120"/>
      <c r="O14" s="120"/>
    </row>
    <row r="15" spans="1:15" ht="19.5" customHeight="1">
      <c r="A15" s="35" t="s">
        <v>190</v>
      </c>
      <c r="B15" s="36">
        <v>13.5</v>
      </c>
      <c r="C15" s="36">
        <v>13.5</v>
      </c>
      <c r="D15" s="37">
        <v>14</v>
      </c>
      <c r="E15" s="36">
        <v>14</v>
      </c>
      <c r="F15" s="36">
        <v>15.5</v>
      </c>
      <c r="G15" s="36">
        <v>15.5</v>
      </c>
      <c r="H15" s="36">
        <v>15.5</v>
      </c>
      <c r="I15" s="265"/>
      <c r="J15" s="48" t="s">
        <v>183</v>
      </c>
      <c r="K15" s="45" t="s">
        <v>183</v>
      </c>
      <c r="L15" s="120"/>
      <c r="M15" s="120"/>
      <c r="N15" s="120"/>
      <c r="O15" s="120"/>
    </row>
    <row r="16" spans="1:15" ht="19.5" customHeight="1">
      <c r="A16" s="35" t="s">
        <v>191</v>
      </c>
      <c r="B16" s="36">
        <f t="shared" ref="B16" si="3">D16-0.5</f>
        <v>16</v>
      </c>
      <c r="C16" s="36">
        <f t="shared" ref="C16:C18" si="4">B16</f>
        <v>16</v>
      </c>
      <c r="D16" s="37">
        <v>16.5</v>
      </c>
      <c r="E16" s="36">
        <f t="shared" ref="E16:H16" si="5">D16</f>
        <v>16.5</v>
      </c>
      <c r="F16" s="36">
        <f t="shared" ref="F16" si="6">D16+1.5</f>
        <v>18</v>
      </c>
      <c r="G16" s="36">
        <f t="shared" si="5"/>
        <v>18</v>
      </c>
      <c r="H16" s="36">
        <f t="shared" si="5"/>
        <v>18</v>
      </c>
      <c r="I16" s="265"/>
      <c r="J16" s="48" t="s">
        <v>173</v>
      </c>
      <c r="K16" s="45" t="s">
        <v>173</v>
      </c>
      <c r="L16" s="120"/>
      <c r="M16" s="120"/>
      <c r="N16" s="120"/>
      <c r="O16" s="120"/>
    </row>
    <row r="17" spans="1:15" ht="19.5" customHeight="1">
      <c r="A17" s="35" t="s">
        <v>192</v>
      </c>
      <c r="B17" s="36">
        <v>4</v>
      </c>
      <c r="C17" s="36">
        <v>4</v>
      </c>
      <c r="D17" s="37">
        <v>4</v>
      </c>
      <c r="E17" s="36">
        <f t="shared" ref="E17:H17" si="7">D17</f>
        <v>4</v>
      </c>
      <c r="F17" s="36">
        <v>4</v>
      </c>
      <c r="G17" s="36">
        <f t="shared" si="7"/>
        <v>4</v>
      </c>
      <c r="H17" s="36">
        <f t="shared" si="7"/>
        <v>4</v>
      </c>
      <c r="I17" s="265"/>
      <c r="J17" s="48"/>
      <c r="K17" s="121"/>
      <c r="L17" s="120"/>
      <c r="M17" s="120"/>
      <c r="N17" s="120"/>
      <c r="O17" s="120"/>
    </row>
    <row r="18" spans="1:15" ht="19.5" customHeight="1">
      <c r="A18" s="35" t="s">
        <v>193</v>
      </c>
      <c r="B18" s="36">
        <v>4</v>
      </c>
      <c r="C18" s="36">
        <f t="shared" si="4"/>
        <v>4</v>
      </c>
      <c r="D18" s="37">
        <v>4</v>
      </c>
      <c r="E18" s="36">
        <v>4</v>
      </c>
      <c r="F18" s="36">
        <v>4</v>
      </c>
      <c r="G18" s="36">
        <f t="shared" ref="G18:H18" si="8">F18</f>
        <v>4</v>
      </c>
      <c r="H18" s="36">
        <f t="shared" si="8"/>
        <v>4</v>
      </c>
      <c r="I18" s="265"/>
      <c r="J18" s="48"/>
      <c r="K18" s="121"/>
      <c r="L18" s="120"/>
      <c r="M18" s="120"/>
      <c r="N18" s="120"/>
      <c r="O18" s="120"/>
    </row>
    <row r="19" spans="1:15" ht="16.8">
      <c r="A19" s="111" t="s">
        <v>194</v>
      </c>
      <c r="B19" s="112"/>
      <c r="C19" s="112"/>
      <c r="D19" s="113"/>
      <c r="E19" s="112"/>
      <c r="F19" s="112"/>
      <c r="G19" s="112"/>
      <c r="H19" s="112"/>
      <c r="I19" s="115"/>
      <c r="J19" s="122"/>
      <c r="K19" s="122"/>
      <c r="L19" s="115"/>
      <c r="M19" s="115"/>
      <c r="N19" s="115"/>
      <c r="O19" s="115"/>
    </row>
    <row r="20" spans="1:15" ht="16.8">
      <c r="A20" s="109" t="s">
        <v>195</v>
      </c>
      <c r="B20" s="114"/>
      <c r="C20" s="114"/>
      <c r="D20" s="115"/>
      <c r="E20" s="114"/>
      <c r="F20" s="114"/>
      <c r="G20" s="114"/>
      <c r="H20" s="114"/>
      <c r="I20" s="115"/>
      <c r="J20" s="122"/>
      <c r="K20" s="122"/>
      <c r="L20" s="115"/>
      <c r="M20" s="115"/>
      <c r="N20" s="115"/>
      <c r="O20" s="115"/>
    </row>
    <row r="21" spans="1:15" ht="15.6">
      <c r="A21" s="115"/>
      <c r="B21" s="115"/>
      <c r="C21" s="115"/>
      <c r="D21" s="115"/>
      <c r="E21" s="115"/>
      <c r="F21" s="115"/>
      <c r="G21" s="115"/>
      <c r="H21" s="115"/>
      <c r="I21" s="115"/>
      <c r="J21" s="123" t="s">
        <v>196</v>
      </c>
      <c r="K21" s="123"/>
      <c r="L21" s="111" t="s">
        <v>197</v>
      </c>
      <c r="M21" s="111"/>
      <c r="N21" s="111" t="s">
        <v>198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8"/>
  </mergeCells>
  <phoneticPr fontId="46" type="noConversion"/>
  <pageMargins left="0.75" right="0.75" top="1" bottom="1" header="0.5" footer="0.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K52"/>
  <sheetViews>
    <sheetView topLeftCell="A19" zoomScale="125" zoomScaleNormal="125" workbookViewId="0">
      <selection activeCell="A33" sqref="A33:K38"/>
    </sheetView>
  </sheetViews>
  <sheetFormatPr defaultColWidth="10" defaultRowHeight="16.5" customHeight="1"/>
  <cols>
    <col min="1" max="1" width="10.796875" style="50" customWidth="1"/>
    <col min="2" max="4" width="10" style="50"/>
    <col min="5" max="5" width="3.8984375" style="50" customWidth="1"/>
    <col min="6" max="6" width="10" style="50"/>
    <col min="7" max="7" width="21" style="50" customWidth="1"/>
    <col min="8" max="16384" width="10" style="50"/>
  </cols>
  <sheetData>
    <row r="1" spans="1:11" ht="22.5" customHeight="1">
      <c r="A1" s="266" t="s">
        <v>199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</row>
    <row r="2" spans="1:11" ht="17.25" customHeight="1">
      <c r="A2" s="78" t="s">
        <v>53</v>
      </c>
      <c r="B2" s="180" t="s">
        <v>54</v>
      </c>
      <c r="C2" s="180"/>
      <c r="D2" s="181" t="s">
        <v>55</v>
      </c>
      <c r="E2" s="181"/>
      <c r="F2" s="180" t="str">
        <f>首期!F2</f>
        <v>青岛锦瑞麟服装有限公司</v>
      </c>
      <c r="G2" s="180"/>
      <c r="H2" s="79" t="s">
        <v>57</v>
      </c>
      <c r="I2" s="182" t="str">
        <f>首期!I2</f>
        <v>青岛锦瑞麟服装有限公司松尚分厂</v>
      </c>
      <c r="J2" s="182"/>
      <c r="K2" s="183"/>
    </row>
    <row r="3" spans="1:11" ht="37.049999999999997" customHeight="1">
      <c r="A3" s="184" t="s">
        <v>59</v>
      </c>
      <c r="B3" s="185"/>
      <c r="C3" s="186"/>
      <c r="D3" s="187" t="s">
        <v>60</v>
      </c>
      <c r="E3" s="188"/>
      <c r="F3" s="188"/>
      <c r="G3" s="189"/>
      <c r="H3" s="187" t="s">
        <v>61</v>
      </c>
      <c r="I3" s="188"/>
      <c r="J3" s="188"/>
      <c r="K3" s="189"/>
    </row>
    <row r="4" spans="1:11" ht="60" customHeight="1">
      <c r="A4" s="82" t="s">
        <v>62</v>
      </c>
      <c r="B4" s="190" t="str">
        <f>首期!B4</f>
        <v>TAMMAN92046</v>
      </c>
      <c r="C4" s="191"/>
      <c r="D4" s="192" t="s">
        <v>64</v>
      </c>
      <c r="E4" s="193"/>
      <c r="F4" s="267" t="str">
        <f>首期!F4</f>
        <v>①2025/7/29  2342件   （1000-TR01）                                 ②2025/8/8    2506件    （1000-TR01）                                   2025/8/8    700件    （1000-TD06）                         ③2025/8/28    1172件  （1000-TR01）</v>
      </c>
      <c r="G4" s="268"/>
      <c r="H4" s="192" t="s">
        <v>200</v>
      </c>
      <c r="I4" s="193"/>
      <c r="J4" s="96" t="s">
        <v>67</v>
      </c>
      <c r="K4" s="106" t="s">
        <v>68</v>
      </c>
    </row>
    <row r="5" spans="1:11" ht="16.5" customHeight="1">
      <c r="A5" s="85" t="s">
        <v>69</v>
      </c>
      <c r="B5" s="190" t="str">
        <f>首期!B5</f>
        <v>女式软壳裤</v>
      </c>
      <c r="C5" s="191"/>
      <c r="D5" s="192" t="s">
        <v>201</v>
      </c>
      <c r="E5" s="193"/>
      <c r="F5" s="269">
        <v>1</v>
      </c>
      <c r="G5" s="191"/>
      <c r="H5" s="192" t="s">
        <v>202</v>
      </c>
      <c r="I5" s="193"/>
      <c r="J5" s="96" t="s">
        <v>67</v>
      </c>
      <c r="K5" s="106" t="s">
        <v>68</v>
      </c>
    </row>
    <row r="6" spans="1:11" ht="16.5" customHeight="1">
      <c r="A6" s="82" t="s">
        <v>73</v>
      </c>
      <c r="B6" s="56">
        <f>首期!B6</f>
        <v>1</v>
      </c>
      <c r="C6" s="83">
        <v>6</v>
      </c>
      <c r="D6" s="192" t="s">
        <v>203</v>
      </c>
      <c r="E6" s="193"/>
      <c r="F6" s="269">
        <v>0.8</v>
      </c>
      <c r="G6" s="191"/>
      <c r="H6" s="270" t="s">
        <v>204</v>
      </c>
      <c r="I6" s="271"/>
      <c r="J6" s="271"/>
      <c r="K6" s="272"/>
    </row>
    <row r="7" spans="1:11" ht="16.5" customHeight="1">
      <c r="A7" s="82" t="s">
        <v>76</v>
      </c>
      <c r="B7" s="198">
        <f>首期!B7</f>
        <v>6720</v>
      </c>
      <c r="C7" s="199"/>
      <c r="D7" s="82" t="s">
        <v>205</v>
      </c>
      <c r="E7" s="84"/>
      <c r="F7" s="269">
        <v>0.4</v>
      </c>
      <c r="G7" s="191"/>
      <c r="H7" s="273" t="s">
        <v>206</v>
      </c>
      <c r="I7" s="274"/>
      <c r="J7" s="274"/>
      <c r="K7" s="275"/>
    </row>
    <row r="8" spans="1:11" ht="42" customHeight="1">
      <c r="A8" s="89" t="s">
        <v>79</v>
      </c>
      <c r="B8" s="200" t="str">
        <f>首期!B8</f>
        <v>CGDD25043000046        CGDD25043000047                CGDD25043000048</v>
      </c>
      <c r="C8" s="201"/>
      <c r="D8" s="202" t="s">
        <v>81</v>
      </c>
      <c r="E8" s="203"/>
      <c r="F8" s="204">
        <v>45863</v>
      </c>
      <c r="G8" s="205"/>
      <c r="H8" s="202"/>
      <c r="I8" s="203"/>
      <c r="J8" s="203"/>
      <c r="K8" s="212"/>
    </row>
    <row r="9" spans="1:11" ht="16.5" customHeight="1">
      <c r="A9" s="276" t="s">
        <v>207</v>
      </c>
      <c r="B9" s="276"/>
      <c r="C9" s="276"/>
      <c r="D9" s="276"/>
      <c r="E9" s="276"/>
      <c r="F9" s="276"/>
      <c r="G9" s="276"/>
      <c r="H9" s="276"/>
      <c r="I9" s="276"/>
      <c r="J9" s="276"/>
      <c r="K9" s="276"/>
    </row>
    <row r="10" spans="1:11" ht="16.5" customHeight="1">
      <c r="A10" s="90" t="s">
        <v>85</v>
      </c>
      <c r="B10" s="91" t="s">
        <v>86</v>
      </c>
      <c r="C10" s="92" t="s">
        <v>87</v>
      </c>
      <c r="D10" s="93"/>
      <c r="E10" s="94" t="s">
        <v>90</v>
      </c>
      <c r="F10" s="91" t="s">
        <v>86</v>
      </c>
      <c r="G10" s="92" t="s">
        <v>87</v>
      </c>
      <c r="H10" s="91"/>
      <c r="I10" s="94" t="s">
        <v>88</v>
      </c>
      <c r="J10" s="91" t="s">
        <v>86</v>
      </c>
      <c r="K10" s="107" t="s">
        <v>87</v>
      </c>
    </row>
    <row r="11" spans="1:11" ht="16.5" customHeight="1">
      <c r="A11" s="85" t="s">
        <v>91</v>
      </c>
      <c r="B11" s="95" t="s">
        <v>86</v>
      </c>
      <c r="C11" s="96" t="s">
        <v>87</v>
      </c>
      <c r="D11" s="97"/>
      <c r="E11" s="98" t="s">
        <v>93</v>
      </c>
      <c r="F11" s="95" t="s">
        <v>86</v>
      </c>
      <c r="G11" s="96" t="s">
        <v>87</v>
      </c>
      <c r="H11" s="95"/>
      <c r="I11" s="98" t="s">
        <v>98</v>
      </c>
      <c r="J11" s="95" t="s">
        <v>86</v>
      </c>
      <c r="K11" s="106" t="s">
        <v>87</v>
      </c>
    </row>
    <row r="12" spans="1:11" ht="16.5" customHeight="1">
      <c r="A12" s="202" t="s">
        <v>208</v>
      </c>
      <c r="B12" s="203"/>
      <c r="C12" s="203"/>
      <c r="D12" s="203"/>
      <c r="E12" s="203"/>
      <c r="F12" s="203"/>
      <c r="G12" s="203"/>
      <c r="H12" s="203"/>
      <c r="I12" s="203"/>
      <c r="J12" s="203"/>
      <c r="K12" s="212"/>
    </row>
    <row r="13" spans="1:11" ht="16.5" customHeight="1">
      <c r="A13" s="277" t="s">
        <v>209</v>
      </c>
      <c r="B13" s="277"/>
      <c r="C13" s="277"/>
      <c r="D13" s="277"/>
      <c r="E13" s="277"/>
      <c r="F13" s="277"/>
      <c r="G13" s="277"/>
      <c r="H13" s="277"/>
      <c r="I13" s="277"/>
      <c r="J13" s="277"/>
      <c r="K13" s="277"/>
    </row>
    <row r="14" spans="1:11" ht="16.5" customHeight="1">
      <c r="A14" s="278" t="s">
        <v>210</v>
      </c>
      <c r="B14" s="279"/>
      <c r="C14" s="279"/>
      <c r="D14" s="279"/>
      <c r="E14" s="279"/>
      <c r="F14" s="279"/>
      <c r="G14" s="279"/>
      <c r="H14" s="280"/>
      <c r="I14" s="281"/>
      <c r="J14" s="281"/>
      <c r="K14" s="282"/>
    </row>
    <row r="15" spans="1:11" ht="16.5" customHeight="1">
      <c r="A15" s="278"/>
      <c r="B15" s="279"/>
      <c r="C15" s="279"/>
      <c r="D15" s="279"/>
      <c r="E15" s="279"/>
      <c r="F15" s="279"/>
      <c r="G15" s="279"/>
      <c r="H15" s="280"/>
      <c r="I15" s="283"/>
      <c r="J15" s="284"/>
      <c r="K15" s="285"/>
    </row>
    <row r="16" spans="1:11" ht="16.5" customHeight="1">
      <c r="A16" s="286"/>
      <c r="B16" s="287"/>
      <c r="C16" s="287"/>
      <c r="D16" s="287"/>
      <c r="E16" s="287"/>
      <c r="F16" s="287"/>
      <c r="G16" s="287"/>
      <c r="H16" s="287"/>
      <c r="I16" s="287"/>
      <c r="J16" s="287"/>
      <c r="K16" s="288"/>
    </row>
    <row r="17" spans="1:11" ht="16.5" customHeight="1">
      <c r="A17" s="277" t="s">
        <v>211</v>
      </c>
      <c r="B17" s="277"/>
      <c r="C17" s="277"/>
      <c r="D17" s="277"/>
      <c r="E17" s="277"/>
      <c r="F17" s="277"/>
      <c r="G17" s="277"/>
      <c r="H17" s="277"/>
      <c r="I17" s="277"/>
      <c r="J17" s="277"/>
      <c r="K17" s="277"/>
    </row>
    <row r="18" spans="1:11" ht="16.5" customHeight="1">
      <c r="A18" s="289" t="s">
        <v>212</v>
      </c>
      <c r="B18" s="290"/>
      <c r="C18" s="290"/>
      <c r="D18" s="290"/>
      <c r="E18" s="290"/>
      <c r="F18" s="290"/>
      <c r="G18" s="290"/>
      <c r="H18" s="290"/>
      <c r="I18" s="281"/>
      <c r="J18" s="281"/>
      <c r="K18" s="282"/>
    </row>
    <row r="19" spans="1:11" ht="16.5" customHeight="1">
      <c r="A19" s="291"/>
      <c r="B19" s="292"/>
      <c r="C19" s="292"/>
      <c r="D19" s="293"/>
      <c r="E19" s="294"/>
      <c r="F19" s="292"/>
      <c r="G19" s="292"/>
      <c r="H19" s="293"/>
      <c r="I19" s="283"/>
      <c r="J19" s="284"/>
      <c r="K19" s="285"/>
    </row>
    <row r="20" spans="1:11" ht="16.5" customHeight="1">
      <c r="A20" s="286"/>
      <c r="B20" s="287"/>
      <c r="C20" s="287"/>
      <c r="D20" s="287"/>
      <c r="E20" s="287"/>
      <c r="F20" s="287"/>
      <c r="G20" s="287"/>
      <c r="H20" s="287"/>
      <c r="I20" s="287"/>
      <c r="J20" s="287"/>
      <c r="K20" s="288"/>
    </row>
    <row r="21" spans="1:11" ht="16.5" customHeight="1">
      <c r="A21" s="295" t="s">
        <v>122</v>
      </c>
      <c r="B21" s="295"/>
      <c r="C21" s="295"/>
      <c r="D21" s="295"/>
      <c r="E21" s="295"/>
      <c r="F21" s="295"/>
      <c r="G21" s="295"/>
      <c r="H21" s="295"/>
      <c r="I21" s="295"/>
      <c r="J21" s="295"/>
      <c r="K21" s="295"/>
    </row>
    <row r="22" spans="1:11" ht="16.5" customHeight="1">
      <c r="A22" s="296" t="s">
        <v>123</v>
      </c>
      <c r="B22" s="281"/>
      <c r="C22" s="281"/>
      <c r="D22" s="281"/>
      <c r="E22" s="281"/>
      <c r="F22" s="281"/>
      <c r="G22" s="281"/>
      <c r="H22" s="281"/>
      <c r="I22" s="281"/>
      <c r="J22" s="281"/>
      <c r="K22" s="282"/>
    </row>
    <row r="23" spans="1:11" ht="16.5" customHeight="1">
      <c r="A23" s="234" t="s">
        <v>124</v>
      </c>
      <c r="B23" s="235"/>
      <c r="C23" s="96" t="s">
        <v>67</v>
      </c>
      <c r="D23" s="96" t="s">
        <v>68</v>
      </c>
      <c r="E23" s="297"/>
      <c r="F23" s="297"/>
      <c r="G23" s="297"/>
      <c r="H23" s="297"/>
      <c r="I23" s="297"/>
      <c r="J23" s="297"/>
      <c r="K23" s="298"/>
    </row>
    <row r="24" spans="1:11" ht="16.5" customHeight="1">
      <c r="A24" s="192" t="s">
        <v>213</v>
      </c>
      <c r="B24" s="274"/>
      <c r="C24" s="274"/>
      <c r="D24" s="274"/>
      <c r="E24" s="274"/>
      <c r="F24" s="274"/>
      <c r="G24" s="274"/>
      <c r="H24" s="274"/>
      <c r="I24" s="274"/>
      <c r="J24" s="274"/>
      <c r="K24" s="275"/>
    </row>
    <row r="25" spans="1:11" ht="16.5" customHeight="1">
      <c r="A25" s="299"/>
      <c r="B25" s="300"/>
      <c r="C25" s="300"/>
      <c r="D25" s="300"/>
      <c r="E25" s="300"/>
      <c r="F25" s="300"/>
      <c r="G25" s="300"/>
      <c r="H25" s="300"/>
      <c r="I25" s="300"/>
      <c r="J25" s="300"/>
      <c r="K25" s="301"/>
    </row>
    <row r="26" spans="1:11" ht="16.5" customHeight="1">
      <c r="A26" s="276" t="s">
        <v>135</v>
      </c>
      <c r="B26" s="276"/>
      <c r="C26" s="276"/>
      <c r="D26" s="276"/>
      <c r="E26" s="276"/>
      <c r="F26" s="276"/>
      <c r="G26" s="276"/>
      <c r="H26" s="276"/>
      <c r="I26" s="276"/>
      <c r="J26" s="276"/>
      <c r="K26" s="276"/>
    </row>
    <row r="27" spans="1:11" ht="16.5" customHeight="1">
      <c r="A27" s="80" t="s">
        <v>136</v>
      </c>
      <c r="B27" s="92" t="s">
        <v>96</v>
      </c>
      <c r="C27" s="92" t="s">
        <v>97</v>
      </c>
      <c r="D27" s="92" t="s">
        <v>89</v>
      </c>
      <c r="E27" s="81" t="s">
        <v>137</v>
      </c>
      <c r="F27" s="92" t="s">
        <v>96</v>
      </c>
      <c r="G27" s="92" t="s">
        <v>97</v>
      </c>
      <c r="H27" s="92" t="s">
        <v>89</v>
      </c>
      <c r="I27" s="81" t="s">
        <v>138</v>
      </c>
      <c r="J27" s="92" t="s">
        <v>96</v>
      </c>
      <c r="K27" s="107" t="s">
        <v>97</v>
      </c>
    </row>
    <row r="28" spans="1:11" ht="16.5" customHeight="1">
      <c r="A28" s="87" t="s">
        <v>88</v>
      </c>
      <c r="B28" s="96" t="s">
        <v>96</v>
      </c>
      <c r="C28" s="96" t="s">
        <v>97</v>
      </c>
      <c r="D28" s="96" t="s">
        <v>89</v>
      </c>
      <c r="E28" s="101" t="s">
        <v>95</v>
      </c>
      <c r="F28" s="96" t="s">
        <v>96</v>
      </c>
      <c r="G28" s="96" t="s">
        <v>97</v>
      </c>
      <c r="H28" s="96" t="s">
        <v>89</v>
      </c>
      <c r="I28" s="101" t="s">
        <v>106</v>
      </c>
      <c r="J28" s="96" t="s">
        <v>96</v>
      </c>
      <c r="K28" s="106" t="s">
        <v>97</v>
      </c>
    </row>
    <row r="29" spans="1:11" ht="16.5" customHeight="1">
      <c r="A29" s="192" t="s">
        <v>214</v>
      </c>
      <c r="B29" s="235"/>
      <c r="C29" s="235"/>
      <c r="D29" s="235"/>
      <c r="E29" s="235"/>
      <c r="F29" s="235"/>
      <c r="G29" s="235"/>
      <c r="H29" s="235"/>
      <c r="I29" s="235"/>
      <c r="J29" s="235"/>
      <c r="K29" s="302"/>
    </row>
    <row r="30" spans="1:11" ht="16.5" customHeight="1">
      <c r="A30" s="246"/>
      <c r="B30" s="247"/>
      <c r="C30" s="247"/>
      <c r="D30" s="247"/>
      <c r="E30" s="247"/>
      <c r="F30" s="247"/>
      <c r="G30" s="247"/>
      <c r="H30" s="247"/>
      <c r="I30" s="247"/>
      <c r="J30" s="247"/>
      <c r="K30" s="248"/>
    </row>
    <row r="31" spans="1:11" ht="16.5" customHeight="1">
      <c r="A31" s="276" t="s">
        <v>215</v>
      </c>
      <c r="B31" s="276"/>
      <c r="C31" s="276"/>
      <c r="D31" s="276"/>
      <c r="E31" s="276"/>
      <c r="F31" s="276"/>
      <c r="G31" s="276"/>
      <c r="H31" s="276"/>
      <c r="I31" s="276"/>
      <c r="J31" s="276"/>
      <c r="K31" s="276"/>
    </row>
    <row r="32" spans="1:11" ht="17.25" customHeight="1">
      <c r="A32" s="303"/>
      <c r="B32" s="304"/>
      <c r="C32" s="304"/>
      <c r="D32" s="304"/>
      <c r="E32" s="304"/>
      <c r="F32" s="304"/>
      <c r="G32" s="304"/>
      <c r="H32" s="304"/>
      <c r="I32" s="304"/>
      <c r="J32" s="304"/>
      <c r="K32" s="305"/>
    </row>
    <row r="33" spans="1:11" ht="17.25" customHeight="1">
      <c r="A33" s="306" t="s">
        <v>216</v>
      </c>
      <c r="B33" s="307"/>
      <c r="C33" s="307"/>
      <c r="D33" s="307"/>
      <c r="E33" s="307"/>
      <c r="F33" s="307"/>
      <c r="G33" s="307"/>
      <c r="H33" s="307"/>
      <c r="I33" s="307"/>
      <c r="J33" s="307"/>
      <c r="K33" s="308"/>
    </row>
    <row r="34" spans="1:11" ht="17.25" customHeight="1">
      <c r="A34" s="306" t="s">
        <v>217</v>
      </c>
      <c r="B34" s="307"/>
      <c r="C34" s="307"/>
      <c r="D34" s="307"/>
      <c r="E34" s="307"/>
      <c r="F34" s="307"/>
      <c r="G34" s="307"/>
      <c r="H34" s="307"/>
      <c r="I34" s="307"/>
      <c r="J34" s="307"/>
      <c r="K34" s="308"/>
    </row>
    <row r="35" spans="1:11" ht="17.25" customHeight="1">
      <c r="A35" s="306" t="s">
        <v>218</v>
      </c>
      <c r="B35" s="307"/>
      <c r="C35" s="307"/>
      <c r="D35" s="307"/>
      <c r="E35" s="307"/>
      <c r="F35" s="307"/>
      <c r="G35" s="307"/>
      <c r="H35" s="307"/>
      <c r="I35" s="307"/>
      <c r="J35" s="307"/>
      <c r="K35" s="308"/>
    </row>
    <row r="36" spans="1:11" ht="17.25" customHeight="1">
      <c r="A36" s="306" t="s">
        <v>219</v>
      </c>
      <c r="B36" s="307"/>
      <c r="C36" s="307"/>
      <c r="D36" s="307"/>
      <c r="E36" s="307"/>
      <c r="F36" s="307"/>
      <c r="G36" s="307"/>
      <c r="H36" s="307"/>
      <c r="I36" s="307"/>
      <c r="J36" s="307"/>
      <c r="K36" s="308"/>
    </row>
    <row r="37" spans="1:11" ht="17.25" customHeight="1">
      <c r="A37" s="306" t="s">
        <v>220</v>
      </c>
      <c r="B37" s="307"/>
      <c r="C37" s="307"/>
      <c r="D37" s="307"/>
      <c r="E37" s="307"/>
      <c r="F37" s="307"/>
      <c r="G37" s="307"/>
      <c r="H37" s="307"/>
      <c r="I37" s="307"/>
      <c r="J37" s="307"/>
      <c r="K37" s="308"/>
    </row>
    <row r="38" spans="1:11" ht="17.25" customHeight="1">
      <c r="A38" s="306" t="s">
        <v>221</v>
      </c>
      <c r="B38" s="307"/>
      <c r="C38" s="307"/>
      <c r="D38" s="307"/>
      <c r="E38" s="307"/>
      <c r="F38" s="307"/>
      <c r="G38" s="307"/>
      <c r="H38" s="307"/>
      <c r="I38" s="307"/>
      <c r="J38" s="307"/>
      <c r="K38" s="308"/>
    </row>
    <row r="39" spans="1:11" ht="17.25" customHeight="1">
      <c r="A39" s="306"/>
      <c r="B39" s="307"/>
      <c r="C39" s="307"/>
      <c r="D39" s="307"/>
      <c r="E39" s="307"/>
      <c r="F39" s="307"/>
      <c r="G39" s="307"/>
      <c r="H39" s="307"/>
      <c r="I39" s="307"/>
      <c r="J39" s="307"/>
      <c r="K39" s="308"/>
    </row>
    <row r="40" spans="1:11" ht="17.25" customHeight="1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245"/>
    </row>
    <row r="41" spans="1:11" ht="17.25" customHeight="1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245"/>
    </row>
    <row r="42" spans="1:11" ht="17.25" customHeight="1">
      <c r="A42" s="243"/>
      <c r="B42" s="244"/>
      <c r="C42" s="244"/>
      <c r="D42" s="244"/>
      <c r="E42" s="244"/>
      <c r="F42" s="244"/>
      <c r="G42" s="244"/>
      <c r="H42" s="244"/>
      <c r="I42" s="244"/>
      <c r="J42" s="244"/>
      <c r="K42" s="245"/>
    </row>
    <row r="43" spans="1:11" ht="17.25" customHeight="1">
      <c r="A43" s="246" t="s">
        <v>134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48"/>
    </row>
    <row r="44" spans="1:11" ht="16.5" customHeight="1">
      <c r="A44" s="276" t="s">
        <v>222</v>
      </c>
      <c r="B44" s="276"/>
      <c r="C44" s="276"/>
      <c r="D44" s="276"/>
      <c r="E44" s="276"/>
      <c r="F44" s="276"/>
      <c r="G44" s="276"/>
      <c r="H44" s="276"/>
      <c r="I44" s="276"/>
      <c r="J44" s="276"/>
      <c r="K44" s="276"/>
    </row>
    <row r="45" spans="1:11" ht="18" customHeight="1">
      <c r="A45" s="309" t="s">
        <v>208</v>
      </c>
      <c r="B45" s="310"/>
      <c r="C45" s="310"/>
      <c r="D45" s="310"/>
      <c r="E45" s="310"/>
      <c r="F45" s="310"/>
      <c r="G45" s="310"/>
      <c r="H45" s="310"/>
      <c r="I45" s="310"/>
      <c r="J45" s="310"/>
      <c r="K45" s="311"/>
    </row>
    <row r="46" spans="1:11" ht="18" customHeight="1">
      <c r="A46" s="309"/>
      <c r="B46" s="310"/>
      <c r="C46" s="310"/>
      <c r="D46" s="310"/>
      <c r="E46" s="310"/>
      <c r="F46" s="310"/>
      <c r="G46" s="310"/>
      <c r="H46" s="310"/>
      <c r="I46" s="310"/>
      <c r="J46" s="310"/>
      <c r="K46" s="311"/>
    </row>
    <row r="47" spans="1:11" ht="18" customHeight="1">
      <c r="A47" s="299"/>
      <c r="B47" s="300"/>
      <c r="C47" s="300"/>
      <c r="D47" s="300"/>
      <c r="E47" s="300"/>
      <c r="F47" s="300"/>
      <c r="G47" s="300"/>
      <c r="H47" s="300"/>
      <c r="I47" s="300"/>
      <c r="J47" s="300"/>
      <c r="K47" s="301"/>
    </row>
    <row r="48" spans="1:11" ht="21" customHeight="1">
      <c r="A48" s="102" t="s">
        <v>142</v>
      </c>
      <c r="B48" s="249" t="s">
        <v>223</v>
      </c>
      <c r="C48" s="249"/>
      <c r="D48" s="103" t="s">
        <v>144</v>
      </c>
      <c r="E48" s="104" t="s">
        <v>224</v>
      </c>
      <c r="F48" s="103" t="s">
        <v>146</v>
      </c>
      <c r="G48" s="105">
        <v>45711</v>
      </c>
      <c r="H48" s="312" t="s">
        <v>147</v>
      </c>
      <c r="I48" s="312"/>
      <c r="J48" s="249" t="s">
        <v>224</v>
      </c>
      <c r="K48" s="313"/>
    </row>
    <row r="49" spans="1:11" ht="16.5" customHeight="1">
      <c r="A49" s="209" t="s">
        <v>148</v>
      </c>
      <c r="B49" s="210"/>
      <c r="C49" s="210"/>
      <c r="D49" s="210"/>
      <c r="E49" s="210"/>
      <c r="F49" s="210"/>
      <c r="G49" s="210"/>
      <c r="H49" s="210"/>
      <c r="I49" s="210"/>
      <c r="J49" s="210"/>
      <c r="K49" s="211"/>
    </row>
    <row r="50" spans="1:11" ht="16.5" customHeight="1">
      <c r="A50" s="314" t="s">
        <v>225</v>
      </c>
      <c r="B50" s="315"/>
      <c r="C50" s="315"/>
      <c r="D50" s="315"/>
      <c r="E50" s="315"/>
      <c r="F50" s="315"/>
      <c r="G50" s="315"/>
      <c r="H50" s="315"/>
      <c r="I50" s="315"/>
      <c r="J50" s="315"/>
      <c r="K50" s="316"/>
    </row>
    <row r="51" spans="1:11" ht="16.5" customHeight="1">
      <c r="A51" s="317"/>
      <c r="B51" s="318"/>
      <c r="C51" s="318"/>
      <c r="D51" s="318"/>
      <c r="E51" s="318"/>
      <c r="F51" s="318"/>
      <c r="G51" s="318"/>
      <c r="H51" s="318"/>
      <c r="I51" s="318"/>
      <c r="J51" s="318"/>
      <c r="K51" s="319"/>
    </row>
    <row r="52" spans="1:11" ht="21" customHeight="1">
      <c r="A52" s="102" t="s">
        <v>142</v>
      </c>
      <c r="B52" s="249"/>
      <c r="C52" s="249"/>
      <c r="D52" s="103" t="s">
        <v>144</v>
      </c>
      <c r="E52" s="103"/>
      <c r="F52" s="103" t="s">
        <v>146</v>
      </c>
      <c r="G52" s="103"/>
      <c r="H52" s="312" t="s">
        <v>147</v>
      </c>
      <c r="I52" s="312"/>
      <c r="J52" s="320"/>
      <c r="K52" s="321"/>
    </row>
  </sheetData>
  <mergeCells count="81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H15"/>
    <mergeCell ref="I15:K15"/>
    <mergeCell ref="A16:D16"/>
    <mergeCell ref="E16:H16"/>
    <mergeCell ref="I16:K16"/>
    <mergeCell ref="A9:K9"/>
    <mergeCell ref="A12:K12"/>
    <mergeCell ref="A13:K13"/>
    <mergeCell ref="A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6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175260</xdr:rowOff>
                  </from>
                  <to>
                    <xdr:col>6</xdr:col>
                    <xdr:colOff>662940</xdr:colOff>
                    <xdr:row>11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312420</xdr:colOff>
                    <xdr:row>9</xdr:row>
                    <xdr:rowOff>7620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396240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30480</xdr:rowOff>
                  </from>
                  <to>
                    <xdr:col>2</xdr:col>
                    <xdr:colOff>739140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365760</xdr:colOff>
                    <xdr:row>8</xdr:row>
                    <xdr:rowOff>205740</xdr:rowOff>
                  </from>
                  <to>
                    <xdr:col>6</xdr:col>
                    <xdr:colOff>15240</xdr:colOff>
                    <xdr:row>10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167640</xdr:rowOff>
                  </from>
                  <to>
                    <xdr:col>6</xdr:col>
                    <xdr:colOff>662940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358140</xdr:colOff>
                    <xdr:row>10</xdr:row>
                    <xdr:rowOff>22860</xdr:rowOff>
                  </from>
                  <to>
                    <xdr:col>6</xdr:col>
                    <xdr:colOff>7620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350520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358140</xdr:colOff>
                    <xdr:row>10</xdr:row>
                    <xdr:rowOff>30480</xdr:rowOff>
                  </from>
                  <to>
                    <xdr:col>2</xdr:col>
                    <xdr:colOff>15240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358140</xdr:colOff>
                    <xdr:row>8</xdr:row>
                    <xdr:rowOff>213360</xdr:rowOff>
                  </from>
                  <to>
                    <xdr:col>10</xdr:col>
                    <xdr:colOff>7620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312420</xdr:colOff>
                    <xdr:row>8</xdr:row>
                    <xdr:rowOff>175260</xdr:rowOff>
                  </from>
                  <to>
                    <xdr:col>10</xdr:col>
                    <xdr:colOff>723900</xdr:colOff>
                    <xdr:row>10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358140</xdr:colOff>
                    <xdr:row>10</xdr:row>
                    <xdr:rowOff>22860</xdr:rowOff>
                  </from>
                  <to>
                    <xdr:col>10</xdr:col>
                    <xdr:colOff>7620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320040</xdr:colOff>
                    <xdr:row>9</xdr:row>
                    <xdr:rowOff>175260</xdr:rowOff>
                  </from>
                  <to>
                    <xdr:col>10</xdr:col>
                    <xdr:colOff>731520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175260</xdr:rowOff>
                  </from>
                  <to>
                    <xdr:col>9</xdr:col>
                    <xdr:colOff>716280</xdr:colOff>
                    <xdr:row>2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335280</xdr:colOff>
                    <xdr:row>3</xdr:row>
                    <xdr:rowOff>22860</xdr:rowOff>
                  </from>
                  <to>
                    <xdr:col>10</xdr:col>
                    <xdr:colOff>746760</xdr:colOff>
                    <xdr:row>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312420</xdr:colOff>
                    <xdr:row>3</xdr:row>
                    <xdr:rowOff>175260</xdr:rowOff>
                  </from>
                  <to>
                    <xdr:col>9</xdr:col>
                    <xdr:colOff>723900</xdr:colOff>
                    <xdr:row>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327660</xdr:colOff>
                    <xdr:row>3</xdr:row>
                    <xdr:rowOff>167640</xdr:rowOff>
                  </from>
                  <to>
                    <xdr:col>11</xdr:col>
                    <xdr:colOff>7620</xdr:colOff>
                    <xdr:row>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175260</xdr:rowOff>
                  </from>
                  <to>
                    <xdr:col>2</xdr:col>
                    <xdr:colOff>586740</xdr:colOff>
                    <xdr:row>23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175260</xdr:rowOff>
                  </from>
                  <to>
                    <xdr:col>3</xdr:col>
                    <xdr:colOff>586740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205740</xdr:colOff>
                    <xdr:row>26</xdr:row>
                    <xdr:rowOff>15240</xdr:rowOff>
                  </from>
                  <to>
                    <xdr:col>1</xdr:col>
                    <xdr:colOff>594360</xdr:colOff>
                    <xdr:row>27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586740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175260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175260</xdr:colOff>
                    <xdr:row>26</xdr:row>
                    <xdr:rowOff>15240</xdr:rowOff>
                  </from>
                  <to>
                    <xdr:col>2</xdr:col>
                    <xdr:colOff>571500</xdr:colOff>
                    <xdr:row>27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205740</xdr:colOff>
                    <xdr:row>26</xdr:row>
                    <xdr:rowOff>190500</xdr:rowOff>
                  </from>
                  <to>
                    <xdr:col>5</xdr:col>
                    <xdr:colOff>594360</xdr:colOff>
                    <xdr:row>27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205740</xdr:colOff>
                    <xdr:row>26</xdr:row>
                    <xdr:rowOff>0</xdr:rowOff>
                  </from>
                  <to>
                    <xdr:col>5</xdr:col>
                    <xdr:colOff>594360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205740</xdr:colOff>
                    <xdr:row>27</xdr:row>
                    <xdr:rowOff>0</xdr:rowOff>
                  </from>
                  <to>
                    <xdr:col>6</xdr:col>
                    <xdr:colOff>594360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586740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213360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205740</xdr:colOff>
                    <xdr:row>27</xdr:row>
                    <xdr:rowOff>15240</xdr:rowOff>
                  </from>
                  <to>
                    <xdr:col>10</xdr:col>
                    <xdr:colOff>594360</xdr:colOff>
                    <xdr:row>28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205740</xdr:colOff>
                    <xdr:row>26</xdr:row>
                    <xdr:rowOff>0</xdr:rowOff>
                  </from>
                  <to>
                    <xdr:col>9</xdr:col>
                    <xdr:colOff>594360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205740</xdr:colOff>
                    <xdr:row>26</xdr:row>
                    <xdr:rowOff>0</xdr:rowOff>
                  </from>
                  <to>
                    <xdr:col>10</xdr:col>
                    <xdr:colOff>594360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594360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594360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594360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594360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594360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O18"/>
  <sheetViews>
    <sheetView zoomScale="80" zoomScaleNormal="80" workbookViewId="0">
      <selection activeCell="K20" sqref="K20"/>
    </sheetView>
  </sheetViews>
  <sheetFormatPr defaultColWidth="9" defaultRowHeight="31.05" customHeight="1"/>
  <cols>
    <col min="1" max="1" width="17.19921875" style="27" customWidth="1"/>
    <col min="2" max="8" width="9.296875" style="27" customWidth="1"/>
    <col min="9" max="9" width="9.3984375" style="27" customWidth="1"/>
    <col min="10" max="10" width="16.5" style="27" customWidth="1"/>
    <col min="11" max="11" width="17" style="27" customWidth="1"/>
    <col min="12" max="12" width="18.5" style="27" customWidth="1"/>
    <col min="13" max="13" width="16.69921875" style="27" customWidth="1"/>
    <col min="14" max="14" width="14.19921875" style="27" customWidth="1"/>
    <col min="15" max="15" width="16.296875" style="27" customWidth="1"/>
    <col min="16" max="16384" width="9" style="27"/>
  </cols>
  <sheetData>
    <row r="1" spans="1:15" ht="60" customHeight="1">
      <c r="A1" s="322" t="s">
        <v>150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</row>
    <row r="2" spans="1:15" ht="31.05" customHeight="1">
      <c r="A2" s="28" t="s">
        <v>62</v>
      </c>
      <c r="B2" s="262" t="s">
        <v>63</v>
      </c>
      <c r="C2" s="262"/>
      <c r="D2" s="30" t="s">
        <v>69</v>
      </c>
      <c r="E2" s="262" t="s">
        <v>70</v>
      </c>
      <c r="F2" s="262"/>
      <c r="G2" s="262"/>
      <c r="H2" s="29"/>
      <c r="I2" s="40"/>
      <c r="J2" s="41" t="s">
        <v>57</v>
      </c>
      <c r="K2" s="324" t="str">
        <f>[1]首期!I2</f>
        <v>青岛锦瑞麟松尚分厂</v>
      </c>
      <c r="L2" s="324"/>
      <c r="M2" s="324"/>
      <c r="N2" s="324"/>
      <c r="O2" s="325"/>
    </row>
    <row r="3" spans="1:15" ht="31.05" customHeight="1">
      <c r="A3" s="263" t="s">
        <v>151</v>
      </c>
      <c r="B3" s="263" t="s">
        <v>152</v>
      </c>
      <c r="C3" s="263"/>
      <c r="D3" s="263"/>
      <c r="E3" s="263"/>
      <c r="F3" s="263"/>
      <c r="G3" s="263"/>
      <c r="H3" s="31"/>
      <c r="I3" s="42"/>
      <c r="J3" s="263" t="s">
        <v>153</v>
      </c>
      <c r="K3" s="263"/>
      <c r="L3" s="263"/>
      <c r="M3" s="263"/>
      <c r="N3" s="263"/>
      <c r="O3" s="326"/>
    </row>
    <row r="4" spans="1:15" ht="31.05" customHeight="1">
      <c r="A4" s="263"/>
      <c r="B4" s="32" t="s">
        <v>154</v>
      </c>
      <c r="C4" s="33" t="s">
        <v>155</v>
      </c>
      <c r="D4" s="34" t="s">
        <v>156</v>
      </c>
      <c r="E4" s="33" t="s">
        <v>157</v>
      </c>
      <c r="F4" s="33" t="s">
        <v>158</v>
      </c>
      <c r="G4" s="33" t="s">
        <v>159</v>
      </c>
      <c r="H4" s="33" t="s">
        <v>160</v>
      </c>
      <c r="I4" s="43"/>
      <c r="J4" s="44" t="s">
        <v>226</v>
      </c>
      <c r="K4" s="44" t="s">
        <v>227</v>
      </c>
      <c r="L4" s="44" t="s">
        <v>228</v>
      </c>
      <c r="M4" s="44" t="s">
        <v>229</v>
      </c>
      <c r="N4" s="44" t="s">
        <v>230</v>
      </c>
      <c r="O4" s="44" t="s">
        <v>231</v>
      </c>
    </row>
    <row r="5" spans="1:15" ht="31.05" customHeight="1">
      <c r="A5" s="263"/>
      <c r="B5" s="32" t="s">
        <v>163</v>
      </c>
      <c r="C5" s="33" t="s">
        <v>164</v>
      </c>
      <c r="D5" s="34" t="s">
        <v>165</v>
      </c>
      <c r="E5" s="33" t="s">
        <v>166</v>
      </c>
      <c r="F5" s="33" t="s">
        <v>167</v>
      </c>
      <c r="G5" s="33" t="s">
        <v>168</v>
      </c>
      <c r="H5" s="33" t="s">
        <v>169</v>
      </c>
      <c r="I5" s="43"/>
      <c r="J5" s="45" t="s">
        <v>232</v>
      </c>
      <c r="K5" s="45" t="s">
        <v>232</v>
      </c>
      <c r="L5" s="45" t="s">
        <v>232</v>
      </c>
      <c r="M5" s="45" t="s">
        <v>232</v>
      </c>
      <c r="N5" s="45" t="s">
        <v>232</v>
      </c>
      <c r="O5" s="45" t="s">
        <v>232</v>
      </c>
    </row>
    <row r="6" spans="1:15" ht="31.05" customHeight="1">
      <c r="A6" s="35" t="s">
        <v>171</v>
      </c>
      <c r="B6" s="36">
        <f>C6-2.1</f>
        <v>95.8</v>
      </c>
      <c r="C6" s="36">
        <f>D6-2.1</f>
        <v>97.9</v>
      </c>
      <c r="D6" s="37">
        <v>100</v>
      </c>
      <c r="E6" s="36">
        <f t="shared" ref="E6:H6" si="0">D6+2.1</f>
        <v>102.1</v>
      </c>
      <c r="F6" s="36">
        <f t="shared" si="0"/>
        <v>104.2</v>
      </c>
      <c r="G6" s="36">
        <f t="shared" si="0"/>
        <v>106.3</v>
      </c>
      <c r="H6" s="36">
        <f t="shared" si="0"/>
        <v>108.4</v>
      </c>
      <c r="I6" s="46"/>
      <c r="J6" s="45" t="s">
        <v>233</v>
      </c>
      <c r="K6" s="45" t="s">
        <v>234</v>
      </c>
      <c r="L6" s="45" t="s">
        <v>235</v>
      </c>
      <c r="M6" s="45" t="s">
        <v>235</v>
      </c>
      <c r="N6" s="45" t="s">
        <v>236</v>
      </c>
      <c r="O6" s="47" t="s">
        <v>237</v>
      </c>
    </row>
    <row r="7" spans="1:15" ht="31.05" customHeight="1">
      <c r="A7" s="35" t="s">
        <v>174</v>
      </c>
      <c r="B7" s="38">
        <f>C7-1.5</f>
        <v>69</v>
      </c>
      <c r="C7" s="38">
        <f>D7-1.5</f>
        <v>70.5</v>
      </c>
      <c r="D7" s="39">
        <v>72</v>
      </c>
      <c r="E7" s="38">
        <f t="shared" ref="E7:H7" si="1">D7+1.5</f>
        <v>73.5</v>
      </c>
      <c r="F7" s="38">
        <f t="shared" si="1"/>
        <v>75</v>
      </c>
      <c r="G7" s="38">
        <f t="shared" si="1"/>
        <v>76.5</v>
      </c>
      <c r="H7" s="38">
        <f t="shared" si="1"/>
        <v>78</v>
      </c>
      <c r="I7" s="46"/>
      <c r="J7" s="45" t="s">
        <v>238</v>
      </c>
      <c r="K7" s="45" t="s">
        <v>239</v>
      </c>
      <c r="L7" s="45" t="s">
        <v>239</v>
      </c>
      <c r="M7" s="45" t="s">
        <v>238</v>
      </c>
      <c r="N7" s="45" t="s">
        <v>238</v>
      </c>
      <c r="O7" s="47" t="s">
        <v>238</v>
      </c>
    </row>
    <row r="8" spans="1:15" ht="31.05" customHeight="1">
      <c r="A8" s="35" t="s">
        <v>176</v>
      </c>
      <c r="B8" s="36">
        <f>C8-4</f>
        <v>66</v>
      </c>
      <c r="C8" s="36">
        <f>D8-4</f>
        <v>70</v>
      </c>
      <c r="D8" s="37">
        <v>74</v>
      </c>
      <c r="E8" s="36">
        <f>D8+4</f>
        <v>78</v>
      </c>
      <c r="F8" s="36">
        <f>E8+5</f>
        <v>83</v>
      </c>
      <c r="G8" s="36">
        <f>F8+6</f>
        <v>89</v>
      </c>
      <c r="H8" s="36">
        <f>G8+6</f>
        <v>95</v>
      </c>
      <c r="I8" s="46"/>
      <c r="J8" s="45" t="s">
        <v>237</v>
      </c>
      <c r="K8" s="45" t="s">
        <v>237</v>
      </c>
      <c r="L8" s="45" t="s">
        <v>237</v>
      </c>
      <c r="M8" s="48" t="s">
        <v>237</v>
      </c>
      <c r="N8" s="48" t="s">
        <v>237</v>
      </c>
      <c r="O8" s="47" t="s">
        <v>237</v>
      </c>
    </row>
    <row r="9" spans="1:15" ht="31.05" customHeight="1">
      <c r="A9" s="35" t="s">
        <v>178</v>
      </c>
      <c r="B9" s="36">
        <f>C9-3.6</f>
        <v>90.8</v>
      </c>
      <c r="C9" s="36">
        <f>D9-3.6</f>
        <v>94.4</v>
      </c>
      <c r="D9" s="37" t="s">
        <v>179</v>
      </c>
      <c r="E9" s="36">
        <f>D9+4</f>
        <v>102</v>
      </c>
      <c r="F9" s="36">
        <f t="shared" ref="F9:H9" si="2">E9+4</f>
        <v>106</v>
      </c>
      <c r="G9" s="36">
        <f t="shared" si="2"/>
        <v>110</v>
      </c>
      <c r="H9" s="36">
        <f t="shared" si="2"/>
        <v>114</v>
      </c>
      <c r="I9" s="46"/>
      <c r="J9" s="45" t="s">
        <v>240</v>
      </c>
      <c r="K9" s="45" t="s">
        <v>241</v>
      </c>
      <c r="L9" s="45" t="s">
        <v>242</v>
      </c>
      <c r="M9" s="48" t="s">
        <v>237</v>
      </c>
      <c r="N9" s="45" t="s">
        <v>242</v>
      </c>
      <c r="O9" s="47" t="s">
        <v>237</v>
      </c>
    </row>
    <row r="10" spans="1:15" ht="31.05" customHeight="1">
      <c r="A10" s="35" t="s">
        <v>182</v>
      </c>
      <c r="B10" s="36">
        <f>C10-2.3/2</f>
        <v>27.2</v>
      </c>
      <c r="C10" s="36">
        <f>D10-2.3/2</f>
        <v>28.35</v>
      </c>
      <c r="D10" s="37">
        <v>29.5</v>
      </c>
      <c r="E10" s="36">
        <f t="shared" ref="E10:H10" si="3">D10+2.6/2</f>
        <v>30.8</v>
      </c>
      <c r="F10" s="36">
        <f t="shared" si="3"/>
        <v>32.1</v>
      </c>
      <c r="G10" s="36">
        <f t="shared" si="3"/>
        <v>33.4</v>
      </c>
      <c r="H10" s="36">
        <f t="shared" si="3"/>
        <v>34.700000000000003</v>
      </c>
      <c r="I10" s="46"/>
      <c r="J10" s="48" t="s">
        <v>237</v>
      </c>
      <c r="K10" s="48" t="s">
        <v>237</v>
      </c>
      <c r="L10" s="48" t="s">
        <v>237</v>
      </c>
      <c r="M10" s="48" t="s">
        <v>237</v>
      </c>
      <c r="N10" s="48" t="s">
        <v>237</v>
      </c>
      <c r="O10" s="47" t="s">
        <v>237</v>
      </c>
    </row>
    <row r="11" spans="1:15" ht="31.05" customHeight="1">
      <c r="A11" s="35" t="s">
        <v>185</v>
      </c>
      <c r="B11" s="36">
        <f>C11-0.7</f>
        <v>19.600000000000001</v>
      </c>
      <c r="C11" s="36">
        <f>D11-0.7</f>
        <v>20.3</v>
      </c>
      <c r="D11" s="37">
        <v>21</v>
      </c>
      <c r="E11" s="36">
        <f>D11+0.7</f>
        <v>21.7</v>
      </c>
      <c r="F11" s="36">
        <f>E11+0.7</f>
        <v>22.4</v>
      </c>
      <c r="G11" s="36">
        <f>F11+0.9</f>
        <v>23.3</v>
      </c>
      <c r="H11" s="36">
        <f>G11+0.9</f>
        <v>24.2</v>
      </c>
      <c r="I11" s="46"/>
      <c r="J11" s="48" t="s">
        <v>237</v>
      </c>
      <c r="K11" s="48" t="s">
        <v>237</v>
      </c>
      <c r="L11" s="48" t="s">
        <v>237</v>
      </c>
      <c r="M11" s="48" t="s">
        <v>237</v>
      </c>
      <c r="N11" s="48" t="s">
        <v>237</v>
      </c>
      <c r="O11" s="47" t="s">
        <v>237</v>
      </c>
    </row>
    <row r="12" spans="1:15" ht="31.05" customHeight="1">
      <c r="A12" s="35" t="s">
        <v>186</v>
      </c>
      <c r="B12" s="36">
        <f>C12-0.5</f>
        <v>17</v>
      </c>
      <c r="C12" s="36">
        <f>D12-0.5</f>
        <v>17.5</v>
      </c>
      <c r="D12" s="37">
        <v>18</v>
      </c>
      <c r="E12" s="36">
        <f>D12+0.5</f>
        <v>18.5</v>
      </c>
      <c r="F12" s="36">
        <f>E12+0.5</f>
        <v>19</v>
      </c>
      <c r="G12" s="36">
        <f>F12+0.7</f>
        <v>19.7</v>
      </c>
      <c r="H12" s="36">
        <f>G12+0.7</f>
        <v>20.399999999999999</v>
      </c>
      <c r="I12" s="46"/>
      <c r="J12" s="45" t="s">
        <v>243</v>
      </c>
      <c r="K12" s="45" t="s">
        <v>244</v>
      </c>
      <c r="L12" s="48" t="s">
        <v>237</v>
      </c>
      <c r="M12" s="45" t="s">
        <v>245</v>
      </c>
      <c r="N12" s="45" t="s">
        <v>246</v>
      </c>
      <c r="O12" s="47" t="s">
        <v>237</v>
      </c>
    </row>
    <row r="13" spans="1:15" ht="31.05" customHeight="1">
      <c r="A13" s="35" t="s">
        <v>187</v>
      </c>
      <c r="B13" s="36">
        <f>C13-0.7</f>
        <v>23.7</v>
      </c>
      <c r="C13" s="36">
        <f>D13-0.6</f>
        <v>24.4</v>
      </c>
      <c r="D13" s="37">
        <v>25</v>
      </c>
      <c r="E13" s="36">
        <f>D13+0.6</f>
        <v>25.6</v>
      </c>
      <c r="F13" s="36">
        <f>E13+0.7</f>
        <v>26.3</v>
      </c>
      <c r="G13" s="36">
        <f>F13+0.6</f>
        <v>26.9</v>
      </c>
      <c r="H13" s="36">
        <f>G13+0.7</f>
        <v>27.6</v>
      </c>
      <c r="I13" s="46"/>
      <c r="J13" s="48" t="s">
        <v>237</v>
      </c>
      <c r="K13" s="48" t="s">
        <v>237</v>
      </c>
      <c r="L13" s="48" t="s">
        <v>237</v>
      </c>
      <c r="M13" s="48" t="s">
        <v>237</v>
      </c>
      <c r="N13" s="48" t="s">
        <v>237</v>
      </c>
      <c r="O13" s="47" t="s">
        <v>237</v>
      </c>
    </row>
    <row r="14" spans="1:15" ht="31.05" customHeight="1">
      <c r="A14" s="35" t="s">
        <v>189</v>
      </c>
      <c r="B14" s="36">
        <f>C14-0.9</f>
        <v>39.700000000000003</v>
      </c>
      <c r="C14" s="36">
        <f>D14-0.9</f>
        <v>40.6</v>
      </c>
      <c r="D14" s="37">
        <v>41.5</v>
      </c>
      <c r="E14" s="36">
        <f t="shared" ref="E14:H14" si="4">D14+1.1</f>
        <v>42.6</v>
      </c>
      <c r="F14" s="36">
        <f t="shared" si="4"/>
        <v>43.7</v>
      </c>
      <c r="G14" s="36">
        <f t="shared" si="4"/>
        <v>44.8</v>
      </c>
      <c r="H14" s="36">
        <f t="shared" si="4"/>
        <v>45.9</v>
      </c>
      <c r="I14" s="46"/>
      <c r="J14" s="48" t="s">
        <v>237</v>
      </c>
      <c r="K14" s="48" t="s">
        <v>237</v>
      </c>
      <c r="L14" s="48" t="s">
        <v>237</v>
      </c>
      <c r="M14" s="48" t="s">
        <v>237</v>
      </c>
      <c r="N14" s="48" t="s">
        <v>237</v>
      </c>
      <c r="O14" s="47" t="s">
        <v>237</v>
      </c>
    </row>
    <row r="15" spans="1:15" ht="31.05" customHeight="1">
      <c r="A15" s="35" t="s">
        <v>190</v>
      </c>
      <c r="B15" s="36">
        <f>D15-0.5</f>
        <v>13.5</v>
      </c>
      <c r="C15" s="36">
        <f t="shared" ref="C15:H15" si="5">B15</f>
        <v>13.5</v>
      </c>
      <c r="D15" s="37">
        <v>14</v>
      </c>
      <c r="E15" s="36">
        <f t="shared" si="5"/>
        <v>14</v>
      </c>
      <c r="F15" s="36">
        <f>D15+1.5</f>
        <v>15.5</v>
      </c>
      <c r="G15" s="36">
        <f t="shared" si="5"/>
        <v>15.5</v>
      </c>
      <c r="H15" s="36">
        <f t="shared" si="5"/>
        <v>15.5</v>
      </c>
      <c r="I15" s="46"/>
      <c r="J15" s="48" t="s">
        <v>237</v>
      </c>
      <c r="K15" s="48" t="s">
        <v>237</v>
      </c>
      <c r="L15" s="48" t="s">
        <v>237</v>
      </c>
      <c r="M15" s="48" t="s">
        <v>237</v>
      </c>
      <c r="N15" s="48" t="s">
        <v>237</v>
      </c>
      <c r="O15" s="47" t="s">
        <v>237</v>
      </c>
    </row>
    <row r="16" spans="1:15" ht="31.05" customHeight="1">
      <c r="A16" s="35" t="s">
        <v>191</v>
      </c>
      <c r="B16" s="36">
        <f>D16-0.5</f>
        <v>16</v>
      </c>
      <c r="C16" s="36">
        <f t="shared" ref="C16:H16" si="6">B16</f>
        <v>16</v>
      </c>
      <c r="D16" s="37">
        <v>16.5</v>
      </c>
      <c r="E16" s="36">
        <f t="shared" si="6"/>
        <v>16.5</v>
      </c>
      <c r="F16" s="36">
        <f>D16+1.5</f>
        <v>18</v>
      </c>
      <c r="G16" s="36">
        <f t="shared" si="6"/>
        <v>18</v>
      </c>
      <c r="H16" s="36">
        <f t="shared" si="6"/>
        <v>18</v>
      </c>
      <c r="I16" s="46"/>
      <c r="J16" s="48" t="s">
        <v>237</v>
      </c>
      <c r="K16" s="48" t="s">
        <v>237</v>
      </c>
      <c r="L16" s="48" t="s">
        <v>237</v>
      </c>
      <c r="M16" s="48" t="s">
        <v>237</v>
      </c>
      <c r="N16" s="48" t="s">
        <v>237</v>
      </c>
      <c r="O16" s="47" t="s">
        <v>237</v>
      </c>
    </row>
    <row r="17" spans="1:15" ht="31.05" customHeight="1">
      <c r="A17" s="35" t="s">
        <v>192</v>
      </c>
      <c r="B17" s="36">
        <f>D17</f>
        <v>4</v>
      </c>
      <c r="C17" s="36">
        <f>D17</f>
        <v>4</v>
      </c>
      <c r="D17" s="37">
        <v>4</v>
      </c>
      <c r="E17" s="36">
        <f>D17</f>
        <v>4</v>
      </c>
      <c r="F17" s="36">
        <f>D17</f>
        <v>4</v>
      </c>
      <c r="G17" s="36">
        <f>D17</f>
        <v>4</v>
      </c>
      <c r="H17" s="36">
        <f>D17</f>
        <v>4</v>
      </c>
      <c r="I17" s="46"/>
      <c r="J17" s="48" t="s">
        <v>237</v>
      </c>
      <c r="K17" s="48" t="s">
        <v>237</v>
      </c>
      <c r="L17" s="48" t="s">
        <v>237</v>
      </c>
      <c r="M17" s="48" t="s">
        <v>237</v>
      </c>
      <c r="N17" s="48" t="s">
        <v>237</v>
      </c>
      <c r="O17" s="49" t="s">
        <v>237</v>
      </c>
    </row>
    <row r="18" spans="1:15" ht="31.05" customHeight="1">
      <c r="A18" s="35" t="s">
        <v>193</v>
      </c>
      <c r="B18" s="36">
        <f>D18</f>
        <v>4</v>
      </c>
      <c r="C18" s="36">
        <f>D18</f>
        <v>4</v>
      </c>
      <c r="D18" s="37">
        <v>4</v>
      </c>
      <c r="E18" s="36">
        <f>D18</f>
        <v>4</v>
      </c>
      <c r="F18" s="36">
        <f>D18</f>
        <v>4</v>
      </c>
      <c r="G18" s="36">
        <f>D18</f>
        <v>4</v>
      </c>
      <c r="H18" s="36">
        <f>D18</f>
        <v>4</v>
      </c>
      <c r="J18" s="48" t="s">
        <v>237</v>
      </c>
      <c r="K18" s="48" t="s">
        <v>237</v>
      </c>
      <c r="L18" s="48" t="s">
        <v>237</v>
      </c>
      <c r="M18" s="48" t="s">
        <v>237</v>
      </c>
      <c r="N18" s="48" t="s">
        <v>237</v>
      </c>
      <c r="O18" s="49" t="s">
        <v>237</v>
      </c>
    </row>
  </sheetData>
  <mergeCells count="7">
    <mergeCell ref="A1:O1"/>
    <mergeCell ref="B2:C2"/>
    <mergeCell ref="E2:G2"/>
    <mergeCell ref="K2:O2"/>
    <mergeCell ref="B3:G3"/>
    <mergeCell ref="J3:O3"/>
    <mergeCell ref="A3:A5"/>
  </mergeCells>
  <phoneticPr fontId="46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A1:M45"/>
  <sheetViews>
    <sheetView tabSelected="1" topLeftCell="A31" zoomScale="125" zoomScaleNormal="125" workbookViewId="0">
      <selection activeCell="A41" sqref="A41:K41"/>
    </sheetView>
  </sheetViews>
  <sheetFormatPr defaultColWidth="10.19921875" defaultRowHeight="15.6"/>
  <cols>
    <col min="1" max="1" width="9.69921875" style="50" customWidth="1"/>
    <col min="2" max="2" width="11.19921875" style="50" customWidth="1"/>
    <col min="3" max="3" width="9.19921875" style="50" customWidth="1"/>
    <col min="4" max="4" width="9.5" style="50" customWidth="1"/>
    <col min="5" max="5" width="11.3984375" style="50" customWidth="1"/>
    <col min="6" max="6" width="10.296875" style="50" customWidth="1"/>
    <col min="7" max="7" width="9.5" style="50" customWidth="1"/>
    <col min="8" max="8" width="9.19921875" style="50" customWidth="1"/>
    <col min="9" max="9" width="8.19921875" style="50" customWidth="1"/>
    <col min="10" max="10" width="10.5" style="50" customWidth="1"/>
    <col min="11" max="11" width="12.19921875" style="50" customWidth="1"/>
    <col min="12" max="16384" width="10.19921875" style="50"/>
  </cols>
  <sheetData>
    <row r="1" spans="1:13" ht="25.8">
      <c r="A1" s="327" t="s">
        <v>247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</row>
    <row r="2" spans="1:13">
      <c r="A2" s="51" t="s">
        <v>53</v>
      </c>
      <c r="B2" s="180" t="s">
        <v>54</v>
      </c>
      <c r="C2" s="180"/>
      <c r="D2" s="52" t="s">
        <v>62</v>
      </c>
      <c r="E2" s="53" t="str">
        <f>中期!B4</f>
        <v>TAMMAN92046</v>
      </c>
      <c r="F2" s="54" t="s">
        <v>248</v>
      </c>
      <c r="G2" s="258" t="str">
        <f>中期!B5</f>
        <v>女式软壳裤</v>
      </c>
      <c r="H2" s="328"/>
      <c r="I2" s="72" t="s">
        <v>57</v>
      </c>
      <c r="J2" s="329" t="str">
        <f>中期!I2</f>
        <v>青岛锦瑞麟服装有限公司松尚分厂</v>
      </c>
      <c r="K2" s="330"/>
    </row>
    <row r="3" spans="1:13" ht="18" customHeight="1">
      <c r="A3" s="55" t="s">
        <v>76</v>
      </c>
      <c r="B3" s="190">
        <v>1172</v>
      </c>
      <c r="C3" s="190"/>
      <c r="D3" s="57" t="s">
        <v>249</v>
      </c>
      <c r="E3" s="331">
        <v>45897</v>
      </c>
      <c r="F3" s="332"/>
      <c r="G3" s="332"/>
      <c r="H3" s="297" t="s">
        <v>250</v>
      </c>
      <c r="I3" s="297"/>
      <c r="J3" s="297"/>
      <c r="K3" s="298"/>
    </row>
    <row r="4" spans="1:13">
      <c r="A4" s="58" t="s">
        <v>73</v>
      </c>
      <c r="B4" s="59">
        <v>1</v>
      </c>
      <c r="C4" s="59">
        <v>5</v>
      </c>
      <c r="D4" s="60" t="s">
        <v>251</v>
      </c>
      <c r="E4" s="332" t="s">
        <v>252</v>
      </c>
      <c r="F4" s="332"/>
      <c r="G4" s="332"/>
      <c r="H4" s="235" t="s">
        <v>253</v>
      </c>
      <c r="I4" s="235"/>
      <c r="J4" s="69" t="s">
        <v>67</v>
      </c>
      <c r="K4" s="75" t="s">
        <v>68</v>
      </c>
    </row>
    <row r="5" spans="1:13">
      <c r="A5" s="58" t="s">
        <v>254</v>
      </c>
      <c r="B5" s="190" t="s">
        <v>255</v>
      </c>
      <c r="C5" s="190"/>
      <c r="D5" s="57" t="s">
        <v>252</v>
      </c>
      <c r="E5" s="57" t="s">
        <v>256</v>
      </c>
      <c r="F5" s="57" t="s">
        <v>257</v>
      </c>
      <c r="G5" s="57" t="s">
        <v>258</v>
      </c>
      <c r="H5" s="235" t="s">
        <v>259</v>
      </c>
      <c r="I5" s="235"/>
      <c r="J5" s="69" t="s">
        <v>67</v>
      </c>
      <c r="K5" s="75" t="s">
        <v>68</v>
      </c>
    </row>
    <row r="6" spans="1:13">
      <c r="A6" s="61" t="s">
        <v>260</v>
      </c>
      <c r="B6" s="333">
        <v>80</v>
      </c>
      <c r="C6" s="333"/>
      <c r="D6" s="62" t="s">
        <v>261</v>
      </c>
      <c r="E6" s="63"/>
      <c r="F6" s="64">
        <v>1183</v>
      </c>
      <c r="G6" s="62"/>
      <c r="H6" s="334" t="s">
        <v>262</v>
      </c>
      <c r="I6" s="334"/>
      <c r="J6" s="71" t="s">
        <v>67</v>
      </c>
      <c r="K6" s="76" t="s">
        <v>68</v>
      </c>
    </row>
    <row r="7" spans="1:13">
      <c r="A7" s="65"/>
      <c r="B7" s="66"/>
      <c r="C7" s="66"/>
      <c r="D7" s="65"/>
      <c r="E7" s="66"/>
      <c r="F7" s="67"/>
      <c r="G7" s="65"/>
      <c r="H7" s="67"/>
      <c r="I7" s="66"/>
      <c r="J7" s="66"/>
      <c r="K7" s="66"/>
    </row>
    <row r="8" spans="1:13">
      <c r="A8" s="68" t="s">
        <v>263</v>
      </c>
      <c r="B8" s="54" t="s">
        <v>264</v>
      </c>
      <c r="C8" s="54" t="s">
        <v>265</v>
      </c>
      <c r="D8" s="54" t="s">
        <v>266</v>
      </c>
      <c r="E8" s="54" t="s">
        <v>267</v>
      </c>
      <c r="F8" s="54" t="s">
        <v>268</v>
      </c>
      <c r="G8" s="411" t="s">
        <v>403</v>
      </c>
      <c r="H8" s="335"/>
      <c r="I8" s="335"/>
      <c r="J8" s="335"/>
      <c r="K8" s="336"/>
    </row>
    <row r="9" spans="1:13">
      <c r="A9" s="234" t="s">
        <v>269</v>
      </c>
      <c r="B9" s="235"/>
      <c r="C9" s="69" t="s">
        <v>67</v>
      </c>
      <c r="D9" s="69" t="s">
        <v>68</v>
      </c>
      <c r="E9" s="57" t="s">
        <v>270</v>
      </c>
      <c r="F9" s="70" t="s">
        <v>271</v>
      </c>
      <c r="G9" s="294" t="s">
        <v>272</v>
      </c>
      <c r="H9" s="292"/>
      <c r="I9" s="292"/>
      <c r="J9" s="292"/>
      <c r="K9" s="337"/>
    </row>
    <row r="10" spans="1:13">
      <c r="A10" s="234" t="s">
        <v>273</v>
      </c>
      <c r="B10" s="235"/>
      <c r="C10" s="69" t="s">
        <v>67</v>
      </c>
      <c r="D10" s="69" t="s">
        <v>68</v>
      </c>
      <c r="E10" s="57" t="s">
        <v>274</v>
      </c>
      <c r="F10" s="70" t="s">
        <v>272</v>
      </c>
      <c r="G10" s="294" t="s">
        <v>275</v>
      </c>
      <c r="H10" s="292"/>
      <c r="I10" s="292"/>
      <c r="J10" s="292"/>
      <c r="K10" s="337"/>
    </row>
    <row r="11" spans="1:13">
      <c r="A11" s="309" t="s">
        <v>207</v>
      </c>
      <c r="B11" s="310"/>
      <c r="C11" s="310"/>
      <c r="D11" s="310"/>
      <c r="E11" s="310"/>
      <c r="F11" s="310"/>
      <c r="G11" s="310"/>
      <c r="H11" s="310"/>
      <c r="I11" s="310"/>
      <c r="J11" s="310"/>
      <c r="K11" s="311"/>
    </row>
    <row r="12" spans="1:13">
      <c r="A12" s="55" t="s">
        <v>90</v>
      </c>
      <c r="B12" s="69" t="s">
        <v>86</v>
      </c>
      <c r="C12" s="69" t="s">
        <v>87</v>
      </c>
      <c r="D12" s="70"/>
      <c r="E12" s="57" t="s">
        <v>88</v>
      </c>
      <c r="F12" s="69" t="s">
        <v>86</v>
      </c>
      <c r="G12" s="69" t="s">
        <v>87</v>
      </c>
      <c r="H12" s="69"/>
      <c r="I12" s="57" t="s">
        <v>276</v>
      </c>
      <c r="J12" s="69" t="s">
        <v>86</v>
      </c>
      <c r="K12" s="75" t="s">
        <v>87</v>
      </c>
    </row>
    <row r="13" spans="1:13">
      <c r="A13" s="55" t="s">
        <v>93</v>
      </c>
      <c r="B13" s="69" t="s">
        <v>86</v>
      </c>
      <c r="C13" s="69" t="s">
        <v>87</v>
      </c>
      <c r="D13" s="70"/>
      <c r="E13" s="57" t="s">
        <v>98</v>
      </c>
      <c r="F13" s="69" t="s">
        <v>86</v>
      </c>
      <c r="G13" s="69" t="s">
        <v>87</v>
      </c>
      <c r="H13" s="69"/>
      <c r="I13" s="57" t="s">
        <v>277</v>
      </c>
      <c r="J13" s="69" t="s">
        <v>86</v>
      </c>
      <c r="K13" s="75" t="s">
        <v>87</v>
      </c>
    </row>
    <row r="14" spans="1:13">
      <c r="A14" s="61" t="s">
        <v>278</v>
      </c>
      <c r="B14" s="71" t="s">
        <v>86</v>
      </c>
      <c r="C14" s="71" t="s">
        <v>87</v>
      </c>
      <c r="D14" s="63"/>
      <c r="E14" s="62" t="s">
        <v>279</v>
      </c>
      <c r="F14" s="71" t="s">
        <v>86</v>
      </c>
      <c r="G14" s="71" t="s">
        <v>87</v>
      </c>
      <c r="H14" s="71"/>
      <c r="I14" s="62" t="s">
        <v>280</v>
      </c>
      <c r="J14" s="71" t="s">
        <v>86</v>
      </c>
      <c r="K14" s="76" t="s">
        <v>87</v>
      </c>
    </row>
    <row r="15" spans="1:13">
      <c r="A15" s="65" t="s">
        <v>194</v>
      </c>
      <c r="B15" s="67" t="s">
        <v>272</v>
      </c>
      <c r="C15" s="67"/>
      <c r="D15" s="66"/>
      <c r="E15" s="65"/>
      <c r="F15" s="67"/>
      <c r="G15" s="67"/>
      <c r="H15" s="67"/>
      <c r="I15" s="65"/>
      <c r="J15" s="67"/>
      <c r="K15" s="67"/>
      <c r="M15" s="50" t="s">
        <v>281</v>
      </c>
    </row>
    <row r="16" spans="1:13">
      <c r="A16" s="296" t="s">
        <v>282</v>
      </c>
      <c r="B16" s="281"/>
      <c r="C16" s="281"/>
      <c r="D16" s="281"/>
      <c r="E16" s="281"/>
      <c r="F16" s="281"/>
      <c r="G16" s="281"/>
      <c r="H16" s="281"/>
      <c r="I16" s="281"/>
      <c r="J16" s="281"/>
      <c r="K16" s="282"/>
    </row>
    <row r="17" spans="1:11">
      <c r="A17" s="412" t="s">
        <v>404</v>
      </c>
      <c r="B17" s="235"/>
      <c r="C17" s="235"/>
      <c r="D17" s="235"/>
      <c r="E17" s="235"/>
      <c r="F17" s="235"/>
      <c r="G17" s="235"/>
      <c r="H17" s="235"/>
      <c r="I17" s="235"/>
      <c r="J17" s="235"/>
      <c r="K17" s="302"/>
    </row>
    <row r="18" spans="1:11">
      <c r="A18" s="234" t="s">
        <v>283</v>
      </c>
      <c r="B18" s="235"/>
      <c r="C18" s="235"/>
      <c r="D18" s="235"/>
      <c r="E18" s="235"/>
      <c r="F18" s="235"/>
      <c r="G18" s="235"/>
      <c r="H18" s="235"/>
      <c r="I18" s="235"/>
      <c r="J18" s="235"/>
      <c r="K18" s="302"/>
    </row>
    <row r="19" spans="1:11">
      <c r="A19" s="413" t="s">
        <v>405</v>
      </c>
      <c r="B19" s="338"/>
      <c r="C19" s="338"/>
      <c r="D19" s="338"/>
      <c r="E19" s="338"/>
      <c r="F19" s="338"/>
      <c r="G19" s="338"/>
      <c r="H19" s="338"/>
      <c r="I19" s="338"/>
      <c r="J19" s="338"/>
      <c r="K19" s="339"/>
    </row>
    <row r="20" spans="1:11">
      <c r="A20" s="340"/>
      <c r="B20" s="341"/>
      <c r="C20" s="341"/>
      <c r="D20" s="341"/>
      <c r="E20" s="341"/>
      <c r="F20" s="341"/>
      <c r="G20" s="341"/>
      <c r="H20" s="341"/>
      <c r="I20" s="341"/>
      <c r="J20" s="341"/>
      <c r="K20" s="342"/>
    </row>
    <row r="21" spans="1:11">
      <c r="A21" s="291"/>
      <c r="B21" s="292"/>
      <c r="C21" s="292"/>
      <c r="D21" s="292"/>
      <c r="E21" s="292"/>
      <c r="F21" s="292"/>
      <c r="G21" s="292"/>
      <c r="H21" s="292"/>
      <c r="I21" s="292"/>
      <c r="J21" s="292"/>
      <c r="K21" s="337"/>
    </row>
    <row r="22" spans="1:11">
      <c r="A22" s="291"/>
      <c r="B22" s="292"/>
      <c r="C22" s="292"/>
      <c r="D22" s="292"/>
      <c r="E22" s="292"/>
      <c r="F22" s="292"/>
      <c r="G22" s="292"/>
      <c r="H22" s="292"/>
      <c r="I22" s="292"/>
      <c r="J22" s="292"/>
      <c r="K22" s="337"/>
    </row>
    <row r="23" spans="1:11">
      <c r="A23" s="343"/>
      <c r="B23" s="344"/>
      <c r="C23" s="344"/>
      <c r="D23" s="344"/>
      <c r="E23" s="344"/>
      <c r="F23" s="344"/>
      <c r="G23" s="344"/>
      <c r="H23" s="344"/>
      <c r="I23" s="344"/>
      <c r="J23" s="344"/>
      <c r="K23" s="345"/>
    </row>
    <row r="24" spans="1:11">
      <c r="A24" s="234" t="s">
        <v>124</v>
      </c>
      <c r="B24" s="235"/>
      <c r="C24" s="69" t="s">
        <v>67</v>
      </c>
      <c r="D24" s="69" t="s">
        <v>68</v>
      </c>
      <c r="E24" s="297"/>
      <c r="F24" s="297"/>
      <c r="G24" s="297"/>
      <c r="H24" s="297"/>
      <c r="I24" s="297"/>
      <c r="J24" s="297"/>
      <c r="K24" s="298"/>
    </row>
    <row r="25" spans="1:11">
      <c r="A25" s="73" t="s">
        <v>284</v>
      </c>
      <c r="B25" s="346" t="s">
        <v>272</v>
      </c>
      <c r="C25" s="346"/>
      <c r="D25" s="346"/>
      <c r="E25" s="346"/>
      <c r="F25" s="346"/>
      <c r="G25" s="346"/>
      <c r="H25" s="346"/>
      <c r="I25" s="346"/>
      <c r="J25" s="346"/>
      <c r="K25" s="347"/>
    </row>
    <row r="26" spans="1:11">
      <c r="A26" s="348"/>
      <c r="B26" s="348"/>
      <c r="C26" s="348"/>
      <c r="D26" s="348"/>
      <c r="E26" s="348"/>
      <c r="F26" s="348"/>
      <c r="G26" s="348"/>
      <c r="H26" s="348"/>
      <c r="I26" s="348"/>
      <c r="J26" s="348"/>
      <c r="K26" s="348"/>
    </row>
    <row r="27" spans="1:11">
      <c r="A27" s="349" t="s">
        <v>285</v>
      </c>
      <c r="B27" s="335"/>
      <c r="C27" s="335"/>
      <c r="D27" s="335"/>
      <c r="E27" s="335"/>
      <c r="F27" s="335"/>
      <c r="G27" s="335"/>
      <c r="H27" s="335"/>
      <c r="I27" s="335"/>
      <c r="J27" s="335"/>
      <c r="K27" s="336"/>
    </row>
    <row r="28" spans="1:11">
      <c r="A28" s="306" t="s">
        <v>286</v>
      </c>
      <c r="B28" s="307"/>
      <c r="C28" s="307"/>
      <c r="D28" s="307"/>
      <c r="E28" s="307"/>
      <c r="F28" s="307"/>
      <c r="G28" s="307"/>
      <c r="H28" s="307"/>
      <c r="I28" s="307"/>
      <c r="J28" s="307"/>
      <c r="K28" s="308"/>
    </row>
    <row r="29" spans="1:11">
      <c r="A29" s="414" t="s">
        <v>406</v>
      </c>
      <c r="B29" s="307"/>
      <c r="C29" s="307"/>
      <c r="D29" s="307"/>
      <c r="E29" s="307"/>
      <c r="F29" s="307"/>
      <c r="G29" s="307"/>
      <c r="H29" s="307"/>
      <c r="I29" s="307"/>
      <c r="J29" s="307"/>
      <c r="K29" s="308"/>
    </row>
    <row r="30" spans="1:11">
      <c r="A30" s="306" t="s">
        <v>287</v>
      </c>
      <c r="B30" s="307"/>
      <c r="C30" s="307"/>
      <c r="D30" s="307"/>
      <c r="E30" s="307"/>
      <c r="F30" s="307"/>
      <c r="G30" s="307"/>
      <c r="H30" s="307"/>
      <c r="I30" s="307"/>
      <c r="J30" s="307"/>
      <c r="K30" s="308"/>
    </row>
    <row r="31" spans="1:11">
      <c r="A31" s="306" t="s">
        <v>288</v>
      </c>
      <c r="B31" s="307"/>
      <c r="C31" s="307"/>
      <c r="D31" s="307"/>
      <c r="E31" s="307"/>
      <c r="F31" s="307"/>
      <c r="G31" s="307"/>
      <c r="H31" s="307"/>
      <c r="I31" s="307"/>
      <c r="J31" s="307"/>
      <c r="K31" s="308"/>
    </row>
    <row r="32" spans="1:11">
      <c r="A32" s="306" t="s">
        <v>289</v>
      </c>
      <c r="B32" s="307"/>
      <c r="C32" s="307"/>
      <c r="D32" s="307"/>
      <c r="E32" s="307"/>
      <c r="F32" s="307"/>
      <c r="G32" s="307"/>
      <c r="H32" s="307"/>
      <c r="I32" s="307"/>
      <c r="J32" s="307"/>
      <c r="K32" s="308"/>
    </row>
    <row r="33" spans="1:11" ht="22.95" customHeight="1">
      <c r="A33" s="306"/>
      <c r="B33" s="307"/>
      <c r="C33" s="307"/>
      <c r="D33" s="307"/>
      <c r="E33" s="307"/>
      <c r="F33" s="307"/>
      <c r="G33" s="307"/>
      <c r="H33" s="307"/>
      <c r="I33" s="307"/>
      <c r="J33" s="307"/>
      <c r="K33" s="308"/>
    </row>
    <row r="34" spans="1:11" ht="22.95" customHeight="1">
      <c r="A34" s="350"/>
      <c r="B34" s="351"/>
      <c r="C34" s="351"/>
      <c r="D34" s="351"/>
      <c r="E34" s="351"/>
      <c r="F34" s="351"/>
      <c r="G34" s="351"/>
      <c r="H34" s="351"/>
      <c r="I34" s="351"/>
      <c r="J34" s="351"/>
      <c r="K34" s="352"/>
    </row>
    <row r="35" spans="1:11" ht="22.95" customHeight="1">
      <c r="A35" s="353"/>
      <c r="B35" s="292"/>
      <c r="C35" s="292"/>
      <c r="D35" s="292"/>
      <c r="E35" s="292"/>
      <c r="F35" s="292"/>
      <c r="G35" s="292"/>
      <c r="H35" s="292"/>
      <c r="I35" s="292"/>
      <c r="J35" s="292"/>
      <c r="K35" s="337"/>
    </row>
    <row r="36" spans="1:11" ht="22.95" customHeight="1">
      <c r="A36" s="354"/>
      <c r="B36" s="355"/>
      <c r="C36" s="355"/>
      <c r="D36" s="355"/>
      <c r="E36" s="355"/>
      <c r="F36" s="355"/>
      <c r="G36" s="355"/>
      <c r="H36" s="355"/>
      <c r="I36" s="355"/>
      <c r="J36" s="355"/>
      <c r="K36" s="356"/>
    </row>
    <row r="37" spans="1:11" ht="18.75" customHeight="1">
      <c r="A37" s="357" t="s">
        <v>290</v>
      </c>
      <c r="B37" s="358"/>
      <c r="C37" s="358"/>
      <c r="D37" s="358"/>
      <c r="E37" s="358"/>
      <c r="F37" s="358"/>
      <c r="G37" s="358"/>
      <c r="H37" s="358"/>
      <c r="I37" s="358"/>
      <c r="J37" s="358"/>
      <c r="K37" s="359"/>
    </row>
    <row r="38" spans="1:11" ht="18.75" customHeight="1">
      <c r="A38" s="234" t="s">
        <v>291</v>
      </c>
      <c r="B38" s="235"/>
      <c r="C38" s="235"/>
      <c r="D38" s="297" t="s">
        <v>292</v>
      </c>
      <c r="E38" s="297"/>
      <c r="F38" s="283" t="s">
        <v>293</v>
      </c>
      <c r="G38" s="360"/>
      <c r="H38" s="235" t="s">
        <v>294</v>
      </c>
      <c r="I38" s="235"/>
      <c r="J38" s="235" t="s">
        <v>295</v>
      </c>
      <c r="K38" s="302"/>
    </row>
    <row r="39" spans="1:11" ht="18.75" customHeight="1">
      <c r="A39" s="58" t="s">
        <v>194</v>
      </c>
      <c r="B39" s="235" t="s">
        <v>296</v>
      </c>
      <c r="C39" s="235"/>
      <c r="D39" s="235"/>
      <c r="E39" s="235"/>
      <c r="F39" s="235"/>
      <c r="G39" s="235"/>
      <c r="H39" s="235"/>
      <c r="I39" s="235"/>
      <c r="J39" s="235"/>
      <c r="K39" s="302"/>
    </row>
    <row r="40" spans="1:11" ht="31.05" customHeight="1">
      <c r="A40" s="234"/>
      <c r="B40" s="235"/>
      <c r="C40" s="235"/>
      <c r="D40" s="235"/>
      <c r="E40" s="235"/>
      <c r="F40" s="235"/>
      <c r="G40" s="235"/>
      <c r="H40" s="235"/>
      <c r="I40" s="235"/>
      <c r="J40" s="235"/>
      <c r="K40" s="302"/>
    </row>
    <row r="41" spans="1:11" ht="18.75" customHeight="1">
      <c r="A41" s="234"/>
      <c r="B41" s="235"/>
      <c r="C41" s="235"/>
      <c r="D41" s="235"/>
      <c r="E41" s="235"/>
      <c r="F41" s="235"/>
      <c r="G41" s="235"/>
      <c r="H41" s="235"/>
      <c r="I41" s="235"/>
      <c r="J41" s="235"/>
      <c r="K41" s="302"/>
    </row>
    <row r="42" spans="1:11" ht="31.95" customHeight="1">
      <c r="A42" s="61" t="s">
        <v>142</v>
      </c>
      <c r="B42" s="361" t="s">
        <v>297</v>
      </c>
      <c r="C42" s="361"/>
      <c r="D42" s="62" t="s">
        <v>298</v>
      </c>
      <c r="E42" s="63" t="s">
        <v>299</v>
      </c>
      <c r="F42" s="62" t="s">
        <v>146</v>
      </c>
      <c r="G42" s="74">
        <v>45891</v>
      </c>
      <c r="H42" s="362" t="s">
        <v>147</v>
      </c>
      <c r="I42" s="362"/>
      <c r="J42" s="361" t="s">
        <v>300</v>
      </c>
      <c r="K42" s="363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6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365760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22860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53340</xdr:colOff>
                    <xdr:row>37</xdr:row>
                    <xdr:rowOff>0</xdr:rowOff>
                  </from>
                  <to>
                    <xdr:col>6</xdr:col>
                    <xdr:colOff>441960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91440</xdr:colOff>
                    <xdr:row>37</xdr:row>
                    <xdr:rowOff>0</xdr:rowOff>
                  </from>
                  <to>
                    <xdr:col>8</xdr:col>
                    <xdr:colOff>480060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60960</xdr:colOff>
                    <xdr:row>37</xdr:row>
                    <xdr:rowOff>15240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472440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365760</xdr:colOff>
                    <xdr:row>10</xdr:row>
                    <xdr:rowOff>190500</xdr:rowOff>
                  </from>
                  <to>
                    <xdr:col>5</xdr:col>
                    <xdr:colOff>777240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327660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327660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365760</xdr:colOff>
                    <xdr:row>12</xdr:row>
                    <xdr:rowOff>190500</xdr:rowOff>
                  </from>
                  <to>
                    <xdr:col>5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91440</xdr:rowOff>
                  </from>
                  <to>
                    <xdr:col>7</xdr:col>
                    <xdr:colOff>327660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53340</xdr:rowOff>
                  </from>
                  <to>
                    <xdr:col>10</xdr:col>
                    <xdr:colOff>777240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10</xdr:col>
                    <xdr:colOff>777240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365760</xdr:colOff>
                    <xdr:row>12</xdr:row>
                    <xdr:rowOff>190500</xdr:rowOff>
                  </from>
                  <to>
                    <xdr:col>9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10</xdr:col>
                    <xdr:colOff>777240</xdr:colOff>
                    <xdr:row>14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15240</xdr:rowOff>
                  </from>
                  <to>
                    <xdr:col>9</xdr:col>
                    <xdr:colOff>624840</xdr:colOff>
                    <xdr:row>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15240</xdr:rowOff>
                  </from>
                  <to>
                    <xdr:col>10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15240</xdr:rowOff>
                  </from>
                  <to>
                    <xdr:col>10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327660</xdr:colOff>
                    <xdr:row>8</xdr:row>
                    <xdr:rowOff>15240</xdr:rowOff>
                  </from>
                  <to>
                    <xdr:col>4</xdr:col>
                    <xdr:colOff>205740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327660</xdr:colOff>
                    <xdr:row>9</xdr:row>
                    <xdr:rowOff>15240</xdr:rowOff>
                  </from>
                  <to>
                    <xdr:col>4</xdr:col>
                    <xdr:colOff>205740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396240</xdr:colOff>
                    <xdr:row>7</xdr:row>
                    <xdr:rowOff>0</xdr:rowOff>
                  </from>
                  <to>
                    <xdr:col>5</xdr:col>
                    <xdr:colOff>297180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434340</xdr:colOff>
                    <xdr:row>7</xdr:row>
                    <xdr:rowOff>0</xdr:rowOff>
                  </from>
                  <to>
                    <xdr:col>4</xdr:col>
                    <xdr:colOff>365760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243840</xdr:colOff>
                    <xdr:row>22</xdr:row>
                    <xdr:rowOff>167640</xdr:rowOff>
                  </from>
                  <to>
                    <xdr:col>3</xdr:col>
                    <xdr:colOff>632460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9</xdr:col>
                    <xdr:colOff>777240</xdr:colOff>
                    <xdr:row>11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9</xdr:col>
                    <xdr:colOff>777240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10</xdr:col>
                    <xdr:colOff>624840</xdr:colOff>
                    <xdr:row>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15240</xdr:rowOff>
                  </from>
                  <to>
                    <xdr:col>9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15240</xdr:rowOff>
                  </from>
                  <to>
                    <xdr:col>9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403860</xdr:colOff>
                    <xdr:row>11</xdr:row>
                    <xdr:rowOff>160020</xdr:rowOff>
                  </from>
                  <to>
                    <xdr:col>2</xdr:col>
                    <xdr:colOff>76200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175260</xdr:colOff>
                    <xdr:row>21</xdr:row>
                    <xdr:rowOff>167640</xdr:rowOff>
                  </from>
                  <to>
                    <xdr:col>3</xdr:col>
                    <xdr:colOff>510540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182880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396240</xdr:colOff>
                    <xdr:row>10</xdr:row>
                    <xdr:rowOff>175260</xdr:rowOff>
                  </from>
                  <to>
                    <xdr:col>2</xdr:col>
                    <xdr:colOff>175260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167640</xdr:rowOff>
                  </from>
                  <to>
                    <xdr:col>6</xdr:col>
                    <xdr:colOff>251460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121920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91440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2" name="Check Box 40">
              <controlPr defaultSize="0" autoPict="0">
                <anchor moveWithCells="1">
                  <from>
                    <xdr:col>3</xdr:col>
                    <xdr:colOff>251460</xdr:colOff>
                    <xdr:row>21</xdr:row>
                    <xdr:rowOff>121920</xdr:rowOff>
                  </from>
                  <to>
                    <xdr:col>4</xdr:col>
                    <xdr:colOff>556260</xdr:colOff>
                    <xdr:row>24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3" name="Check Box 41">
              <controlPr defaultSize="0" autoPict="0">
                <anchor moveWithCells="1">
                  <from>
                    <xdr:col>5</xdr:col>
                    <xdr:colOff>480060</xdr:colOff>
                    <xdr:row>8</xdr:row>
                    <xdr:rowOff>15240</xdr:rowOff>
                  </from>
                  <to>
                    <xdr:col>6</xdr:col>
                    <xdr:colOff>30480</xdr:colOff>
                    <xdr:row>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4" name="Check Box 42">
              <controlPr defaultSize="0" autoPict="0">
                <anchor moveWithCells="1">
                  <from>
                    <xdr:col>5</xdr:col>
                    <xdr:colOff>441960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O18"/>
  <sheetViews>
    <sheetView zoomScale="80" zoomScaleNormal="80" workbookViewId="0">
      <selection activeCell="J21" sqref="J21"/>
    </sheetView>
  </sheetViews>
  <sheetFormatPr defaultColWidth="9" defaultRowHeight="31.05" customHeight="1"/>
  <cols>
    <col min="1" max="1" width="17.19921875" style="27" customWidth="1"/>
    <col min="2" max="8" width="9.296875" style="27" customWidth="1"/>
    <col min="9" max="9" width="9.3984375" style="27" customWidth="1"/>
    <col min="10" max="10" width="16.5" style="27" customWidth="1"/>
    <col min="11" max="11" width="17" style="27" customWidth="1"/>
    <col min="12" max="12" width="18.5" style="27" customWidth="1"/>
    <col min="13" max="13" width="16.69921875" style="27" customWidth="1"/>
    <col min="14" max="14" width="14.19921875" style="27" customWidth="1"/>
    <col min="15" max="15" width="16.296875" style="27" customWidth="1"/>
    <col min="16" max="16384" width="9" style="27"/>
  </cols>
  <sheetData>
    <row r="1" spans="1:15" ht="60" customHeight="1">
      <c r="A1" s="322" t="s">
        <v>150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</row>
    <row r="2" spans="1:15" ht="31.05" customHeight="1">
      <c r="A2" s="28" t="s">
        <v>62</v>
      </c>
      <c r="B2" s="262" t="s">
        <v>63</v>
      </c>
      <c r="C2" s="262"/>
      <c r="D2" s="30" t="s">
        <v>69</v>
      </c>
      <c r="E2" s="262" t="s">
        <v>70</v>
      </c>
      <c r="F2" s="262"/>
      <c r="G2" s="262"/>
      <c r="H2" s="29"/>
      <c r="I2" s="40"/>
      <c r="J2" s="41" t="s">
        <v>57</v>
      </c>
      <c r="K2" s="324" t="str">
        <f>[1]首期!I2</f>
        <v>青岛锦瑞麟松尚分厂</v>
      </c>
      <c r="L2" s="324"/>
      <c r="M2" s="324"/>
      <c r="N2" s="324"/>
      <c r="O2" s="325"/>
    </row>
    <row r="3" spans="1:15" ht="31.05" customHeight="1">
      <c r="A3" s="263" t="s">
        <v>151</v>
      </c>
      <c r="B3" s="263" t="s">
        <v>152</v>
      </c>
      <c r="C3" s="263"/>
      <c r="D3" s="263"/>
      <c r="E3" s="263"/>
      <c r="F3" s="263"/>
      <c r="G3" s="263"/>
      <c r="H3" s="31"/>
      <c r="I3" s="42"/>
      <c r="J3" s="263" t="s">
        <v>153</v>
      </c>
      <c r="K3" s="263"/>
      <c r="L3" s="263"/>
      <c r="M3" s="263"/>
      <c r="N3" s="263"/>
      <c r="O3" s="326"/>
    </row>
    <row r="4" spans="1:15" ht="31.05" customHeight="1">
      <c r="A4" s="263"/>
      <c r="B4" s="32" t="s">
        <v>154</v>
      </c>
      <c r="C4" s="33" t="s">
        <v>155</v>
      </c>
      <c r="D4" s="34" t="s">
        <v>156</v>
      </c>
      <c r="E4" s="33" t="s">
        <v>157</v>
      </c>
      <c r="F4" s="33" t="s">
        <v>158</v>
      </c>
      <c r="G4" s="33" t="s">
        <v>159</v>
      </c>
      <c r="H4" s="33" t="s">
        <v>160</v>
      </c>
      <c r="I4" s="43"/>
      <c r="J4" s="44" t="s">
        <v>226</v>
      </c>
      <c r="K4" s="44" t="s">
        <v>227</v>
      </c>
      <c r="L4" s="44" t="s">
        <v>228</v>
      </c>
      <c r="M4" s="44" t="s">
        <v>229</v>
      </c>
      <c r="N4" s="44" t="s">
        <v>230</v>
      </c>
      <c r="O4" s="44" t="s">
        <v>231</v>
      </c>
    </row>
    <row r="5" spans="1:15" ht="31.05" customHeight="1">
      <c r="A5" s="263"/>
      <c r="B5" s="32" t="s">
        <v>163</v>
      </c>
      <c r="C5" s="33" t="s">
        <v>164</v>
      </c>
      <c r="D5" s="34" t="s">
        <v>165</v>
      </c>
      <c r="E5" s="33" t="s">
        <v>166</v>
      </c>
      <c r="F5" s="33" t="s">
        <v>167</v>
      </c>
      <c r="G5" s="33" t="s">
        <v>168</v>
      </c>
      <c r="H5" s="33" t="s">
        <v>169</v>
      </c>
      <c r="I5" s="43"/>
      <c r="J5" s="45" t="s">
        <v>232</v>
      </c>
      <c r="K5" s="45" t="s">
        <v>232</v>
      </c>
      <c r="L5" s="45" t="s">
        <v>232</v>
      </c>
      <c r="M5" s="45" t="s">
        <v>232</v>
      </c>
      <c r="N5" s="45" t="s">
        <v>232</v>
      </c>
      <c r="O5" s="45" t="s">
        <v>232</v>
      </c>
    </row>
    <row r="6" spans="1:15" ht="31.05" customHeight="1">
      <c r="A6" s="35" t="s">
        <v>171</v>
      </c>
      <c r="B6" s="36">
        <f>C6-2.1</f>
        <v>95.8</v>
      </c>
      <c r="C6" s="36">
        <f>D6-2.1</f>
        <v>97.9</v>
      </c>
      <c r="D6" s="37">
        <v>100</v>
      </c>
      <c r="E6" s="36">
        <f t="shared" ref="E6:H6" si="0">D6+2.1</f>
        <v>102.1</v>
      </c>
      <c r="F6" s="36">
        <f t="shared" si="0"/>
        <v>104.2</v>
      </c>
      <c r="G6" s="36">
        <f t="shared" si="0"/>
        <v>106.3</v>
      </c>
      <c r="H6" s="36">
        <f t="shared" si="0"/>
        <v>108.4</v>
      </c>
      <c r="I6" s="46"/>
      <c r="J6" s="45" t="s">
        <v>233</v>
      </c>
      <c r="K6" s="45" t="s">
        <v>234</v>
      </c>
      <c r="L6" s="45" t="s">
        <v>235</v>
      </c>
      <c r="M6" s="45" t="s">
        <v>235</v>
      </c>
      <c r="N6" s="45" t="s">
        <v>236</v>
      </c>
      <c r="O6" s="47" t="s">
        <v>237</v>
      </c>
    </row>
    <row r="7" spans="1:15" ht="31.05" customHeight="1">
      <c r="A7" s="35" t="s">
        <v>174</v>
      </c>
      <c r="B7" s="38">
        <f>C7-1.5</f>
        <v>69</v>
      </c>
      <c r="C7" s="38">
        <f>D7-1.5</f>
        <v>70.5</v>
      </c>
      <c r="D7" s="39">
        <v>72</v>
      </c>
      <c r="E7" s="38">
        <f t="shared" ref="E7:H7" si="1">D7+1.5</f>
        <v>73.5</v>
      </c>
      <c r="F7" s="38">
        <f t="shared" si="1"/>
        <v>75</v>
      </c>
      <c r="G7" s="38">
        <f t="shared" si="1"/>
        <v>76.5</v>
      </c>
      <c r="H7" s="38">
        <f t="shared" si="1"/>
        <v>78</v>
      </c>
      <c r="I7" s="46"/>
      <c r="J7" s="45" t="s">
        <v>238</v>
      </c>
      <c r="K7" s="45" t="s">
        <v>239</v>
      </c>
      <c r="L7" s="45" t="s">
        <v>239</v>
      </c>
      <c r="M7" s="45" t="s">
        <v>238</v>
      </c>
      <c r="N7" s="45" t="s">
        <v>238</v>
      </c>
      <c r="O7" s="47" t="s">
        <v>238</v>
      </c>
    </row>
    <row r="8" spans="1:15" ht="31.05" customHeight="1">
      <c r="A8" s="35" t="s">
        <v>176</v>
      </c>
      <c r="B8" s="36">
        <f>C8-4</f>
        <v>66</v>
      </c>
      <c r="C8" s="36">
        <f>D8-4</f>
        <v>70</v>
      </c>
      <c r="D8" s="37">
        <v>74</v>
      </c>
      <c r="E8" s="36">
        <f>D8+4</f>
        <v>78</v>
      </c>
      <c r="F8" s="36">
        <f>E8+5</f>
        <v>83</v>
      </c>
      <c r="G8" s="36">
        <f>F8+6</f>
        <v>89</v>
      </c>
      <c r="H8" s="36">
        <f>G8+6</f>
        <v>95</v>
      </c>
      <c r="I8" s="46"/>
      <c r="J8" s="45" t="s">
        <v>237</v>
      </c>
      <c r="K8" s="45" t="s">
        <v>237</v>
      </c>
      <c r="L8" s="45" t="s">
        <v>237</v>
      </c>
      <c r="M8" s="48" t="s">
        <v>237</v>
      </c>
      <c r="N8" s="48" t="s">
        <v>237</v>
      </c>
      <c r="O8" s="47" t="s">
        <v>237</v>
      </c>
    </row>
    <row r="9" spans="1:15" ht="31.05" customHeight="1">
      <c r="A9" s="35" t="s">
        <v>178</v>
      </c>
      <c r="B9" s="36">
        <f>C9-3.6</f>
        <v>90.8</v>
      </c>
      <c r="C9" s="36">
        <f>D9-3.6</f>
        <v>94.4</v>
      </c>
      <c r="D9" s="37" t="s">
        <v>179</v>
      </c>
      <c r="E9" s="36">
        <f t="shared" ref="E9:H9" si="2">D9+4</f>
        <v>102</v>
      </c>
      <c r="F9" s="36">
        <f t="shared" si="2"/>
        <v>106</v>
      </c>
      <c r="G9" s="36">
        <f t="shared" si="2"/>
        <v>110</v>
      </c>
      <c r="H9" s="36">
        <f t="shared" si="2"/>
        <v>114</v>
      </c>
      <c r="I9" s="46"/>
      <c r="J9" s="45" t="s">
        <v>240</v>
      </c>
      <c r="K9" s="45" t="s">
        <v>241</v>
      </c>
      <c r="L9" s="45" t="s">
        <v>242</v>
      </c>
      <c r="M9" s="48" t="s">
        <v>237</v>
      </c>
      <c r="N9" s="45" t="s">
        <v>242</v>
      </c>
      <c r="O9" s="47" t="s">
        <v>237</v>
      </c>
    </row>
    <row r="10" spans="1:15" ht="31.05" customHeight="1">
      <c r="A10" s="35" t="s">
        <v>182</v>
      </c>
      <c r="B10" s="36">
        <f>C10-2.3/2</f>
        <v>27.2</v>
      </c>
      <c r="C10" s="36">
        <f>D10-2.3/2</f>
        <v>28.35</v>
      </c>
      <c r="D10" s="37">
        <v>29.5</v>
      </c>
      <c r="E10" s="36">
        <f t="shared" ref="E10:H10" si="3">D10+2.6/2</f>
        <v>30.8</v>
      </c>
      <c r="F10" s="36">
        <f t="shared" si="3"/>
        <v>32.1</v>
      </c>
      <c r="G10" s="36">
        <f t="shared" si="3"/>
        <v>33.4</v>
      </c>
      <c r="H10" s="36">
        <f t="shared" si="3"/>
        <v>34.700000000000003</v>
      </c>
      <c r="I10" s="46"/>
      <c r="J10" s="48" t="s">
        <v>237</v>
      </c>
      <c r="K10" s="48" t="s">
        <v>237</v>
      </c>
      <c r="L10" s="48" t="s">
        <v>237</v>
      </c>
      <c r="M10" s="48" t="s">
        <v>237</v>
      </c>
      <c r="N10" s="48" t="s">
        <v>237</v>
      </c>
      <c r="O10" s="47" t="s">
        <v>237</v>
      </c>
    </row>
    <row r="11" spans="1:15" ht="31.05" customHeight="1">
      <c r="A11" s="35" t="s">
        <v>185</v>
      </c>
      <c r="B11" s="36">
        <f>C11-0.7</f>
        <v>19.600000000000001</v>
      </c>
      <c r="C11" s="36">
        <f>D11-0.7</f>
        <v>20.3</v>
      </c>
      <c r="D11" s="37">
        <v>21</v>
      </c>
      <c r="E11" s="36">
        <f>D11+0.7</f>
        <v>21.7</v>
      </c>
      <c r="F11" s="36">
        <f>E11+0.7</f>
        <v>22.4</v>
      </c>
      <c r="G11" s="36">
        <f>F11+0.9</f>
        <v>23.3</v>
      </c>
      <c r="H11" s="36">
        <f>G11+0.9</f>
        <v>24.2</v>
      </c>
      <c r="I11" s="46"/>
      <c r="J11" s="48" t="s">
        <v>237</v>
      </c>
      <c r="K11" s="48" t="s">
        <v>237</v>
      </c>
      <c r="L11" s="48" t="s">
        <v>237</v>
      </c>
      <c r="M11" s="48" t="s">
        <v>237</v>
      </c>
      <c r="N11" s="48" t="s">
        <v>237</v>
      </c>
      <c r="O11" s="47" t="s">
        <v>237</v>
      </c>
    </row>
    <row r="12" spans="1:15" ht="31.05" customHeight="1">
      <c r="A12" s="35" t="s">
        <v>186</v>
      </c>
      <c r="B12" s="36">
        <f>C12-0.5</f>
        <v>17</v>
      </c>
      <c r="C12" s="36">
        <f>D12-0.5</f>
        <v>17.5</v>
      </c>
      <c r="D12" s="37">
        <v>18</v>
      </c>
      <c r="E12" s="36">
        <f>D12+0.5</f>
        <v>18.5</v>
      </c>
      <c r="F12" s="36">
        <f>E12+0.5</f>
        <v>19</v>
      </c>
      <c r="G12" s="36">
        <f>F12+0.7</f>
        <v>19.7</v>
      </c>
      <c r="H12" s="36">
        <f>G12+0.7</f>
        <v>20.399999999999999</v>
      </c>
      <c r="I12" s="46"/>
      <c r="J12" s="45" t="s">
        <v>243</v>
      </c>
      <c r="K12" s="45" t="s">
        <v>244</v>
      </c>
      <c r="L12" s="48" t="s">
        <v>237</v>
      </c>
      <c r="M12" s="45" t="s">
        <v>245</v>
      </c>
      <c r="N12" s="45" t="s">
        <v>246</v>
      </c>
      <c r="O12" s="47" t="s">
        <v>237</v>
      </c>
    </row>
    <row r="13" spans="1:15" ht="31.05" customHeight="1">
      <c r="A13" s="35" t="s">
        <v>187</v>
      </c>
      <c r="B13" s="36">
        <f>C13-0.7</f>
        <v>23.7</v>
      </c>
      <c r="C13" s="36">
        <f>D13-0.6</f>
        <v>24.4</v>
      </c>
      <c r="D13" s="37">
        <v>25</v>
      </c>
      <c r="E13" s="36">
        <f>D13+0.6</f>
        <v>25.6</v>
      </c>
      <c r="F13" s="36">
        <f>E13+0.7</f>
        <v>26.3</v>
      </c>
      <c r="G13" s="36">
        <f>F13+0.6</f>
        <v>26.9</v>
      </c>
      <c r="H13" s="36">
        <f>G13+0.7</f>
        <v>27.6</v>
      </c>
      <c r="I13" s="46"/>
      <c r="J13" s="48" t="s">
        <v>237</v>
      </c>
      <c r="K13" s="48" t="s">
        <v>237</v>
      </c>
      <c r="L13" s="48" t="s">
        <v>237</v>
      </c>
      <c r="M13" s="48" t="s">
        <v>237</v>
      </c>
      <c r="N13" s="48" t="s">
        <v>237</v>
      </c>
      <c r="O13" s="47" t="s">
        <v>237</v>
      </c>
    </row>
    <row r="14" spans="1:15" ht="31.05" customHeight="1">
      <c r="A14" s="35" t="s">
        <v>189</v>
      </c>
      <c r="B14" s="36">
        <f>C14-0.9</f>
        <v>39.700000000000003</v>
      </c>
      <c r="C14" s="36">
        <f>D14-0.9</f>
        <v>40.6</v>
      </c>
      <c r="D14" s="37">
        <v>41.5</v>
      </c>
      <c r="E14" s="36">
        <f t="shared" ref="E14:H14" si="4">D14+1.1</f>
        <v>42.6</v>
      </c>
      <c r="F14" s="36">
        <f t="shared" si="4"/>
        <v>43.7</v>
      </c>
      <c r="G14" s="36">
        <f t="shared" si="4"/>
        <v>44.8</v>
      </c>
      <c r="H14" s="36">
        <f t="shared" si="4"/>
        <v>45.9</v>
      </c>
      <c r="I14" s="46"/>
      <c r="J14" s="48" t="s">
        <v>237</v>
      </c>
      <c r="K14" s="48" t="s">
        <v>237</v>
      </c>
      <c r="L14" s="48" t="s">
        <v>237</v>
      </c>
      <c r="M14" s="48" t="s">
        <v>237</v>
      </c>
      <c r="N14" s="48" t="s">
        <v>237</v>
      </c>
      <c r="O14" s="47" t="s">
        <v>237</v>
      </c>
    </row>
    <row r="15" spans="1:15" ht="31.05" customHeight="1">
      <c r="A15" s="35" t="s">
        <v>190</v>
      </c>
      <c r="B15" s="36">
        <f>D15-0.5</f>
        <v>13.5</v>
      </c>
      <c r="C15" s="36">
        <f t="shared" ref="C15:H15" si="5">B15</f>
        <v>13.5</v>
      </c>
      <c r="D15" s="37">
        <v>14</v>
      </c>
      <c r="E15" s="36">
        <f t="shared" si="5"/>
        <v>14</v>
      </c>
      <c r="F15" s="36">
        <f>D15+1.5</f>
        <v>15.5</v>
      </c>
      <c r="G15" s="36">
        <f t="shared" si="5"/>
        <v>15.5</v>
      </c>
      <c r="H15" s="36">
        <f t="shared" si="5"/>
        <v>15.5</v>
      </c>
      <c r="I15" s="46"/>
      <c r="J15" s="48" t="s">
        <v>237</v>
      </c>
      <c r="K15" s="48" t="s">
        <v>237</v>
      </c>
      <c r="L15" s="48" t="s">
        <v>237</v>
      </c>
      <c r="M15" s="48" t="s">
        <v>237</v>
      </c>
      <c r="N15" s="48" t="s">
        <v>237</v>
      </c>
      <c r="O15" s="47" t="s">
        <v>237</v>
      </c>
    </row>
    <row r="16" spans="1:15" ht="31.05" customHeight="1">
      <c r="A16" s="35" t="s">
        <v>191</v>
      </c>
      <c r="B16" s="36">
        <f>D16-0.5</f>
        <v>16</v>
      </c>
      <c r="C16" s="36">
        <f t="shared" ref="C16:H16" si="6">B16</f>
        <v>16</v>
      </c>
      <c r="D16" s="37">
        <v>16.5</v>
      </c>
      <c r="E16" s="36">
        <f t="shared" si="6"/>
        <v>16.5</v>
      </c>
      <c r="F16" s="36">
        <f>D16+1.5</f>
        <v>18</v>
      </c>
      <c r="G16" s="36">
        <f t="shared" si="6"/>
        <v>18</v>
      </c>
      <c r="H16" s="36">
        <f t="shared" si="6"/>
        <v>18</v>
      </c>
      <c r="I16" s="46"/>
      <c r="J16" s="48" t="s">
        <v>237</v>
      </c>
      <c r="K16" s="48" t="s">
        <v>237</v>
      </c>
      <c r="L16" s="48" t="s">
        <v>237</v>
      </c>
      <c r="M16" s="48" t="s">
        <v>237</v>
      </c>
      <c r="N16" s="48" t="s">
        <v>237</v>
      </c>
      <c r="O16" s="47" t="s">
        <v>237</v>
      </c>
    </row>
    <row r="17" spans="1:15" ht="31.05" customHeight="1">
      <c r="A17" s="35" t="s">
        <v>192</v>
      </c>
      <c r="B17" s="36">
        <f>D17</f>
        <v>4</v>
      </c>
      <c r="C17" s="36">
        <f>D17</f>
        <v>4</v>
      </c>
      <c r="D17" s="37">
        <v>4</v>
      </c>
      <c r="E17" s="36">
        <f>D17</f>
        <v>4</v>
      </c>
      <c r="F17" s="36">
        <f>D17</f>
        <v>4</v>
      </c>
      <c r="G17" s="36">
        <f>D17</f>
        <v>4</v>
      </c>
      <c r="H17" s="36">
        <f>D17</f>
        <v>4</v>
      </c>
      <c r="I17" s="46"/>
      <c r="J17" s="48" t="s">
        <v>237</v>
      </c>
      <c r="K17" s="48" t="s">
        <v>237</v>
      </c>
      <c r="L17" s="48" t="s">
        <v>237</v>
      </c>
      <c r="M17" s="48" t="s">
        <v>237</v>
      </c>
      <c r="N17" s="48" t="s">
        <v>237</v>
      </c>
      <c r="O17" s="49" t="s">
        <v>237</v>
      </c>
    </row>
    <row r="18" spans="1:15" ht="31.05" customHeight="1">
      <c r="A18" s="35" t="s">
        <v>193</v>
      </c>
      <c r="B18" s="36">
        <f>D18</f>
        <v>4</v>
      </c>
      <c r="C18" s="36">
        <f>D18</f>
        <v>4</v>
      </c>
      <c r="D18" s="37">
        <v>4</v>
      </c>
      <c r="E18" s="36">
        <f>D18</f>
        <v>4</v>
      </c>
      <c r="F18" s="36">
        <f>D18</f>
        <v>4</v>
      </c>
      <c r="G18" s="36">
        <f>D18</f>
        <v>4</v>
      </c>
      <c r="H18" s="36">
        <f>D18</f>
        <v>4</v>
      </c>
      <c r="J18" s="48" t="s">
        <v>237</v>
      </c>
      <c r="K18" s="48" t="s">
        <v>237</v>
      </c>
      <c r="L18" s="48" t="s">
        <v>237</v>
      </c>
      <c r="M18" s="48" t="s">
        <v>237</v>
      </c>
      <c r="N18" s="48" t="s">
        <v>237</v>
      </c>
      <c r="O18" s="49" t="s">
        <v>237</v>
      </c>
    </row>
  </sheetData>
  <mergeCells count="7">
    <mergeCell ref="A1:O1"/>
    <mergeCell ref="B2:C2"/>
    <mergeCell ref="E2:G2"/>
    <mergeCell ref="K2:O2"/>
    <mergeCell ref="B3:G3"/>
    <mergeCell ref="J3:O3"/>
    <mergeCell ref="A3:A5"/>
  </mergeCells>
  <phoneticPr fontId="46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P15"/>
  <sheetViews>
    <sheetView workbookViewId="0">
      <selection activeCell="H34" sqref="H34"/>
    </sheetView>
  </sheetViews>
  <sheetFormatPr defaultColWidth="9" defaultRowHeight="15.6"/>
  <cols>
    <col min="1" max="1" width="7" customWidth="1"/>
    <col min="2" max="2" width="8.5" customWidth="1"/>
    <col min="3" max="3" width="12.796875" customWidth="1"/>
    <col min="4" max="4" width="14.59765625" customWidth="1"/>
    <col min="5" max="5" width="26.5" customWidth="1"/>
    <col min="6" max="6" width="11.296875" customWidth="1"/>
    <col min="7" max="7" width="8" customWidth="1"/>
    <col min="8" max="8" width="11.69921875" customWidth="1"/>
    <col min="9" max="12" width="10" customWidth="1"/>
    <col min="13" max="13" width="9.19921875" customWidth="1"/>
    <col min="14" max="14" width="9.19921875" style="21" customWidth="1"/>
    <col min="15" max="15" width="10.69921875" customWidth="1"/>
  </cols>
  <sheetData>
    <row r="1" spans="1:16" ht="28.2">
      <c r="A1" s="364" t="s">
        <v>301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</row>
    <row r="2" spans="1:16" s="1" customFormat="1">
      <c r="A2" s="373" t="s">
        <v>302</v>
      </c>
      <c r="B2" s="374" t="s">
        <v>303</v>
      </c>
      <c r="C2" s="374" t="s">
        <v>304</v>
      </c>
      <c r="D2" s="374" t="s">
        <v>305</v>
      </c>
      <c r="E2" s="374" t="s">
        <v>306</v>
      </c>
      <c r="F2" s="374" t="s">
        <v>307</v>
      </c>
      <c r="G2" s="374" t="s">
        <v>308</v>
      </c>
      <c r="H2" s="374" t="s">
        <v>309</v>
      </c>
      <c r="I2" s="3" t="s">
        <v>310</v>
      </c>
      <c r="J2" s="3" t="s">
        <v>311</v>
      </c>
      <c r="K2" s="3" t="s">
        <v>312</v>
      </c>
      <c r="L2" s="3" t="s">
        <v>313</v>
      </c>
      <c r="M2" s="3" t="s">
        <v>314</v>
      </c>
      <c r="N2" s="376" t="s">
        <v>315</v>
      </c>
      <c r="O2" s="374" t="s">
        <v>316</v>
      </c>
    </row>
    <row r="3" spans="1:16" s="1" customFormat="1">
      <c r="A3" s="373"/>
      <c r="B3" s="375"/>
      <c r="C3" s="375"/>
      <c r="D3" s="375"/>
      <c r="E3" s="375"/>
      <c r="F3" s="375"/>
      <c r="G3" s="375"/>
      <c r="H3" s="375"/>
      <c r="I3" s="3" t="s">
        <v>317</v>
      </c>
      <c r="J3" s="3" t="s">
        <v>317</v>
      </c>
      <c r="K3" s="3" t="s">
        <v>317</v>
      </c>
      <c r="L3" s="3" t="s">
        <v>317</v>
      </c>
      <c r="M3" s="3" t="s">
        <v>317</v>
      </c>
      <c r="N3" s="377"/>
      <c r="O3" s="375"/>
    </row>
    <row r="4" spans="1:16" s="20" customFormat="1" ht="15" customHeight="1">
      <c r="A4" s="7">
        <v>1</v>
      </c>
      <c r="B4" s="12" t="s">
        <v>318</v>
      </c>
      <c r="C4" s="7" t="s">
        <v>319</v>
      </c>
      <c r="D4" s="7" t="s">
        <v>118</v>
      </c>
      <c r="E4" s="7" t="s">
        <v>320</v>
      </c>
      <c r="F4" s="7" t="s">
        <v>321</v>
      </c>
      <c r="G4" s="7" t="s">
        <v>322</v>
      </c>
      <c r="H4" s="22"/>
      <c r="I4" s="7">
        <v>2</v>
      </c>
      <c r="J4" s="7">
        <v>0</v>
      </c>
      <c r="K4" s="7">
        <v>1</v>
      </c>
      <c r="L4" s="7">
        <v>0</v>
      </c>
      <c r="M4" s="7">
        <v>0</v>
      </c>
      <c r="N4" s="23"/>
      <c r="O4" s="7" t="s">
        <v>323</v>
      </c>
      <c r="P4" s="24"/>
    </row>
    <row r="5" spans="1:16" s="20" customFormat="1" ht="15" customHeight="1">
      <c r="A5" s="7">
        <v>2</v>
      </c>
      <c r="B5" s="12" t="s">
        <v>324</v>
      </c>
      <c r="C5" s="7" t="s">
        <v>319</v>
      </c>
      <c r="D5" s="7" t="s">
        <v>118</v>
      </c>
      <c r="E5" s="7" t="s">
        <v>320</v>
      </c>
      <c r="F5" s="7" t="s">
        <v>321</v>
      </c>
      <c r="G5" s="7" t="s">
        <v>322</v>
      </c>
      <c r="H5" s="22"/>
      <c r="I5" s="7">
        <v>1</v>
      </c>
      <c r="J5" s="7">
        <v>0</v>
      </c>
      <c r="K5" s="7">
        <v>0</v>
      </c>
      <c r="L5" s="7">
        <v>0</v>
      </c>
      <c r="M5" s="7">
        <v>1</v>
      </c>
      <c r="N5" s="23"/>
      <c r="O5" s="7" t="s">
        <v>323</v>
      </c>
      <c r="P5" s="24"/>
    </row>
    <row r="6" spans="1:16" s="20" customFormat="1" ht="15" customHeight="1">
      <c r="A6" s="7">
        <v>3</v>
      </c>
      <c r="B6" s="12" t="s">
        <v>325</v>
      </c>
      <c r="C6" s="7" t="s">
        <v>319</v>
      </c>
      <c r="D6" s="7" t="s">
        <v>118</v>
      </c>
      <c r="E6" s="7" t="s">
        <v>320</v>
      </c>
      <c r="F6" s="7" t="s">
        <v>321</v>
      </c>
      <c r="G6" s="7" t="s">
        <v>322</v>
      </c>
      <c r="H6" s="22"/>
      <c r="I6" s="7">
        <v>1</v>
      </c>
      <c r="J6" s="7">
        <v>0</v>
      </c>
      <c r="K6" s="7">
        <v>0</v>
      </c>
      <c r="L6" s="7">
        <v>0</v>
      </c>
      <c r="M6" s="7">
        <v>2</v>
      </c>
      <c r="N6" s="23"/>
      <c r="O6" s="7" t="s">
        <v>323</v>
      </c>
      <c r="P6" s="24"/>
    </row>
    <row r="7" spans="1:16" s="20" customFormat="1" ht="15" customHeight="1">
      <c r="A7" s="7">
        <v>4</v>
      </c>
      <c r="B7" s="12" t="s">
        <v>326</v>
      </c>
      <c r="C7" s="7" t="s">
        <v>319</v>
      </c>
      <c r="D7" s="7" t="s">
        <v>118</v>
      </c>
      <c r="E7" s="7" t="s">
        <v>320</v>
      </c>
      <c r="F7" s="7" t="s">
        <v>321</v>
      </c>
      <c r="G7" s="7" t="s">
        <v>322</v>
      </c>
      <c r="H7" s="22"/>
      <c r="I7" s="7">
        <v>2</v>
      </c>
      <c r="J7" s="7">
        <v>0</v>
      </c>
      <c r="K7" s="7">
        <v>0</v>
      </c>
      <c r="L7" s="7">
        <v>0</v>
      </c>
      <c r="M7" s="7">
        <v>1</v>
      </c>
      <c r="N7" s="23"/>
      <c r="O7" s="7" t="s">
        <v>323</v>
      </c>
      <c r="P7" s="24"/>
    </row>
    <row r="8" spans="1:16" s="20" customFormat="1" ht="15" customHeight="1">
      <c r="A8" s="7">
        <v>5</v>
      </c>
      <c r="B8" s="12" t="s">
        <v>327</v>
      </c>
      <c r="C8" s="7" t="s">
        <v>319</v>
      </c>
      <c r="D8" s="7" t="s">
        <v>118</v>
      </c>
      <c r="E8" s="7" t="s">
        <v>320</v>
      </c>
      <c r="F8" s="7" t="s">
        <v>321</v>
      </c>
      <c r="G8" s="7" t="s">
        <v>322</v>
      </c>
      <c r="H8" s="22"/>
      <c r="I8" s="7">
        <v>2</v>
      </c>
      <c r="J8" s="7">
        <v>0</v>
      </c>
      <c r="K8" s="7">
        <v>0</v>
      </c>
      <c r="L8" s="7">
        <v>0</v>
      </c>
      <c r="M8" s="7">
        <v>1</v>
      </c>
      <c r="N8" s="23"/>
      <c r="O8" s="7" t="s">
        <v>323</v>
      </c>
      <c r="P8" s="24"/>
    </row>
    <row r="9" spans="1:16" s="20" customFormat="1" ht="15" customHeight="1">
      <c r="A9" s="7">
        <v>6</v>
      </c>
      <c r="B9" s="12" t="s">
        <v>328</v>
      </c>
      <c r="C9" s="7" t="s">
        <v>319</v>
      </c>
      <c r="D9" s="7" t="s">
        <v>118</v>
      </c>
      <c r="E9" s="7" t="s">
        <v>320</v>
      </c>
      <c r="F9" s="7" t="s">
        <v>321</v>
      </c>
      <c r="G9" s="7" t="s">
        <v>322</v>
      </c>
      <c r="H9" s="22"/>
      <c r="I9" s="7">
        <v>2</v>
      </c>
      <c r="J9" s="7">
        <v>1</v>
      </c>
      <c r="K9" s="7">
        <v>0</v>
      </c>
      <c r="L9" s="7">
        <v>1</v>
      </c>
      <c r="M9" s="7">
        <v>0</v>
      </c>
      <c r="N9" s="23"/>
      <c r="O9" s="7" t="s">
        <v>323</v>
      </c>
      <c r="P9" s="24"/>
    </row>
    <row r="10" spans="1:16" s="20" customFormat="1" ht="15" customHeight="1">
      <c r="A10" s="7">
        <v>7</v>
      </c>
      <c r="B10" s="12" t="s">
        <v>329</v>
      </c>
      <c r="C10" s="7" t="s">
        <v>319</v>
      </c>
      <c r="D10" s="7" t="s">
        <v>118</v>
      </c>
      <c r="E10" s="7" t="s">
        <v>320</v>
      </c>
      <c r="F10" s="7" t="s">
        <v>321</v>
      </c>
      <c r="G10" s="7" t="s">
        <v>322</v>
      </c>
      <c r="H10" s="22"/>
      <c r="I10" s="7">
        <v>1</v>
      </c>
      <c r="J10" s="7">
        <v>0</v>
      </c>
      <c r="K10" s="7">
        <v>1</v>
      </c>
      <c r="L10" s="7">
        <v>0</v>
      </c>
      <c r="M10" s="7">
        <v>0</v>
      </c>
      <c r="N10" s="23"/>
      <c r="O10" s="7" t="s">
        <v>323</v>
      </c>
      <c r="P10" s="24"/>
    </row>
    <row r="11" spans="1:16" s="20" customFormat="1" ht="15" customHeight="1">
      <c r="A11" s="7">
        <v>8</v>
      </c>
      <c r="B11" s="12" t="s">
        <v>330</v>
      </c>
      <c r="C11" s="7" t="s">
        <v>319</v>
      </c>
      <c r="D11" s="7" t="s">
        <v>118</v>
      </c>
      <c r="E11" s="7" t="s">
        <v>320</v>
      </c>
      <c r="F11" s="7" t="s">
        <v>321</v>
      </c>
      <c r="G11" s="7" t="s">
        <v>322</v>
      </c>
      <c r="H11" s="22"/>
      <c r="I11" s="7">
        <v>1</v>
      </c>
      <c r="J11" s="7">
        <v>1</v>
      </c>
      <c r="K11" s="7">
        <v>0</v>
      </c>
      <c r="L11" s="7">
        <v>0</v>
      </c>
      <c r="M11" s="7">
        <v>0</v>
      </c>
      <c r="N11" s="23"/>
      <c r="O11" s="7" t="s">
        <v>323</v>
      </c>
      <c r="P11" s="24"/>
    </row>
    <row r="12" spans="1:16" s="20" customFormat="1" ht="15" customHeight="1">
      <c r="A12" s="7">
        <v>9</v>
      </c>
      <c r="B12" s="12" t="s">
        <v>331</v>
      </c>
      <c r="C12" s="7" t="s">
        <v>319</v>
      </c>
      <c r="D12" s="7" t="s">
        <v>118</v>
      </c>
      <c r="E12" s="7" t="s">
        <v>320</v>
      </c>
      <c r="F12" s="7" t="s">
        <v>321</v>
      </c>
      <c r="G12" s="7" t="s">
        <v>322</v>
      </c>
      <c r="H12" s="22"/>
      <c r="I12" s="7">
        <v>2</v>
      </c>
      <c r="J12" s="7">
        <v>0</v>
      </c>
      <c r="K12" s="7">
        <v>1</v>
      </c>
      <c r="L12" s="7">
        <v>1</v>
      </c>
      <c r="M12" s="7">
        <v>0</v>
      </c>
      <c r="N12" s="23"/>
      <c r="O12" s="7" t="s">
        <v>323</v>
      </c>
      <c r="P12" s="24"/>
    </row>
    <row r="13" spans="1:16" ht="15" customHeight="1">
      <c r="A13" s="7">
        <v>10</v>
      </c>
      <c r="B13" s="6">
        <v>5233</v>
      </c>
      <c r="C13" s="7" t="s">
        <v>319</v>
      </c>
      <c r="D13" s="7" t="s">
        <v>118</v>
      </c>
      <c r="E13" s="7" t="s">
        <v>320</v>
      </c>
      <c r="F13" s="7" t="s">
        <v>321</v>
      </c>
      <c r="G13" s="7" t="s">
        <v>322</v>
      </c>
      <c r="H13" s="8"/>
      <c r="I13" s="6">
        <v>2</v>
      </c>
      <c r="J13" s="6">
        <v>1</v>
      </c>
      <c r="K13" s="6">
        <v>0</v>
      </c>
      <c r="L13" s="6">
        <v>0</v>
      </c>
      <c r="M13" s="6">
        <v>1</v>
      </c>
      <c r="N13" s="25"/>
      <c r="O13" s="7" t="s">
        <v>323</v>
      </c>
    </row>
    <row r="14" spans="1:16" s="2" customFormat="1" ht="17.399999999999999">
      <c r="A14" s="365" t="s">
        <v>332</v>
      </c>
      <c r="B14" s="366"/>
      <c r="C14" s="366"/>
      <c r="D14" s="367"/>
      <c r="E14" s="368"/>
      <c r="F14" s="369"/>
      <c r="G14" s="369"/>
      <c r="H14" s="369"/>
      <c r="I14" s="370"/>
      <c r="J14" s="365" t="s">
        <v>333</v>
      </c>
      <c r="K14" s="366"/>
      <c r="L14" s="366"/>
      <c r="M14" s="367"/>
      <c r="N14" s="26"/>
      <c r="O14" s="11"/>
    </row>
    <row r="15" spans="1:16" ht="34.049999999999997" customHeight="1">
      <c r="A15" s="371" t="s">
        <v>334</v>
      </c>
      <c r="B15" s="372"/>
      <c r="C15" s="372"/>
      <c r="D15" s="372"/>
      <c r="E15" s="372"/>
      <c r="F15" s="372"/>
      <c r="G15" s="372"/>
      <c r="H15" s="372"/>
      <c r="I15" s="372"/>
      <c r="J15" s="372"/>
      <c r="K15" s="372"/>
      <c r="L15" s="372"/>
      <c r="M15" s="372"/>
      <c r="N15" s="372"/>
      <c r="O15" s="372"/>
    </row>
  </sheetData>
  <mergeCells count="15">
    <mergeCell ref="A1:O1"/>
    <mergeCell ref="A14:D14"/>
    <mergeCell ref="E14:I14"/>
    <mergeCell ref="J14:M14"/>
    <mergeCell ref="A15:O1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6" type="noConversion"/>
  <dataValidations count="1">
    <dataValidation type="list" allowBlank="1" showInputMessage="1" showErrorMessage="1" sqref="O1 N4:N12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phx phx</cp:lastModifiedBy>
  <dcterms:created xsi:type="dcterms:W3CDTF">2020-03-11T01:34:00Z</dcterms:created>
  <dcterms:modified xsi:type="dcterms:W3CDTF">2025-08-23T07:38:10Z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F40B40CD150745F3BEC64AFB1652432E_13</vt:lpwstr>
  </property>
</Properties>
</file>