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<sst xmlns="http://schemas.openxmlformats.org/spreadsheetml/2006/main" count="1431" uniqueCount="432">
  <si>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</si>
  <si>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</si>
  <si>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</si>
  <si>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</si>
  <si>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</si>
  <si>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</si>
  <si>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</si>
  <si>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</si>
  <si>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</si>
  <si>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</si>
  <si>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</si>
  <si>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</si>
  <si>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</si>
  <si>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</si>
  <si>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</si>
  <si>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</si>
  <si>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</si>
  <si>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</si>
  <si>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</si>
  <si>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</si>
  <si>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</si>
  <si>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</si>
  <si>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</si>
  <si>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</si>
  <si>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</si>
  <si>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</si>
  <si>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</si>
  <si>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</si>
  <si>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</si>
  <si>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</si>
  <si>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</si>
  <si>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</si>
  <si>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</si>
  <si>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</si>
  <si>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</si>
  <si>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</si>
  <si>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</si>
  <si>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</si>
  <si>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</si>
  <si>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</si>
  <si>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</si>
  <si>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</si>
  <si>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</si>
  <si>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</si>
  <si>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</si>
  <si>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</si>
  <si>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</si>
  <si>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</si>
  <si>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</si>
  <si>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</si>
  <si>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</si>
  <si>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</si>
  <si>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</si>
  <si>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</si>
  <si>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</si>
  <si>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</si>
  <si>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</si>
  <si>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</si>
  <si>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</si>
  <si>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</si>
  <si>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</si>
  <si>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</si>
  <si>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TADDAN92552</t>
  </si>
  <si>
    <t>合同交期</t>
  </si>
  <si>
    <t>2025/9/8-1597件（1000-TR01）2025/9/18-1000件（1000-TR01）2025/10/3-3903件（1000-TR01）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</si>
  <si>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</si>
  <si>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</si>
  <si>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</si>
  <si>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</si>
  <si>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</si>
  <si>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</si>
  <si>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</si>
  <si>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</si>
  <si>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</si>
  <si>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</si>
  <si>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</si>
  <si>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</si>
  <si>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</si>
  <si>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</si>
  <si>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CGDD25043000033-1597件                                                                                                                                                                        CGDD25043000034-1000件                                                                                                                                                                       CGDD25043000035-3903件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</si>
  <si>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</si>
  <si>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</si>
  <si>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</si>
  <si>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</si>
  <si>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</si>
  <si>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</si>
  <si>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</si>
  <si>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</si>
  <si>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</si>
  <si>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</si>
  <si>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</si>
  <si>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</si>
  <si>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</si>
  <si>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</si>
  <si>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</si>
  <si>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</si>
  <si>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</si>
  <si>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</si>
  <si>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</si>
  <si>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</si>
  <si>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</si>
  <si>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</si>
  <si>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</si>
  <si>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</si>
  <si>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</si>
  <si>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</si>
  <si>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</si>
  <si>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</si>
  <si>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</si>
  <si>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</si>
  <si>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XS-150/80B</t>
  </si>
  <si>
    <t>S-155/84B</t>
  </si>
  <si>
    <t>M-160/88B</t>
  </si>
  <si>
    <t>L-165/92B</t>
  </si>
  <si>
    <t>XL-170/96B</t>
  </si>
  <si>
    <t>XXL-175/100B</t>
  </si>
  <si>
    <t>未裁齐原因</t>
  </si>
  <si>
    <t>浅幽绿 DH2X</t>
  </si>
  <si>
    <t>黑色 G01X</t>
  </si>
  <si>
    <t>/</t>
  </si>
  <si>
    <t>极地白 G89X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</si>
  <si>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</si>
  <si>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</si>
  <si>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</si>
  <si>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</si>
  <si>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</si>
  <si>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</si>
  <si>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</si>
  <si>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</si>
  <si>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</si>
  <si>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1.帽顶固定里和面不顺；右侧领缝合缝不平吃皱；气眼位置左右不对称。</t>
  </si>
  <si>
    <t>2.前门风挡不平，吃皱，打扭；底襟防夹车线离拉链齿远；右肩的烫标有点纬斜。</t>
  </si>
  <si>
    <t>3.袖山不圆顺；衣身有吃皱；磁吸扣车线不干净；侧缝合缝不顺直；注意胆布和里布的长度。</t>
  </si>
  <si>
    <t>4.里料合侧缝不顺直，吃皱；袖底合缝错位；挂面吃皱不均匀。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</si>
  <si>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</si>
  <si>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</si>
  <si>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</si>
  <si>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</si>
  <si>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</si>
  <si>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</si>
  <si>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</si>
  <si>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</si>
  <si>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</si>
  <si>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</si>
  <si>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</si>
  <si>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</si>
  <si>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</si>
  <si>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</si>
  <si>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</si>
  <si>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</si>
  <si>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</si>
  <si>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</si>
  <si>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</si>
  <si>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</si>
  <si>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</si>
  <si>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</si>
  <si>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</si>
  <si>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</si>
  <si>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</si>
  <si>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</si>
  <si>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L 黑色</t>
  </si>
  <si>
    <t>150/80B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</si>
  <si>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</si>
  <si>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</si>
  <si>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</si>
  <si>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</si>
  <si>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</si>
  <si>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</si>
  <si>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</si>
  <si>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</si>
  <si>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0</t>
  </si>
  <si>
    <t>前中长</t>
  </si>
  <si>
    <t>前中拉链长</t>
  </si>
  <si>
    <t>胸围</t>
  </si>
  <si>
    <t>-0.3</t>
  </si>
  <si>
    <t>摆围</t>
  </si>
  <si>
    <t>肩宽</t>
  </si>
  <si>
    <t>+0.5</t>
  </si>
  <si>
    <t>+0.3</t>
  </si>
  <si>
    <t>肩点袖长</t>
  </si>
  <si>
    <t>袖肥/2（参考值）</t>
  </si>
  <si>
    <t>+0.2</t>
  </si>
  <si>
    <t>袖肘围/2</t>
  </si>
  <si>
    <t>袖口围/2</t>
  </si>
  <si>
    <t>内袖口平量</t>
  </si>
  <si>
    <t>下领围</t>
  </si>
  <si>
    <t>前领高</t>
  </si>
  <si>
    <t>里领高</t>
  </si>
  <si>
    <t>帽高</t>
  </si>
  <si>
    <t>帽宽</t>
  </si>
  <si>
    <t>插手袋长</t>
  </si>
  <si>
    <t>实际充绒量</t>
  </si>
  <si>
    <t>洗唛充绒量</t>
  </si>
  <si>
    <t>备注：</t>
  </si>
  <si>
    <t xml:space="preserve">     初期请洗测2-3件，有问题的另加测量数量。</t>
  </si>
  <si>
    <t>验货时间：4/27</t>
  </si>
  <si>
    <t>跟单QC:孔维珍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</si>
  <si>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</si>
  <si>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</si>
  <si>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</si>
  <si>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</si>
  <si>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</si>
  <si>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</si>
  <si>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</si>
  <si>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</si>
  <si>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</si>
  <si>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</si>
  <si>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</si>
  <si>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</si>
  <si>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M#10件,L#10件,XL#10件,XXL#10件</t>
  </si>
  <si>
    <t>【耐水洗测试】：耐洗水测试明细（要求齐色、齐号）</t>
  </si>
  <si>
    <t>黑色 G01X ：L# 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</si>
  <si>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</si>
  <si>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</si>
  <si>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</si>
  <si>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1.帽檐拼接起皱。</t>
  </si>
  <si>
    <t>2.内领缝起皱。</t>
  </si>
  <si>
    <t>3.穿起左侧挂面前中门襟处缝制太紧起皱。</t>
  </si>
  <si>
    <t>4.门襟里上端拉链两侧打扭。</t>
  </si>
  <si>
    <t>5.帽固定条位置不准，靠下了。</t>
  </si>
  <si>
    <t>6.烫标开胶起翘1件。</t>
  </si>
  <si>
    <t>【整改的严重缺陷及整改复核时间】</t>
  </si>
  <si>
    <t>质检部</t>
  </si>
  <si>
    <t>孔维珍</t>
  </si>
  <si>
    <t>崔玉娥</t>
  </si>
  <si>
    <t>尾期复核品质情况</t>
  </si>
  <si>
    <t>M黑色</t>
  </si>
  <si>
    <t>L黑色</t>
  </si>
  <si>
    <t>XL黑色</t>
  </si>
  <si>
    <t>XXL黑色</t>
  </si>
  <si>
    <t>洗前/洗后</t>
  </si>
  <si>
    <t>0/0</t>
  </si>
  <si>
    <t>+0.2/0</t>
  </si>
  <si>
    <t>-0.5</t>
  </si>
  <si>
    <t>-0.5/0</t>
  </si>
  <si>
    <t>+1</t>
  </si>
  <si>
    <t>0/-0.3</t>
  </si>
  <si>
    <t>0/+2</t>
  </si>
  <si>
    <t>0/+1</t>
  </si>
  <si>
    <t>+0.3/+0.3</t>
  </si>
  <si>
    <t>+0.3/0</t>
  </si>
  <si>
    <t>+0.6</t>
  </si>
  <si>
    <t>+0.4</t>
  </si>
  <si>
    <t>0/+0.5</t>
  </si>
  <si>
    <t>+0.2/+0.2</t>
  </si>
  <si>
    <t>0/+0.4</t>
  </si>
  <si>
    <t>+0.4/0</t>
  </si>
  <si>
    <t>+0.5/0</t>
  </si>
  <si>
    <t xml:space="preserve">     齐色齐码请洗测各2-3件，有问题的另加测量数量。</t>
  </si>
  <si>
    <t>验货时间：5/12</t>
  </si>
  <si>
    <t>工厂负责人：崔玉娥</t>
  </si>
  <si>
    <t>QC出货报告书</t>
  </si>
  <si>
    <t>产品名称</t>
  </si>
  <si>
    <t>6500件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</si>
  <si>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</si>
  <si>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</si>
  <si>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</si>
  <si>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</si>
  <si>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</si>
  <si>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</si>
  <si>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</si>
  <si>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</si>
  <si>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</si>
  <si>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</si>
  <si>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</si>
  <si>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</si>
  <si>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</si>
  <si>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</si>
  <si>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</si>
  <si>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</si>
  <si>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</si>
  <si>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</si>
  <si>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</si>
  <si>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</si>
  <si>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采购凭证编号：CGDD25043000033-1597件，CGDD25043000034-1000件，CGDD25043000035-3903件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</si>
  <si>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</si>
  <si>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</si>
  <si>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</si>
  <si>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</si>
  <si>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</si>
  <si>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</si>
  <si>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</si>
  <si>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</si>
  <si>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</si>
  <si>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</si>
  <si>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</si>
  <si>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</si>
  <si>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</si>
  <si>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</si>
  <si>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</si>
  <si>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浅幽绿 DH2X，XS-10件，S-10件，M-15件，L-15件，XL-10件，XXL-10件</t>
  </si>
  <si>
    <t>黑色 G01X，S-10件，M-15件，L-15件，XL-10件，XXL-10件</t>
  </si>
  <si>
    <t>极地白 G89X，XS-10件，S-10件，M-15件，L-15件，XL-10件，XXL-10件</t>
  </si>
  <si>
    <t>情况说明：</t>
  </si>
  <si>
    <t xml:space="preserve">【问题点描述】  </t>
  </si>
  <si>
    <t>1.线头-4件。</t>
  </si>
  <si>
    <t>2.死皱-2件。</t>
  </si>
  <si>
    <t>3.帽子漏寨点-1件。</t>
  </si>
  <si>
    <t>4.脏污-1件。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</si>
  <si>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</si>
  <si>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</si>
  <si>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</si>
  <si>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</si>
  <si>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</si>
  <si>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</si>
  <si>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</si>
  <si>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稽核部</t>
  </si>
  <si>
    <t>检验人</t>
  </si>
  <si>
    <t>贾如刚</t>
  </si>
  <si>
    <t>XS-浅幽绿</t>
  </si>
  <si>
    <t>S-黑色</t>
  </si>
  <si>
    <t>M-极地白</t>
  </si>
  <si>
    <t>XL-浅幽绿</t>
  </si>
  <si>
    <t>XXL-极地白</t>
  </si>
  <si>
    <t>+1/+1</t>
  </si>
  <si>
    <t>+1/+0.5</t>
  </si>
  <si>
    <t>+0.5/+0.8</t>
  </si>
  <si>
    <t>+0.5/+0.7</t>
  </si>
  <si>
    <t>+0.5/+0.5</t>
  </si>
  <si>
    <t>-0.5/-0.5</t>
  </si>
  <si>
    <t>+0.7/+0.5</t>
  </si>
  <si>
    <t>-0.3/0</t>
  </si>
  <si>
    <t xml:space="preserve">     齐色齐码各2-3件，有问题的另加测量数量。</t>
  </si>
  <si>
    <t>验货时间：2025/6/30</t>
  </si>
  <si>
    <t>跟单QC：孔维珍</t>
  </si>
  <si>
    <t>TAJJAN81054</t>
  </si>
  <si>
    <t>男式短袖T恤</t>
  </si>
  <si>
    <t>制作工厂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</si>
  <si>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</si>
  <si>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</si>
  <si>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</si>
  <si>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</si>
  <si>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</si>
  <si>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</si>
  <si>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</si>
  <si>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</si>
  <si>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</si>
  <si>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</si>
  <si>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</si>
  <si>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</si>
  <si>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姓名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</si>
  <si>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</si>
  <si>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</si>
  <si>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</si>
  <si>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</si>
  <si>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</si>
  <si>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</si>
  <si>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</si>
  <si>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</si>
  <si>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</si>
  <si>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</si>
  <si>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</si>
  <si>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</si>
  <si>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</si>
  <si>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</si>
  <si>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</si>
  <si>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</si>
  <si>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</si>
  <si>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</si>
  <si>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22FW极地白</t>
  </si>
  <si>
    <t>昆山东利</t>
  </si>
  <si>
    <t>合格</t>
  </si>
  <si>
    <t>YES</t>
  </si>
  <si>
    <t>25SS浅幽绿</t>
  </si>
  <si>
    <t>19SS黑色</t>
  </si>
  <si>
    <t>制表时间：3/25</t>
  </si>
  <si>
    <t>测试人签名：孔维珍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</si>
  <si>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</si>
  <si>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</si>
  <si>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</si>
  <si>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</si>
  <si>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</si>
  <si>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</si>
  <si>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</si>
  <si>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</si>
  <si>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</si>
  <si>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</si>
  <si>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径向：-1 纬向：-1</t>
  </si>
  <si>
    <t>径向：-1.2 纬向：-0.6</t>
  </si>
  <si>
    <t>径向：-1.2 纬向：-0.8</t>
  </si>
  <si>
    <t>径向：-1 纬向：-0.8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</si>
  <si>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</si>
  <si>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</si>
  <si>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</si>
  <si>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</si>
  <si>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</si>
  <si>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</si>
  <si>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</si>
  <si>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</si>
  <si>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</si>
  <si>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</si>
  <si>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</si>
  <si>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</si>
  <si>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</si>
  <si>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</si>
  <si>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</si>
  <si>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</si>
  <si>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</si>
  <si>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</si>
  <si>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</si>
  <si>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</si>
  <si>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</si>
  <si>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</si>
  <si>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</si>
  <si>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</si>
  <si>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</si>
  <si>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</si>
  <si>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</si>
  <si>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</si>
  <si>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</si>
  <si>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</si>
  <si>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</si>
  <si>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</si>
  <si>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</si>
  <si>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</si>
  <si>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</si>
  <si>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</si>
  <si>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</si>
  <si>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印花</t>
  </si>
  <si>
    <t>洗测2次</t>
  </si>
  <si>
    <t>洗测3次</t>
  </si>
  <si>
    <t>洗测4次</t>
  </si>
  <si>
    <t>洗测5次</t>
  </si>
  <si>
    <t>制表时间：3/31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</si>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</sst>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7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80" applyNumberFormat="0" applyAlignment="0" applyProtection="0">
      <alignment vertical="center"/>
    </xf>
    <xf numFmtId="0" fontId="51" fillId="9" borderId="81" applyNumberFormat="0" applyAlignment="0" applyProtection="0">
      <alignment vertical="center"/>
    </xf>
    <xf numFmtId="0" fontId="52" fillId="9" borderId="80" applyNumberFormat="0" applyAlignment="0" applyProtection="0">
      <alignment vertical="center"/>
    </xf>
    <xf numFmtId="0" fontId="53" fillId="10" borderId="82" applyNumberFormat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0" borderId="84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horizontal="center" vertical="center"/>
    </xf>
    <xf numFmtId="0" fontId="22" fillId="3" borderId="2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24" fillId="0" borderId="2" xfId="56" applyFont="1" applyBorder="1" applyAlignment="1">
      <alignment horizontal="center"/>
    </xf>
    <xf numFmtId="0" fontId="25" fillId="0" borderId="2" xfId="56" applyFont="1" applyBorder="1" applyAlignment="1">
      <alignment horizontal="left" vertical="center"/>
    </xf>
    <xf numFmtId="0" fontId="25" fillId="0" borderId="2" xfId="56" applyFont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23" fillId="3" borderId="2" xfId="49" applyNumberFormat="1" applyFont="1" applyFill="1" applyBorder="1" applyAlignment="1">
      <alignment horizontal="left" vertical="center"/>
    </xf>
    <xf numFmtId="49" fontId="12" fillId="3" borderId="2" xfId="49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7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7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27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58" fontId="17" fillId="0" borderId="25" xfId="49" applyNumberFormat="1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23" fillId="3" borderId="2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14" fontId="23" fillId="3" borderId="0" xfId="50" applyNumberFormat="1" applyFont="1" applyFill="1"/>
    <xf numFmtId="0" fontId="12" fillId="0" borderId="0" xfId="49" applyFont="1" applyAlignment="1">
      <alignment horizontal="left" vertical="center"/>
    </xf>
    <xf numFmtId="0" fontId="28" fillId="0" borderId="16" xfId="49" applyFont="1" applyBorder="1" applyAlignment="1">
      <alignment horizontal="center" vertical="top"/>
    </xf>
    <xf numFmtId="0" fontId="20" fillId="0" borderId="42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horizontal="center" vertical="center"/>
    </xf>
    <xf numFmtId="0" fontId="27" fillId="0" borderId="3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7" fillId="0" borderId="23" xfId="49" applyNumberFormat="1" applyFont="1" applyBorder="1" applyAlignment="1">
      <alignment horizontal="center" vertical="center" wrapText="1"/>
    </xf>
    <xf numFmtId="14" fontId="27" fillId="0" borderId="37" xfId="49" applyNumberFormat="1" applyFont="1" applyBorder="1" applyAlignment="1">
      <alignment horizontal="center" vertical="center" wrapText="1"/>
    </xf>
    <xf numFmtId="0" fontId="18" fillId="0" borderId="22" xfId="49" applyFont="1" applyBorder="1" applyAlignment="1">
      <alignment vertical="center"/>
    </xf>
    <xf numFmtId="9" fontId="27" fillId="0" borderId="23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7" fillId="0" borderId="28" xfId="49" applyFont="1" applyBorder="1" applyAlignment="1">
      <alignment horizontal="center" vertical="center"/>
    </xf>
    <xf numFmtId="0" fontId="27" fillId="0" borderId="39" xfId="49" applyFont="1" applyBorder="1" applyAlignment="1">
      <alignment horizontal="center" vertical="center"/>
    </xf>
    <xf numFmtId="0" fontId="27" fillId="0" borderId="22" xfId="49" applyFont="1" applyBorder="1" applyAlignment="1">
      <alignment horizontal="left" vertical="center"/>
    </xf>
    <xf numFmtId="0" fontId="29" fillId="0" borderId="24" xfId="49" applyFont="1" applyBorder="1" applyAlignment="1">
      <alignment vertical="center"/>
    </xf>
    <xf numFmtId="0" fontId="27" fillId="0" borderId="25" xfId="49" applyFont="1" applyBorder="1" applyAlignment="1">
      <alignment horizontal="center" vertical="center" wrapText="1"/>
    </xf>
    <xf numFmtId="0" fontId="27" fillId="0" borderId="38" xfId="49" applyFont="1" applyBorder="1" applyAlignment="1">
      <alignment horizontal="center" vertical="center" wrapText="1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27" fillId="0" borderId="25" xfId="49" applyNumberFormat="1" applyFont="1" applyBorder="1" applyAlignment="1">
      <alignment horizontal="center" vertical="center"/>
    </xf>
    <xf numFmtId="14" fontId="27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4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0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27" fillId="0" borderId="16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27" fillId="0" borderId="48" xfId="49" applyFont="1" applyBorder="1" applyAlignment="1">
      <alignment horizontal="center" vertical="center"/>
    </xf>
    <xf numFmtId="0" fontId="20" fillId="0" borderId="48" xfId="49" applyFont="1" applyBorder="1" applyAlignment="1">
      <alignment vertical="center"/>
    </xf>
    <xf numFmtId="0" fontId="27" fillId="0" borderId="48" xfId="49" applyFont="1" applyBorder="1" applyAlignment="1">
      <alignment vertical="center"/>
    </xf>
    <xf numFmtId="58" fontId="12" fillId="0" borderId="48" xfId="49" applyNumberFormat="1" applyFont="1" applyBorder="1" applyAlignment="1">
      <alignment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27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4" fillId="0" borderId="0" xfId="49" applyFont="1" applyBorder="1" applyAlignment="1">
      <alignment horizontal="left" vertical="center"/>
    </xf>
    <xf numFmtId="0" fontId="14" fillId="0" borderId="54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7" fillId="0" borderId="56" xfId="49" applyFont="1" applyBorder="1" applyAlignment="1">
      <alignment horizontal="center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20" fillId="3" borderId="2" xfId="49" applyFont="1" applyFill="1" applyBorder="1" applyAlignment="1">
      <alignment horizontal="left" vertical="center"/>
    </xf>
    <xf numFmtId="0" fontId="22" fillId="3" borderId="7" xfId="50" applyFont="1" applyFill="1" applyBorder="1" applyAlignment="1">
      <alignment horizontal="center"/>
    </xf>
    <xf numFmtId="49" fontId="20" fillId="3" borderId="5" xfId="50" applyNumberFormat="1" applyFont="1" applyFill="1" applyBorder="1" applyAlignment="1" applyProtection="1">
      <alignment horizontal="center" vertical="center"/>
    </xf>
    <xf numFmtId="49" fontId="20" fillId="3" borderId="7" xfId="50" applyNumberFormat="1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12" fillId="0" borderId="0" xfId="49" applyFont="1" applyBorder="1" applyAlignment="1">
      <alignment horizontal="left" vertical="center"/>
    </xf>
    <xf numFmtId="0" fontId="30" fillId="0" borderId="16" xfId="49" applyFont="1" applyBorder="1" applyAlignment="1">
      <alignment horizontal="center" vertical="top"/>
    </xf>
    <xf numFmtId="14" fontId="27" fillId="0" borderId="23" xfId="49" applyNumberFormat="1" applyFont="1" applyBorder="1" applyAlignment="1">
      <alignment horizontal="center" vertical="center"/>
    </xf>
    <xf numFmtId="14" fontId="27" fillId="0" borderId="37" xfId="49" applyNumberFormat="1" applyFont="1" applyBorder="1" applyAlignment="1">
      <alignment horizontal="center" vertical="center"/>
    </xf>
    <xf numFmtId="0" fontId="18" fillId="0" borderId="59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12" fillId="0" borderId="51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2" fillId="0" borderId="51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31" fillId="0" borderId="60" xfId="49" applyFont="1" applyBorder="1" applyAlignment="1">
      <alignment horizontal="left" vertical="center" wrapText="1"/>
    </xf>
    <xf numFmtId="0" fontId="32" fillId="0" borderId="0" xfId="53" applyNumberFormat="1" applyFont="1" applyAlignment="1">
      <alignment horizontal="center" vertical="center"/>
    </xf>
    <xf numFmtId="0" fontId="33" fillId="0" borderId="12" xfId="53" applyNumberFormat="1" applyFont="1" applyBorder="1">
      <alignment vertical="center"/>
    </xf>
    <xf numFmtId="9" fontId="27" fillId="0" borderId="35" xfId="49" applyNumberFormat="1" applyFont="1" applyBorder="1" applyAlignment="1">
      <alignment horizontal="center" vertical="center"/>
    </xf>
    <xf numFmtId="0" fontId="33" fillId="0" borderId="61" xfId="53" applyNumberFormat="1" applyFont="1" applyBorder="1">
      <alignment vertical="center"/>
    </xf>
    <xf numFmtId="0" fontId="33" fillId="0" borderId="62" xfId="53" applyNumberFormat="1" applyFont="1" applyBorder="1">
      <alignment vertical="center"/>
    </xf>
    <xf numFmtId="0" fontId="27" fillId="0" borderId="50" xfId="49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27" fillId="0" borderId="32" xfId="49" applyNumberFormat="1" applyFont="1" applyBorder="1" applyAlignment="1">
      <alignment horizontal="left" vertical="center"/>
    </xf>
    <xf numFmtId="9" fontId="27" fillId="0" borderId="27" xfId="49" applyNumberFormat="1" applyFont="1" applyBorder="1" applyAlignment="1">
      <alignment horizontal="left" vertical="center"/>
    </xf>
    <xf numFmtId="9" fontId="27" fillId="0" borderId="33" xfId="49" applyNumberFormat="1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7" fillId="0" borderId="64" xfId="49" applyFont="1" applyFill="1" applyBorder="1" applyAlignment="1">
      <alignment horizontal="left" vertical="center"/>
    </xf>
    <xf numFmtId="0" fontId="27" fillId="0" borderId="65" xfId="49" applyFont="1" applyFill="1" applyBorder="1" applyAlignment="1">
      <alignment horizontal="left" vertical="center"/>
    </xf>
    <xf numFmtId="0" fontId="20" fillId="0" borderId="42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7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34" fillId="0" borderId="48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8" fillId="0" borderId="6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7" fillId="0" borderId="58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58" xfId="49" applyFont="1" applyBorder="1" applyAlignment="1">
      <alignment horizontal="left" vertical="center"/>
    </xf>
    <xf numFmtId="0" fontId="33" fillId="0" borderId="37" xfId="49" applyFont="1" applyBorder="1" applyAlignment="1">
      <alignment horizontal="center" vertical="center" wrapText="1"/>
    </xf>
    <xf numFmtId="0" fontId="35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27" fillId="0" borderId="36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7" fillId="0" borderId="67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6" xfId="49" applyFont="1" applyBorder="1" applyAlignment="1">
      <alignment horizontal="center" vertical="center"/>
    </xf>
    <xf numFmtId="0" fontId="27" fillId="0" borderId="66" xfId="49" applyFont="1" applyFill="1" applyBorder="1" applyAlignment="1">
      <alignment horizontal="left" vertical="center"/>
    </xf>
    <xf numFmtId="0" fontId="27" fillId="0" borderId="66" xfId="49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7" fillId="0" borderId="70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6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/>
    </xf>
    <xf numFmtId="0" fontId="3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www.wps.cn/officeDocument/2021/sharedlinks" Target="sharedlinks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3038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08745" y="10477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6530" y="29845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038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034145" y="29845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08745" y="10477500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8183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6530" y="2844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69130" y="3038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335645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021445" y="27813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48345" y="3038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794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9751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56430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43730" y="3781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6530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6530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61045" y="3962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46845" y="3962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61045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46845" y="3781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99145" y="16478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99145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99145" y="14668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8644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7374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02144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03414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46845" y="14668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46845" y="1647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46845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8183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6530" y="3219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167245" y="32194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5675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725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5440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507230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94530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1130" y="9725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1130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610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468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48345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46845" y="95440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1672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167245" y="95440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75330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75330" y="95440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034145" y="31781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335645" y="32194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167245" y="3038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167245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167245" y="9725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696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94330" y="7696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94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94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070480" y="100806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88940" y="29940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28289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070480" y="100806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30638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5950" y="28162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88940" y="2778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19600" y="30575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8225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0638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260080" y="28225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977630" y="27908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260080" y="30511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983980" y="30003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20928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00303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21563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9033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5149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730500" y="55149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397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6397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67200" y="65754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6720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42544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41274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12038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869680" y="6607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10768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86968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97738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97738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13690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136900" y="6384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977380" y="659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86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86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622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562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192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0600" y="7562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1100" y="7562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575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9241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0700" y="25622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900" y="24447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900" y="26257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0700" y="2924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900" y="28321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13700" y="24320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13700" y="26257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924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3700" y="27686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3100" y="1470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3200" y="1108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3200" y="1289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0193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0320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212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8383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8383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5000" y="18383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7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562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743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3200" y="1470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3100" y="1289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3100" y="1108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209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561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7146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9241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5590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7273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8002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2002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5104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38650" y="20320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06900" y="2200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14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073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073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5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14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17" customWidth="1"/>
    <col min="3" max="3" width="10.1666666666667" customWidth="1"/>
  </cols>
  <sheetData>
    <row r="1" ht="21" customHeight="1" spans="1:2">
      <c r="A1" s="418"/>
      <c r="B1" s="419" t="s">
        <v>0</v>
      </c>
    </row>
    <row r="2" spans="1:2">
      <c r="A2" s="12">
        <v>1</v>
      </c>
      <c r="B2" s="420" t="s">
        <v>1</v>
      </c>
    </row>
    <row r="3" spans="1:2">
      <c r="A3" s="12">
        <v>2</v>
      </c>
      <c r="B3" s="420" t="s">
        <v>2</v>
      </c>
    </row>
    <row r="4" spans="1:2">
      <c r="A4" s="12">
        <v>3</v>
      </c>
      <c r="B4" s="420" t="s">
        <v>3</v>
      </c>
    </row>
    <row r="5" spans="1:2">
      <c r="A5" s="12">
        <v>4</v>
      </c>
      <c r="B5" s="420" t="s">
        <v>4</v>
      </c>
    </row>
    <row r="6" spans="1:2">
      <c r="A6" s="12">
        <v>5</v>
      </c>
      <c r="B6" s="420" t="s">
        <v>5</v>
      </c>
    </row>
    <row r="7" spans="1:2">
      <c r="A7" s="12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9" customHeight="1" spans="1:2">
      <c r="A9" s="418"/>
      <c r="B9" s="423" t="s">
        <v>8</v>
      </c>
    </row>
    <row r="10" ht="16" customHeight="1" spans="1:2">
      <c r="A10" s="12">
        <v>1</v>
      </c>
      <c r="B10" s="424" t="s">
        <v>9</v>
      </c>
    </row>
    <row r="11" spans="1:2">
      <c r="A11" s="12">
        <v>2</v>
      </c>
      <c r="B11" s="420" t="s">
        <v>10</v>
      </c>
    </row>
    <row r="12" spans="1:2">
      <c r="A12" s="12">
        <v>3</v>
      </c>
      <c r="B12" s="422" t="s">
        <v>11</v>
      </c>
    </row>
    <row r="13" spans="1:2">
      <c r="A13" s="12">
        <v>4</v>
      </c>
      <c r="B13" s="420" t="s">
        <v>12</v>
      </c>
    </row>
    <row r="14" spans="1:2">
      <c r="A14" s="12">
        <v>5</v>
      </c>
      <c r="B14" s="420" t="s">
        <v>13</v>
      </c>
    </row>
    <row r="15" spans="1:2">
      <c r="A15" s="12">
        <v>6</v>
      </c>
      <c r="B15" s="420" t="s">
        <v>14</v>
      </c>
    </row>
    <row r="16" spans="1:2">
      <c r="A16" s="12">
        <v>7</v>
      </c>
      <c r="B16" s="420" t="s">
        <v>15</v>
      </c>
    </row>
    <row r="17" spans="1:2">
      <c r="A17" s="12">
        <v>8</v>
      </c>
      <c r="B17" s="420" t="s">
        <v>16</v>
      </c>
    </row>
    <row r="18" spans="1:2">
      <c r="A18" s="12">
        <v>9</v>
      </c>
      <c r="B18" s="420" t="s">
        <v>17</v>
      </c>
    </row>
    <row r="19" spans="1:2">
      <c r="A19" s="12"/>
      <c r="B19" s="420"/>
    </row>
    <row r="20" ht="20.25" spans="1:2">
      <c r="A20" s="418"/>
      <c r="B20" s="419" t="s">
        <v>18</v>
      </c>
    </row>
    <row r="21" spans="1:2">
      <c r="A21" s="12">
        <v>1</v>
      </c>
      <c r="B21" s="425" t="s">
        <v>19</v>
      </c>
    </row>
    <row r="22" spans="1:2">
      <c r="A22" s="12">
        <v>2</v>
      </c>
      <c r="B22" s="420" t="s">
        <v>20</v>
      </c>
    </row>
    <row r="23" spans="1:2">
      <c r="A23" s="12">
        <v>3</v>
      </c>
      <c r="B23" s="420" t="s">
        <v>21</v>
      </c>
    </row>
    <row r="24" spans="1:2">
      <c r="A24" s="12">
        <v>4</v>
      </c>
      <c r="B24" s="420" t="s">
        <v>22</v>
      </c>
    </row>
    <row r="25" spans="1:2">
      <c r="A25" s="12">
        <v>5</v>
      </c>
      <c r="B25" s="420" t="s">
        <v>23</v>
      </c>
    </row>
    <row r="26" spans="1:2">
      <c r="A26" s="12">
        <v>6</v>
      </c>
      <c r="B26" s="420" t="s">
        <v>24</v>
      </c>
    </row>
    <row r="27" spans="1:2">
      <c r="A27" s="12">
        <v>7</v>
      </c>
      <c r="B27" s="420" t="s">
        <v>25</v>
      </c>
    </row>
    <row r="28" spans="1:2">
      <c r="A28" s="12"/>
      <c r="B28" s="420"/>
    </row>
    <row r="29" ht="20.25" spans="1:2">
      <c r="A29" s="418"/>
      <c r="B29" s="419" t="s">
        <v>26</v>
      </c>
    </row>
    <row r="30" spans="1:2">
      <c r="A30" s="12">
        <v>1</v>
      </c>
      <c r="B30" s="425" t="s">
        <v>27</v>
      </c>
    </row>
    <row r="31" spans="1:2">
      <c r="A31" s="12">
        <v>2</v>
      </c>
      <c r="B31" s="420" t="s">
        <v>28</v>
      </c>
    </row>
    <row r="32" spans="1:2">
      <c r="A32" s="12">
        <v>3</v>
      </c>
      <c r="B32" s="420" t="s">
        <v>29</v>
      </c>
    </row>
    <row r="33" ht="28.5" spans="1:2">
      <c r="A33" s="12">
        <v>4</v>
      </c>
      <c r="B33" s="420" t="s">
        <v>30</v>
      </c>
    </row>
    <row r="34" spans="1:2">
      <c r="A34" s="12">
        <v>5</v>
      </c>
      <c r="B34" s="420" t="s">
        <v>31</v>
      </c>
    </row>
    <row r="35" spans="1:2">
      <c r="A35" s="12">
        <v>6</v>
      </c>
      <c r="B35" s="420" t="s">
        <v>32</v>
      </c>
    </row>
    <row r="36" spans="1:2">
      <c r="A36" s="12">
        <v>7</v>
      </c>
      <c r="B36" s="420" t="s">
        <v>33</v>
      </c>
    </row>
    <row r="37" spans="1:2">
      <c r="A37" s="12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2"/>
  <sheetViews>
    <sheetView workbookViewId="0">
      <selection activeCell="A21" sqref="A21:D21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5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342</v>
      </c>
      <c r="B2" s="5" t="s">
        <v>343</v>
      </c>
      <c r="C2" s="5" t="s">
        <v>344</v>
      </c>
      <c r="D2" s="5" t="s">
        <v>345</v>
      </c>
      <c r="E2" s="5" t="s">
        <v>346</v>
      </c>
      <c r="F2" s="5" t="s">
        <v>347</v>
      </c>
      <c r="G2" s="5" t="s">
        <v>348</v>
      </c>
      <c r="H2" s="5" t="s">
        <v>349</v>
      </c>
      <c r="I2" s="4" t="s">
        <v>350</v>
      </c>
      <c r="J2" s="4" t="s">
        <v>351</v>
      </c>
      <c r="K2" s="4" t="s">
        <v>352</v>
      </c>
      <c r="L2" s="4" t="s">
        <v>353</v>
      </c>
      <c r="M2" s="4" t="s">
        <v>354</v>
      </c>
      <c r="N2" s="61" t="s">
        <v>355</v>
      </c>
      <c r="O2" s="5" t="s">
        <v>356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357</v>
      </c>
      <c r="J3" s="4" t="s">
        <v>357</v>
      </c>
      <c r="K3" s="4" t="s">
        <v>357</v>
      </c>
      <c r="L3" s="4" t="s">
        <v>357</v>
      </c>
      <c r="M3" s="4" t="s">
        <v>357</v>
      </c>
      <c r="N3" s="62"/>
      <c r="O3" s="7"/>
    </row>
    <row r="4" s="57" customFormat="1" spans="1:16">
      <c r="A4" s="11">
        <v>1</v>
      </c>
      <c r="B4" s="11">
        <v>4721</v>
      </c>
      <c r="C4" s="11" t="s">
        <v>358</v>
      </c>
      <c r="D4" s="11" t="s">
        <v>359</v>
      </c>
      <c r="E4" s="11" t="s">
        <v>62</v>
      </c>
      <c r="F4" s="11" t="s">
        <v>360</v>
      </c>
      <c r="G4" s="11" t="s">
        <v>361</v>
      </c>
      <c r="H4" s="59"/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63"/>
      <c r="O4" s="11" t="s">
        <v>362</v>
      </c>
      <c r="P4" s="64"/>
    </row>
    <row r="5" s="57" customFormat="1" spans="1:16">
      <c r="A5" s="11">
        <v>2</v>
      </c>
      <c r="B5" s="11">
        <v>4722</v>
      </c>
      <c r="C5" s="11" t="s">
        <v>358</v>
      </c>
      <c r="D5" s="11" t="s">
        <v>359</v>
      </c>
      <c r="E5" s="11" t="s">
        <v>62</v>
      </c>
      <c r="F5" s="11" t="s">
        <v>360</v>
      </c>
      <c r="G5" s="11" t="s">
        <v>361</v>
      </c>
      <c r="H5" s="59"/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63"/>
      <c r="O5" s="11" t="s">
        <v>362</v>
      </c>
      <c r="P5" s="64"/>
    </row>
    <row r="6" s="57" customFormat="1" spans="1:16">
      <c r="A6" s="11">
        <v>3</v>
      </c>
      <c r="B6" s="11">
        <v>4723</v>
      </c>
      <c r="C6" s="11" t="s">
        <v>358</v>
      </c>
      <c r="D6" s="11" t="s">
        <v>359</v>
      </c>
      <c r="E6" s="11" t="s">
        <v>62</v>
      </c>
      <c r="F6" s="11" t="s">
        <v>360</v>
      </c>
      <c r="G6" s="11" t="s">
        <v>361</v>
      </c>
      <c r="H6" s="59"/>
      <c r="I6" s="11">
        <v>1</v>
      </c>
      <c r="J6" s="11">
        <v>0</v>
      </c>
      <c r="K6" s="11">
        <v>1</v>
      </c>
      <c r="L6" s="11">
        <v>1</v>
      </c>
      <c r="M6" s="11">
        <v>0</v>
      </c>
      <c r="N6" s="63"/>
      <c r="O6" s="11" t="s">
        <v>362</v>
      </c>
      <c r="P6" s="64"/>
    </row>
    <row r="7" s="57" customFormat="1" spans="1:16">
      <c r="A7" s="11">
        <v>4</v>
      </c>
      <c r="B7" s="11">
        <v>4724</v>
      </c>
      <c r="C7" s="11" t="s">
        <v>358</v>
      </c>
      <c r="D7" s="11" t="s">
        <v>359</v>
      </c>
      <c r="E7" s="11" t="s">
        <v>62</v>
      </c>
      <c r="F7" s="11" t="s">
        <v>360</v>
      </c>
      <c r="G7" s="11" t="s">
        <v>361</v>
      </c>
      <c r="H7" s="59"/>
      <c r="I7" s="11">
        <v>2</v>
      </c>
      <c r="J7" s="11">
        <v>0</v>
      </c>
      <c r="K7" s="11">
        <v>0</v>
      </c>
      <c r="L7" s="11">
        <v>0</v>
      </c>
      <c r="M7" s="11">
        <v>0</v>
      </c>
      <c r="N7" s="63"/>
      <c r="O7" s="11" t="s">
        <v>362</v>
      </c>
      <c r="P7" s="64"/>
    </row>
    <row r="8" s="57" customFormat="1" spans="1:16">
      <c r="A8" s="11">
        <v>5</v>
      </c>
      <c r="B8" s="11">
        <v>4705</v>
      </c>
      <c r="C8" s="11" t="s">
        <v>358</v>
      </c>
      <c r="D8" s="11" t="s">
        <v>363</v>
      </c>
      <c r="E8" s="11" t="s">
        <v>62</v>
      </c>
      <c r="F8" s="11" t="s">
        <v>360</v>
      </c>
      <c r="G8" s="11" t="s">
        <v>361</v>
      </c>
      <c r="H8" s="59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3"/>
      <c r="O8" s="11" t="s">
        <v>362</v>
      </c>
      <c r="P8" s="64"/>
    </row>
    <row r="9" s="57" customFormat="1" spans="1:16">
      <c r="A9" s="11">
        <v>6</v>
      </c>
      <c r="B9" s="11">
        <v>4706</v>
      </c>
      <c r="C9" s="11" t="s">
        <v>358</v>
      </c>
      <c r="D9" s="11" t="s">
        <v>363</v>
      </c>
      <c r="E9" s="11" t="s">
        <v>62</v>
      </c>
      <c r="F9" s="11" t="s">
        <v>360</v>
      </c>
      <c r="G9" s="11" t="s">
        <v>361</v>
      </c>
      <c r="H9" s="59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3"/>
      <c r="O9" s="11" t="s">
        <v>362</v>
      </c>
      <c r="P9" s="64"/>
    </row>
    <row r="10" spans="1:15">
      <c r="A10" s="11">
        <v>7</v>
      </c>
      <c r="B10" s="11">
        <v>4140</v>
      </c>
      <c r="C10" s="11" t="s">
        <v>358</v>
      </c>
      <c r="D10" s="25" t="s">
        <v>363</v>
      </c>
      <c r="E10" s="11" t="s">
        <v>62</v>
      </c>
      <c r="F10" s="11" t="s">
        <v>360</v>
      </c>
      <c r="G10" s="11" t="s">
        <v>361</v>
      </c>
      <c r="H10" s="60"/>
      <c r="I10" s="11">
        <v>0</v>
      </c>
      <c r="J10" s="11">
        <v>1</v>
      </c>
      <c r="K10" s="11">
        <v>0</v>
      </c>
      <c r="L10" s="11">
        <v>0</v>
      </c>
      <c r="M10" s="11">
        <v>1</v>
      </c>
      <c r="N10" s="63"/>
      <c r="O10" s="11" t="s">
        <v>362</v>
      </c>
    </row>
    <row r="11" spans="1:15">
      <c r="A11" s="11">
        <v>8</v>
      </c>
      <c r="B11" s="11">
        <v>4711</v>
      </c>
      <c r="C11" s="11" t="s">
        <v>358</v>
      </c>
      <c r="D11" s="11" t="s">
        <v>364</v>
      </c>
      <c r="E11" s="11" t="s">
        <v>62</v>
      </c>
      <c r="F11" s="11" t="s">
        <v>360</v>
      </c>
      <c r="G11" s="11" t="s">
        <v>361</v>
      </c>
      <c r="H11" s="59"/>
      <c r="I11" s="11">
        <v>1</v>
      </c>
      <c r="J11" s="11">
        <v>0</v>
      </c>
      <c r="K11" s="11">
        <v>1</v>
      </c>
      <c r="L11" s="11">
        <v>1</v>
      </c>
      <c r="M11" s="11">
        <v>0</v>
      </c>
      <c r="N11" s="63"/>
      <c r="O11" s="11" t="s">
        <v>362</v>
      </c>
    </row>
    <row r="12" spans="1:15">
      <c r="A12" s="11">
        <v>9</v>
      </c>
      <c r="B12" s="11">
        <v>4713</v>
      </c>
      <c r="C12" s="11" t="s">
        <v>358</v>
      </c>
      <c r="D12" s="11" t="s">
        <v>364</v>
      </c>
      <c r="E12" s="11" t="s">
        <v>62</v>
      </c>
      <c r="F12" s="11" t="s">
        <v>360</v>
      </c>
      <c r="G12" s="11" t="s">
        <v>361</v>
      </c>
      <c r="H12" s="59"/>
      <c r="I12" s="11">
        <v>2</v>
      </c>
      <c r="J12" s="11">
        <v>0</v>
      </c>
      <c r="K12" s="11">
        <v>0</v>
      </c>
      <c r="L12" s="11">
        <v>0</v>
      </c>
      <c r="M12" s="11">
        <v>0</v>
      </c>
      <c r="N12" s="63"/>
      <c r="O12" s="11" t="s">
        <v>362</v>
      </c>
    </row>
    <row r="13" spans="1:15">
      <c r="A13" s="11">
        <v>10</v>
      </c>
      <c r="B13" s="11">
        <v>4714</v>
      </c>
      <c r="C13" s="11" t="s">
        <v>358</v>
      </c>
      <c r="D13" s="11" t="s">
        <v>364</v>
      </c>
      <c r="E13" s="11" t="s">
        <v>62</v>
      </c>
      <c r="F13" s="11" t="s">
        <v>360</v>
      </c>
      <c r="G13" s="11" t="s">
        <v>361</v>
      </c>
      <c r="H13" s="59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3"/>
      <c r="O13" s="11" t="s">
        <v>362</v>
      </c>
    </row>
    <row r="14" spans="1:15">
      <c r="A14" s="11">
        <v>11</v>
      </c>
      <c r="B14" s="11">
        <v>4716</v>
      </c>
      <c r="C14" s="11" t="s">
        <v>358</v>
      </c>
      <c r="D14" s="11" t="s">
        <v>364</v>
      </c>
      <c r="E14" s="11" t="s">
        <v>62</v>
      </c>
      <c r="F14" s="11" t="s">
        <v>360</v>
      </c>
      <c r="G14" s="11" t="s">
        <v>361</v>
      </c>
      <c r="H14" s="59"/>
      <c r="I14" s="11">
        <v>1</v>
      </c>
      <c r="J14" s="11">
        <v>1</v>
      </c>
      <c r="K14" s="11">
        <v>1</v>
      </c>
      <c r="L14" s="11">
        <v>0</v>
      </c>
      <c r="M14" s="11">
        <v>0</v>
      </c>
      <c r="N14" s="63"/>
      <c r="O14" s="11" t="s">
        <v>362</v>
      </c>
    </row>
    <row r="15" spans="1:15">
      <c r="A15" s="11">
        <v>12</v>
      </c>
      <c r="B15" s="11">
        <v>6346</v>
      </c>
      <c r="C15" s="11" t="s">
        <v>358</v>
      </c>
      <c r="D15" s="11" t="s">
        <v>364</v>
      </c>
      <c r="E15" s="11" t="s">
        <v>62</v>
      </c>
      <c r="F15" s="11" t="s">
        <v>360</v>
      </c>
      <c r="G15" s="11" t="s">
        <v>361</v>
      </c>
      <c r="H15" s="60"/>
      <c r="I15" s="11">
        <v>1</v>
      </c>
      <c r="J15" s="11">
        <v>0</v>
      </c>
      <c r="K15" s="11">
        <v>0</v>
      </c>
      <c r="L15" s="11">
        <v>0</v>
      </c>
      <c r="M15" s="11">
        <v>1</v>
      </c>
      <c r="N15" s="65"/>
      <c r="O15" s="11" t="s">
        <v>362</v>
      </c>
    </row>
    <row r="16" spans="1:15">
      <c r="A16" s="11">
        <v>13</v>
      </c>
      <c r="B16" s="11">
        <v>6347</v>
      </c>
      <c r="C16" s="11" t="s">
        <v>358</v>
      </c>
      <c r="D16" s="11" t="s">
        <v>364</v>
      </c>
      <c r="E16" s="11" t="s">
        <v>62</v>
      </c>
      <c r="F16" s="11" t="s">
        <v>360</v>
      </c>
      <c r="G16" s="11" t="s">
        <v>361</v>
      </c>
      <c r="H16" s="60"/>
      <c r="I16" s="11">
        <v>1</v>
      </c>
      <c r="J16" s="11">
        <v>0</v>
      </c>
      <c r="K16" s="11">
        <v>0</v>
      </c>
      <c r="L16" s="11">
        <v>0</v>
      </c>
      <c r="M16" s="11">
        <v>1</v>
      </c>
      <c r="N16" s="65"/>
      <c r="O16" s="11" t="s">
        <v>362</v>
      </c>
    </row>
    <row r="17" spans="1:15">
      <c r="A17" s="11">
        <v>14</v>
      </c>
      <c r="B17" s="11">
        <v>6349</v>
      </c>
      <c r="C17" s="11" t="s">
        <v>358</v>
      </c>
      <c r="D17" s="11" t="s">
        <v>364</v>
      </c>
      <c r="E17" s="11" t="s">
        <v>62</v>
      </c>
      <c r="F17" s="11" t="s">
        <v>360</v>
      </c>
      <c r="G17" s="11" t="s">
        <v>361</v>
      </c>
      <c r="H17" s="60"/>
      <c r="I17" s="11">
        <v>0</v>
      </c>
      <c r="J17" s="11">
        <v>1</v>
      </c>
      <c r="K17" s="11">
        <v>0</v>
      </c>
      <c r="L17" s="11">
        <v>0</v>
      </c>
      <c r="M17" s="11">
        <v>1</v>
      </c>
      <c r="N17" s="65"/>
      <c r="O17" s="11" t="s">
        <v>362</v>
      </c>
    </row>
    <row r="18" spans="1:15">
      <c r="A18" s="11">
        <v>15</v>
      </c>
      <c r="B18" s="11">
        <v>6350</v>
      </c>
      <c r="C18" s="11" t="s">
        <v>358</v>
      </c>
      <c r="D18" s="11" t="s">
        <v>364</v>
      </c>
      <c r="E18" s="11" t="s">
        <v>62</v>
      </c>
      <c r="F18" s="11" t="s">
        <v>360</v>
      </c>
      <c r="G18" s="11" t="s">
        <v>361</v>
      </c>
      <c r="H18" s="59"/>
      <c r="I18" s="11">
        <v>1</v>
      </c>
      <c r="J18" s="11">
        <v>0</v>
      </c>
      <c r="K18" s="11">
        <v>1</v>
      </c>
      <c r="L18" s="11">
        <v>1</v>
      </c>
      <c r="M18" s="11">
        <v>0</v>
      </c>
      <c r="N18" s="63"/>
      <c r="O18" s="11" t="s">
        <v>362</v>
      </c>
    </row>
    <row r="19" spans="1:15">
      <c r="A19" s="11">
        <v>16</v>
      </c>
      <c r="B19" s="11">
        <v>3565</v>
      </c>
      <c r="C19" s="11" t="s">
        <v>358</v>
      </c>
      <c r="D19" s="11" t="s">
        <v>364</v>
      </c>
      <c r="E19" s="11" t="s">
        <v>62</v>
      </c>
      <c r="F19" s="11" t="s">
        <v>360</v>
      </c>
      <c r="G19" s="11" t="s">
        <v>361</v>
      </c>
      <c r="H19" s="59"/>
      <c r="I19" s="11">
        <v>1</v>
      </c>
      <c r="J19" s="11">
        <v>0</v>
      </c>
      <c r="K19" s="11">
        <v>1</v>
      </c>
      <c r="L19" s="11">
        <v>1</v>
      </c>
      <c r="M19" s="11">
        <v>0</v>
      </c>
      <c r="N19" s="63"/>
      <c r="O19" s="11" t="s">
        <v>362</v>
      </c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66"/>
      <c r="O20" s="12"/>
    </row>
    <row r="21" s="2" customFormat="1" ht="18.75" spans="1:15">
      <c r="A21" s="13" t="s">
        <v>365</v>
      </c>
      <c r="B21" s="14"/>
      <c r="C21" s="14"/>
      <c r="D21" s="15"/>
      <c r="E21" s="16"/>
      <c r="F21" s="32"/>
      <c r="G21" s="32"/>
      <c r="H21" s="32"/>
      <c r="I21" s="26"/>
      <c r="J21" s="13" t="s">
        <v>366</v>
      </c>
      <c r="K21" s="14"/>
      <c r="L21" s="14"/>
      <c r="M21" s="15"/>
      <c r="N21" s="67"/>
      <c r="O21" s="24"/>
    </row>
    <row r="22" ht="34" customHeight="1" spans="1:15">
      <c r="A22" s="20" t="s">
        <v>367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4 N18:N19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2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342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4" t="s">
        <v>369</v>
      </c>
      <c r="H2" s="4"/>
      <c r="I2" s="4" t="s">
        <v>370</v>
      </c>
      <c r="J2" s="4"/>
      <c r="K2" s="6" t="s">
        <v>371</v>
      </c>
      <c r="L2" s="54" t="s">
        <v>372</v>
      </c>
      <c r="M2" s="22" t="s">
        <v>373</v>
      </c>
    </row>
    <row r="3" s="1" customFormat="1" ht="16.5" spans="1:13">
      <c r="A3" s="4"/>
      <c r="B3" s="7"/>
      <c r="C3" s="7"/>
      <c r="D3" s="7"/>
      <c r="E3" s="7"/>
      <c r="F3" s="7"/>
      <c r="G3" s="4" t="s">
        <v>374</v>
      </c>
      <c r="H3" s="4" t="s">
        <v>375</v>
      </c>
      <c r="I3" s="4" t="s">
        <v>374</v>
      </c>
      <c r="J3" s="4" t="s">
        <v>375</v>
      </c>
      <c r="K3" s="8"/>
      <c r="L3" s="55"/>
      <c r="M3" s="23"/>
    </row>
    <row r="4" spans="1:13">
      <c r="A4" s="9">
        <v>1</v>
      </c>
      <c r="B4" s="9" t="s">
        <v>360</v>
      </c>
      <c r="C4" s="11">
        <v>4721</v>
      </c>
      <c r="D4" s="11" t="s">
        <v>358</v>
      </c>
      <c r="E4" s="11" t="s">
        <v>359</v>
      </c>
      <c r="F4" s="11" t="s">
        <v>62</v>
      </c>
      <c r="G4" s="52">
        <v>-1</v>
      </c>
      <c r="H4" s="52">
        <v>0</v>
      </c>
      <c r="I4" s="52">
        <v>0</v>
      </c>
      <c r="J4" s="52">
        <v>0</v>
      </c>
      <c r="K4" s="9" t="s">
        <v>376</v>
      </c>
      <c r="L4" s="9" t="s">
        <v>362</v>
      </c>
      <c r="M4" s="9" t="s">
        <v>362</v>
      </c>
    </row>
    <row r="5" spans="1:13">
      <c r="A5" s="9">
        <v>2</v>
      </c>
      <c r="B5" s="9" t="s">
        <v>360</v>
      </c>
      <c r="C5" s="11">
        <v>4722</v>
      </c>
      <c r="D5" s="11" t="s">
        <v>358</v>
      </c>
      <c r="E5" s="11" t="s">
        <v>359</v>
      </c>
      <c r="F5" s="11" t="s">
        <v>62</v>
      </c>
      <c r="G5" s="52">
        <v>-1</v>
      </c>
      <c r="H5" s="52">
        <v>-1</v>
      </c>
      <c r="I5" s="52">
        <v>0</v>
      </c>
      <c r="J5" s="52">
        <v>0</v>
      </c>
      <c r="K5" s="9" t="s">
        <v>377</v>
      </c>
      <c r="L5" s="9" t="s">
        <v>362</v>
      </c>
      <c r="M5" s="9" t="s">
        <v>362</v>
      </c>
    </row>
    <row r="6" spans="1:13">
      <c r="A6" s="9">
        <v>3</v>
      </c>
      <c r="B6" s="9" t="s">
        <v>360</v>
      </c>
      <c r="C6" s="11">
        <v>4723</v>
      </c>
      <c r="D6" s="11" t="s">
        <v>358</v>
      </c>
      <c r="E6" s="11" t="s">
        <v>359</v>
      </c>
      <c r="F6" s="11" t="s">
        <v>62</v>
      </c>
      <c r="G6" s="52">
        <v>-1</v>
      </c>
      <c r="H6" s="52">
        <v>-1</v>
      </c>
      <c r="I6" s="52">
        <v>0</v>
      </c>
      <c r="J6" s="52">
        <v>0</v>
      </c>
      <c r="K6" s="9" t="s">
        <v>377</v>
      </c>
      <c r="L6" s="9" t="s">
        <v>362</v>
      </c>
      <c r="M6" s="9" t="s">
        <v>362</v>
      </c>
    </row>
    <row r="7" spans="1:13">
      <c r="A7" s="9">
        <v>4</v>
      </c>
      <c r="B7" s="9" t="s">
        <v>360</v>
      </c>
      <c r="C7" s="11">
        <v>4724</v>
      </c>
      <c r="D7" s="11" t="s">
        <v>358</v>
      </c>
      <c r="E7" s="11" t="s">
        <v>359</v>
      </c>
      <c r="F7" s="11" t="s">
        <v>62</v>
      </c>
      <c r="G7" s="52">
        <v>-1</v>
      </c>
      <c r="H7" s="52">
        <v>-1</v>
      </c>
      <c r="I7" s="52">
        <v>0</v>
      </c>
      <c r="J7" s="52">
        <v>0</v>
      </c>
      <c r="K7" s="9" t="s">
        <v>377</v>
      </c>
      <c r="L7" s="9" t="s">
        <v>362</v>
      </c>
      <c r="M7" s="9" t="s">
        <v>362</v>
      </c>
    </row>
    <row r="8" spans="1:13">
      <c r="A8" s="9">
        <v>5</v>
      </c>
      <c r="B8" s="9" t="s">
        <v>360</v>
      </c>
      <c r="C8" s="11">
        <v>4705</v>
      </c>
      <c r="D8" s="11" t="s">
        <v>358</v>
      </c>
      <c r="E8" s="11" t="s">
        <v>363</v>
      </c>
      <c r="F8" s="11" t="s">
        <v>62</v>
      </c>
      <c r="G8" s="53">
        <v>-1.2</v>
      </c>
      <c r="H8" s="53">
        <v>-0.6</v>
      </c>
      <c r="I8" s="53">
        <v>0</v>
      </c>
      <c r="J8" s="53">
        <v>0</v>
      </c>
      <c r="K8" s="9" t="s">
        <v>378</v>
      </c>
      <c r="L8" s="9" t="s">
        <v>362</v>
      </c>
      <c r="M8" s="9" t="s">
        <v>362</v>
      </c>
    </row>
    <row r="9" spans="1:13">
      <c r="A9" s="9">
        <v>6</v>
      </c>
      <c r="B9" s="9" t="s">
        <v>360</v>
      </c>
      <c r="C9" s="11">
        <v>4706</v>
      </c>
      <c r="D9" s="11" t="s">
        <v>358</v>
      </c>
      <c r="E9" s="11" t="s">
        <v>363</v>
      </c>
      <c r="F9" s="11" t="s">
        <v>62</v>
      </c>
      <c r="G9" s="52">
        <v>-1</v>
      </c>
      <c r="H9" s="52">
        <v>0</v>
      </c>
      <c r="I9" s="52">
        <v>0</v>
      </c>
      <c r="J9" s="52">
        <v>0</v>
      </c>
      <c r="K9" s="9" t="s">
        <v>376</v>
      </c>
      <c r="L9" s="9" t="s">
        <v>362</v>
      </c>
      <c r="M9" s="9" t="s">
        <v>362</v>
      </c>
    </row>
    <row r="10" spans="1:13">
      <c r="A10" s="9">
        <v>7</v>
      </c>
      <c r="B10" s="9" t="s">
        <v>360</v>
      </c>
      <c r="C10" s="11">
        <v>4140</v>
      </c>
      <c r="D10" s="11" t="s">
        <v>358</v>
      </c>
      <c r="E10" s="25" t="s">
        <v>363</v>
      </c>
      <c r="F10" s="11" t="s">
        <v>62</v>
      </c>
      <c r="G10" s="52">
        <v>-1</v>
      </c>
      <c r="H10" s="52">
        <v>0</v>
      </c>
      <c r="I10" s="52">
        <v>0</v>
      </c>
      <c r="J10" s="52">
        <v>0</v>
      </c>
      <c r="K10" s="9" t="s">
        <v>376</v>
      </c>
      <c r="L10" s="9" t="s">
        <v>362</v>
      </c>
      <c r="M10" s="9" t="s">
        <v>362</v>
      </c>
    </row>
    <row r="11" spans="1:13">
      <c r="A11" s="9">
        <v>8</v>
      </c>
      <c r="B11" s="9" t="s">
        <v>360</v>
      </c>
      <c r="C11" s="11">
        <v>4711</v>
      </c>
      <c r="D11" s="11" t="s">
        <v>358</v>
      </c>
      <c r="E11" s="11" t="s">
        <v>364</v>
      </c>
      <c r="F11" s="11" t="s">
        <v>62</v>
      </c>
      <c r="G11" s="52">
        <v>-1.2</v>
      </c>
      <c r="H11" s="52">
        <v>-0.8</v>
      </c>
      <c r="I11" s="52">
        <v>0</v>
      </c>
      <c r="J11" s="52">
        <v>0</v>
      </c>
      <c r="K11" s="9" t="s">
        <v>379</v>
      </c>
      <c r="L11" s="9" t="s">
        <v>362</v>
      </c>
      <c r="M11" s="9" t="s">
        <v>362</v>
      </c>
    </row>
    <row r="12" spans="1:13">
      <c r="A12" s="9">
        <v>9</v>
      </c>
      <c r="B12" s="9" t="s">
        <v>360</v>
      </c>
      <c r="C12" s="11">
        <v>4713</v>
      </c>
      <c r="D12" s="11" t="s">
        <v>358</v>
      </c>
      <c r="E12" s="11" t="s">
        <v>364</v>
      </c>
      <c r="F12" s="11" t="s">
        <v>62</v>
      </c>
      <c r="G12" s="52">
        <v>-1</v>
      </c>
      <c r="H12" s="52">
        <v>-0.8</v>
      </c>
      <c r="I12" s="52">
        <v>0</v>
      </c>
      <c r="J12" s="52">
        <v>0</v>
      </c>
      <c r="K12" s="9" t="s">
        <v>380</v>
      </c>
      <c r="L12" s="9" t="s">
        <v>362</v>
      </c>
      <c r="M12" s="9" t="s">
        <v>362</v>
      </c>
    </row>
    <row r="13" spans="1:13">
      <c r="A13" s="9">
        <v>10</v>
      </c>
      <c r="B13" s="9" t="s">
        <v>360</v>
      </c>
      <c r="C13" s="11">
        <v>4714</v>
      </c>
      <c r="D13" s="11" t="s">
        <v>358</v>
      </c>
      <c r="E13" s="11" t="s">
        <v>364</v>
      </c>
      <c r="F13" s="11" t="s">
        <v>62</v>
      </c>
      <c r="G13" s="52">
        <v>-1.2</v>
      </c>
      <c r="H13" s="52">
        <v>-0.8</v>
      </c>
      <c r="I13" s="52">
        <v>0</v>
      </c>
      <c r="J13" s="52">
        <v>0</v>
      </c>
      <c r="K13" s="9" t="s">
        <v>379</v>
      </c>
      <c r="L13" s="9" t="s">
        <v>362</v>
      </c>
      <c r="M13" s="9" t="s">
        <v>362</v>
      </c>
    </row>
    <row r="14" spans="1:13">
      <c r="A14" s="9">
        <v>11</v>
      </c>
      <c r="B14" s="9" t="s">
        <v>360</v>
      </c>
      <c r="C14" s="11">
        <v>4716</v>
      </c>
      <c r="D14" s="11" t="s">
        <v>358</v>
      </c>
      <c r="E14" s="11" t="s">
        <v>364</v>
      </c>
      <c r="F14" s="11" t="s">
        <v>62</v>
      </c>
      <c r="G14" s="52">
        <v>-1.2</v>
      </c>
      <c r="H14" s="52">
        <v>-0.8</v>
      </c>
      <c r="I14" s="52">
        <v>0</v>
      </c>
      <c r="J14" s="52">
        <v>0</v>
      </c>
      <c r="K14" s="9" t="s">
        <v>379</v>
      </c>
      <c r="L14" s="9" t="s">
        <v>362</v>
      </c>
      <c r="M14" s="9" t="s">
        <v>362</v>
      </c>
    </row>
    <row r="15" spans="1:13">
      <c r="A15" s="9">
        <v>12</v>
      </c>
      <c r="B15" s="9" t="s">
        <v>360</v>
      </c>
      <c r="C15" s="11">
        <v>6346</v>
      </c>
      <c r="D15" s="11" t="s">
        <v>358</v>
      </c>
      <c r="E15" s="11" t="s">
        <v>364</v>
      </c>
      <c r="F15" s="11" t="s">
        <v>62</v>
      </c>
      <c r="G15" s="52">
        <v>-1</v>
      </c>
      <c r="H15" s="52">
        <v>-0.8</v>
      </c>
      <c r="I15" s="52">
        <v>0</v>
      </c>
      <c r="J15" s="52">
        <v>0</v>
      </c>
      <c r="K15" s="9" t="s">
        <v>380</v>
      </c>
      <c r="L15" s="9" t="s">
        <v>362</v>
      </c>
      <c r="M15" s="9" t="s">
        <v>362</v>
      </c>
    </row>
    <row r="16" spans="1:13">
      <c r="A16" s="9">
        <v>13</v>
      </c>
      <c r="B16" s="9" t="s">
        <v>360</v>
      </c>
      <c r="C16" s="11">
        <v>6347</v>
      </c>
      <c r="D16" s="11" t="s">
        <v>358</v>
      </c>
      <c r="E16" s="11" t="s">
        <v>364</v>
      </c>
      <c r="F16" s="11" t="s">
        <v>62</v>
      </c>
      <c r="G16" s="52">
        <v>-1</v>
      </c>
      <c r="H16" s="52">
        <v>-0.8</v>
      </c>
      <c r="I16" s="52">
        <v>0</v>
      </c>
      <c r="J16" s="52">
        <v>0</v>
      </c>
      <c r="K16" s="9" t="s">
        <v>380</v>
      </c>
      <c r="L16" s="9" t="s">
        <v>362</v>
      </c>
      <c r="M16" s="9" t="s">
        <v>362</v>
      </c>
    </row>
    <row r="17" spans="1:13">
      <c r="A17" s="9">
        <v>14</v>
      </c>
      <c r="B17" s="9" t="s">
        <v>360</v>
      </c>
      <c r="C17" s="11">
        <v>6349</v>
      </c>
      <c r="D17" s="11" t="s">
        <v>358</v>
      </c>
      <c r="E17" s="11" t="s">
        <v>364</v>
      </c>
      <c r="F17" s="11" t="s">
        <v>62</v>
      </c>
      <c r="G17" s="53">
        <v>-1.2</v>
      </c>
      <c r="H17" s="53">
        <v>-0.6</v>
      </c>
      <c r="I17" s="53">
        <v>0</v>
      </c>
      <c r="J17" s="53">
        <v>0</v>
      </c>
      <c r="K17" s="9" t="s">
        <v>378</v>
      </c>
      <c r="L17" s="9" t="s">
        <v>362</v>
      </c>
      <c r="M17" s="9" t="s">
        <v>362</v>
      </c>
    </row>
    <row r="18" spans="1:13">
      <c r="A18" s="9">
        <v>15</v>
      </c>
      <c r="B18" s="9" t="s">
        <v>360</v>
      </c>
      <c r="C18" s="11">
        <v>6350</v>
      </c>
      <c r="D18" s="11" t="s">
        <v>358</v>
      </c>
      <c r="E18" s="11" t="s">
        <v>364</v>
      </c>
      <c r="F18" s="11" t="s">
        <v>62</v>
      </c>
      <c r="G18" s="52">
        <v>-1</v>
      </c>
      <c r="H18" s="52">
        <v>0</v>
      </c>
      <c r="I18" s="52">
        <v>0</v>
      </c>
      <c r="J18" s="52">
        <v>0</v>
      </c>
      <c r="K18" s="9" t="s">
        <v>376</v>
      </c>
      <c r="L18" s="9" t="s">
        <v>362</v>
      </c>
      <c r="M18" s="9" t="s">
        <v>362</v>
      </c>
    </row>
    <row r="19" spans="1:13">
      <c r="A19" s="9">
        <v>16</v>
      </c>
      <c r="B19" s="9" t="s">
        <v>360</v>
      </c>
      <c r="C19" s="11">
        <v>3565</v>
      </c>
      <c r="D19" s="11" t="s">
        <v>358</v>
      </c>
      <c r="E19" s="11" t="s">
        <v>364</v>
      </c>
      <c r="F19" s="11" t="s">
        <v>62</v>
      </c>
      <c r="G19" s="52">
        <v>-1</v>
      </c>
      <c r="H19" s="52">
        <v>-1</v>
      </c>
      <c r="I19" s="52">
        <v>0</v>
      </c>
      <c r="J19" s="52">
        <v>0</v>
      </c>
      <c r="K19" s="9" t="s">
        <v>377</v>
      </c>
      <c r="L19" s="9" t="s">
        <v>362</v>
      </c>
      <c r="M19" s="9" t="s">
        <v>362</v>
      </c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="2" customFormat="1" ht="18.75" spans="1:13">
      <c r="A21" s="13" t="s">
        <v>381</v>
      </c>
      <c r="B21" s="14"/>
      <c r="C21" s="14"/>
      <c r="D21" s="14"/>
      <c r="E21" s="15"/>
      <c r="F21" s="16"/>
      <c r="G21" s="26"/>
      <c r="H21" s="13" t="s">
        <v>366</v>
      </c>
      <c r="I21" s="14"/>
      <c r="J21" s="14"/>
      <c r="K21" s="15"/>
      <c r="L21" s="56"/>
      <c r="M21" s="24"/>
    </row>
    <row r="22" ht="32" customHeight="1" spans="1:13">
      <c r="A22" s="20" t="s">
        <v>382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L4:M1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L16" sqref="L1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384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33" t="s">
        <v>385</v>
      </c>
      <c r="H2" s="34"/>
      <c r="I2" s="50"/>
      <c r="J2" s="33" t="s">
        <v>386</v>
      </c>
      <c r="K2" s="34"/>
      <c r="L2" s="50"/>
      <c r="M2" s="33" t="s">
        <v>387</v>
      </c>
      <c r="N2" s="34"/>
      <c r="O2" s="50"/>
      <c r="P2" s="33" t="s">
        <v>388</v>
      </c>
      <c r="Q2" s="34"/>
      <c r="R2" s="50"/>
      <c r="S2" s="34" t="s">
        <v>389</v>
      </c>
      <c r="T2" s="34"/>
      <c r="U2" s="50"/>
      <c r="V2" s="28" t="s">
        <v>390</v>
      </c>
      <c r="W2" s="28" t="s">
        <v>356</v>
      </c>
    </row>
    <row r="3" s="1" customFormat="1" ht="16.5" spans="1:23">
      <c r="A3" s="7"/>
      <c r="B3" s="35"/>
      <c r="C3" s="35"/>
      <c r="D3" s="35"/>
      <c r="E3" s="35"/>
      <c r="F3" s="35"/>
      <c r="G3" s="4" t="s">
        <v>391</v>
      </c>
      <c r="H3" s="4" t="s">
        <v>68</v>
      </c>
      <c r="I3" s="4" t="s">
        <v>347</v>
      </c>
      <c r="J3" s="4" t="s">
        <v>391</v>
      </c>
      <c r="K3" s="4" t="s">
        <v>68</v>
      </c>
      <c r="L3" s="4" t="s">
        <v>347</v>
      </c>
      <c r="M3" s="4" t="s">
        <v>391</v>
      </c>
      <c r="N3" s="4" t="s">
        <v>68</v>
      </c>
      <c r="O3" s="4" t="s">
        <v>347</v>
      </c>
      <c r="P3" s="4" t="s">
        <v>391</v>
      </c>
      <c r="Q3" s="4" t="s">
        <v>68</v>
      </c>
      <c r="R3" s="4" t="s">
        <v>347</v>
      </c>
      <c r="S3" s="4" t="s">
        <v>391</v>
      </c>
      <c r="T3" s="4" t="s">
        <v>68</v>
      </c>
      <c r="U3" s="4" t="s">
        <v>347</v>
      </c>
      <c r="V3" s="51"/>
      <c r="W3" s="51"/>
    </row>
    <row r="4" spans="1:23">
      <c r="A4" s="36" t="s">
        <v>392</v>
      </c>
      <c r="B4" s="37" t="s">
        <v>393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3" t="s">
        <v>394</v>
      </c>
      <c r="H5" s="34"/>
      <c r="I5" s="50"/>
      <c r="J5" s="33" t="s">
        <v>395</v>
      </c>
      <c r="K5" s="34"/>
      <c r="L5" s="50"/>
      <c r="M5" s="33" t="s">
        <v>396</v>
      </c>
      <c r="N5" s="34"/>
      <c r="O5" s="50"/>
      <c r="P5" s="33" t="s">
        <v>397</v>
      </c>
      <c r="Q5" s="34"/>
      <c r="R5" s="50"/>
      <c r="S5" s="34" t="s">
        <v>398</v>
      </c>
      <c r="T5" s="34"/>
      <c r="U5" s="50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391</v>
      </c>
      <c r="H6" s="4" t="s">
        <v>68</v>
      </c>
      <c r="I6" s="4" t="s">
        <v>347</v>
      </c>
      <c r="J6" s="4" t="s">
        <v>391</v>
      </c>
      <c r="K6" s="4" t="s">
        <v>68</v>
      </c>
      <c r="L6" s="4" t="s">
        <v>347</v>
      </c>
      <c r="M6" s="4" t="s">
        <v>391</v>
      </c>
      <c r="N6" s="4" t="s">
        <v>68</v>
      </c>
      <c r="O6" s="4" t="s">
        <v>347</v>
      </c>
      <c r="P6" s="4" t="s">
        <v>391</v>
      </c>
      <c r="Q6" s="4" t="s">
        <v>68</v>
      </c>
      <c r="R6" s="4" t="s">
        <v>347</v>
      </c>
      <c r="S6" s="4" t="s">
        <v>391</v>
      </c>
      <c r="T6" s="4" t="s">
        <v>68</v>
      </c>
      <c r="U6" s="4" t="s">
        <v>347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49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381</v>
      </c>
      <c r="B11" s="14"/>
      <c r="C11" s="14"/>
      <c r="D11" s="14"/>
      <c r="E11" s="15"/>
      <c r="F11" s="16"/>
      <c r="G11" s="26"/>
      <c r="H11" s="32"/>
      <c r="I11" s="32"/>
      <c r="J11" s="13" t="s">
        <v>366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399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401</v>
      </c>
      <c r="B2" s="28" t="s">
        <v>343</v>
      </c>
      <c r="C2" s="28" t="s">
        <v>344</v>
      </c>
      <c r="D2" s="28" t="s">
        <v>345</v>
      </c>
      <c r="E2" s="28" t="s">
        <v>346</v>
      </c>
      <c r="F2" s="28" t="s">
        <v>347</v>
      </c>
      <c r="G2" s="27" t="s">
        <v>402</v>
      </c>
      <c r="H2" s="27" t="s">
        <v>403</v>
      </c>
      <c r="I2" s="27" t="s">
        <v>404</v>
      </c>
      <c r="J2" s="27" t="s">
        <v>403</v>
      </c>
      <c r="K2" s="27" t="s">
        <v>405</v>
      </c>
      <c r="L2" s="27" t="s">
        <v>403</v>
      </c>
      <c r="M2" s="28" t="s">
        <v>390</v>
      </c>
      <c r="N2" s="28" t="s">
        <v>356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401</v>
      </c>
      <c r="B4" s="30" t="s">
        <v>406</v>
      </c>
      <c r="C4" s="30" t="s">
        <v>391</v>
      </c>
      <c r="D4" s="30" t="s">
        <v>345</v>
      </c>
      <c r="E4" s="28" t="s">
        <v>346</v>
      </c>
      <c r="F4" s="28" t="s">
        <v>347</v>
      </c>
      <c r="G4" s="27" t="s">
        <v>402</v>
      </c>
      <c r="H4" s="27" t="s">
        <v>403</v>
      </c>
      <c r="I4" s="27" t="s">
        <v>404</v>
      </c>
      <c r="J4" s="27" t="s">
        <v>403</v>
      </c>
      <c r="K4" s="27" t="s">
        <v>405</v>
      </c>
      <c r="L4" s="27" t="s">
        <v>403</v>
      </c>
      <c r="M4" s="28" t="s">
        <v>390</v>
      </c>
      <c r="N4" s="28" t="s">
        <v>356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1" t="s">
        <v>407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408</v>
      </c>
      <c r="B11" s="14"/>
      <c r="C11" s="14"/>
      <c r="D11" s="15"/>
      <c r="E11" s="16"/>
      <c r="F11" s="32"/>
      <c r="G11" s="26"/>
      <c r="H11" s="32"/>
      <c r="I11" s="13" t="s">
        <v>409</v>
      </c>
      <c r="J11" s="14"/>
      <c r="K11" s="14"/>
      <c r="L11" s="14"/>
      <c r="M11" s="14"/>
      <c r="N11" s="24"/>
    </row>
    <row r="12" ht="48" customHeight="1" spans="1:14">
      <c r="A12" s="20" t="s">
        <v>410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1"/>
  <sheetViews>
    <sheetView workbookViewId="0">
      <selection activeCell="G23" sqref="G23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384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4" t="s">
        <v>412</v>
      </c>
      <c r="H2" s="4" t="s">
        <v>413</v>
      </c>
      <c r="I2" s="4" t="s">
        <v>414</v>
      </c>
      <c r="J2" s="4" t="s">
        <v>415</v>
      </c>
      <c r="K2" s="5" t="s">
        <v>390</v>
      </c>
      <c r="L2" s="5" t="s">
        <v>356</v>
      </c>
    </row>
    <row r="3" spans="1:12">
      <c r="A3" s="9" t="s">
        <v>392</v>
      </c>
      <c r="B3" s="9" t="s">
        <v>360</v>
      </c>
      <c r="C3" s="11">
        <v>4721</v>
      </c>
      <c r="D3" s="11" t="s">
        <v>358</v>
      </c>
      <c r="E3" s="11" t="s">
        <v>359</v>
      </c>
      <c r="F3" s="11" t="s">
        <v>62</v>
      </c>
      <c r="G3" s="9" t="s">
        <v>416</v>
      </c>
      <c r="H3" s="9" t="s">
        <v>417</v>
      </c>
      <c r="I3" s="10" t="s">
        <v>418</v>
      </c>
      <c r="J3" s="10"/>
      <c r="K3" s="9" t="s">
        <v>361</v>
      </c>
      <c r="L3" s="9" t="s">
        <v>362</v>
      </c>
    </row>
    <row r="4" spans="1:12">
      <c r="A4" s="9" t="s">
        <v>419</v>
      </c>
      <c r="B4" s="9" t="s">
        <v>360</v>
      </c>
      <c r="C4" s="11">
        <v>4722</v>
      </c>
      <c r="D4" s="11" t="s">
        <v>358</v>
      </c>
      <c r="E4" s="11" t="s">
        <v>359</v>
      </c>
      <c r="F4" s="11" t="s">
        <v>62</v>
      </c>
      <c r="G4" s="9" t="s">
        <v>416</v>
      </c>
      <c r="H4" s="9" t="s">
        <v>417</v>
      </c>
      <c r="I4" s="10" t="s">
        <v>418</v>
      </c>
      <c r="J4" s="10"/>
      <c r="K4" s="9" t="s">
        <v>361</v>
      </c>
      <c r="L4" s="9" t="s">
        <v>362</v>
      </c>
    </row>
    <row r="5" spans="1:12">
      <c r="A5" s="9" t="s">
        <v>420</v>
      </c>
      <c r="B5" s="9" t="s">
        <v>360</v>
      </c>
      <c r="C5" s="11">
        <v>4723</v>
      </c>
      <c r="D5" s="11" t="s">
        <v>358</v>
      </c>
      <c r="E5" s="11" t="s">
        <v>359</v>
      </c>
      <c r="F5" s="11" t="s">
        <v>62</v>
      </c>
      <c r="G5" s="9" t="s">
        <v>416</v>
      </c>
      <c r="H5" s="9" t="s">
        <v>417</v>
      </c>
      <c r="I5" s="10" t="s">
        <v>418</v>
      </c>
      <c r="J5" s="10"/>
      <c r="K5" s="9" t="s">
        <v>361</v>
      </c>
      <c r="L5" s="9" t="s">
        <v>362</v>
      </c>
    </row>
    <row r="6" spans="1:12">
      <c r="A6" s="9" t="s">
        <v>421</v>
      </c>
      <c r="B6" s="9" t="s">
        <v>360</v>
      </c>
      <c r="C6" s="11">
        <v>4724</v>
      </c>
      <c r="D6" s="11" t="s">
        <v>358</v>
      </c>
      <c r="E6" s="11" t="s">
        <v>359</v>
      </c>
      <c r="F6" s="11" t="s">
        <v>62</v>
      </c>
      <c r="G6" s="9" t="s">
        <v>416</v>
      </c>
      <c r="H6" s="9" t="s">
        <v>417</v>
      </c>
      <c r="I6" s="10" t="s">
        <v>418</v>
      </c>
      <c r="J6" s="10"/>
      <c r="K6" s="9" t="s">
        <v>361</v>
      </c>
      <c r="L6" s="9" t="s">
        <v>362</v>
      </c>
    </row>
    <row r="7" spans="1:12">
      <c r="A7" s="9" t="s">
        <v>422</v>
      </c>
      <c r="B7" s="9" t="s">
        <v>360</v>
      </c>
      <c r="C7" s="11">
        <v>4705</v>
      </c>
      <c r="D7" s="11" t="s">
        <v>358</v>
      </c>
      <c r="E7" s="11" t="s">
        <v>363</v>
      </c>
      <c r="F7" s="11" t="s">
        <v>62</v>
      </c>
      <c r="G7" s="9" t="s">
        <v>416</v>
      </c>
      <c r="H7" s="9" t="s">
        <v>417</v>
      </c>
      <c r="I7" s="10" t="s">
        <v>418</v>
      </c>
      <c r="J7" s="10"/>
      <c r="K7" s="9" t="s">
        <v>361</v>
      </c>
      <c r="L7" s="9" t="s">
        <v>362</v>
      </c>
    </row>
    <row r="8" spans="1:12">
      <c r="A8" s="9"/>
      <c r="B8" s="9" t="s">
        <v>360</v>
      </c>
      <c r="C8" s="11">
        <v>4706</v>
      </c>
      <c r="D8" s="11" t="s">
        <v>358</v>
      </c>
      <c r="E8" s="11" t="s">
        <v>363</v>
      </c>
      <c r="F8" s="11" t="s">
        <v>62</v>
      </c>
      <c r="G8" s="9" t="s">
        <v>416</v>
      </c>
      <c r="H8" s="9" t="s">
        <v>417</v>
      </c>
      <c r="I8" s="10" t="s">
        <v>418</v>
      </c>
      <c r="J8" s="10"/>
      <c r="K8" s="9" t="s">
        <v>361</v>
      </c>
      <c r="L8" s="9" t="s">
        <v>362</v>
      </c>
    </row>
    <row r="9" spans="1:12">
      <c r="A9" s="9"/>
      <c r="B9" s="9" t="s">
        <v>360</v>
      </c>
      <c r="C9" s="11">
        <v>4140</v>
      </c>
      <c r="D9" s="11" t="s">
        <v>358</v>
      </c>
      <c r="E9" s="25" t="s">
        <v>363</v>
      </c>
      <c r="F9" s="11" t="s">
        <v>62</v>
      </c>
      <c r="G9" s="9" t="s">
        <v>416</v>
      </c>
      <c r="H9" s="9" t="s">
        <v>417</v>
      </c>
      <c r="I9" s="10" t="s">
        <v>418</v>
      </c>
      <c r="J9" s="10"/>
      <c r="K9" s="9" t="s">
        <v>361</v>
      </c>
      <c r="L9" s="9" t="s">
        <v>362</v>
      </c>
    </row>
    <row r="10" spans="1:12">
      <c r="A10" s="9"/>
      <c r="B10" s="9" t="s">
        <v>360</v>
      </c>
      <c r="C10" s="11">
        <v>4711</v>
      </c>
      <c r="D10" s="11" t="s">
        <v>358</v>
      </c>
      <c r="E10" s="11" t="s">
        <v>364</v>
      </c>
      <c r="F10" s="11" t="s">
        <v>62</v>
      </c>
      <c r="G10" s="9" t="s">
        <v>416</v>
      </c>
      <c r="H10" s="9" t="s">
        <v>417</v>
      </c>
      <c r="I10" s="10" t="s">
        <v>418</v>
      </c>
      <c r="J10" s="10"/>
      <c r="K10" s="9" t="s">
        <v>361</v>
      </c>
      <c r="L10" s="9" t="s">
        <v>362</v>
      </c>
    </row>
    <row r="11" spans="1:12">
      <c r="A11" s="9"/>
      <c r="B11" s="9" t="s">
        <v>360</v>
      </c>
      <c r="C11" s="11">
        <v>4713</v>
      </c>
      <c r="D11" s="11" t="s">
        <v>358</v>
      </c>
      <c r="E11" s="11" t="s">
        <v>364</v>
      </c>
      <c r="F11" s="11" t="s">
        <v>62</v>
      </c>
      <c r="G11" s="9" t="s">
        <v>416</v>
      </c>
      <c r="H11" s="9" t="s">
        <v>417</v>
      </c>
      <c r="I11" s="10" t="s">
        <v>418</v>
      </c>
      <c r="J11" s="10"/>
      <c r="K11" s="9" t="s">
        <v>361</v>
      </c>
      <c r="L11" s="9" t="s">
        <v>362</v>
      </c>
    </row>
    <row r="12" spans="1:12">
      <c r="A12" s="9"/>
      <c r="B12" s="9" t="s">
        <v>360</v>
      </c>
      <c r="C12" s="11">
        <v>4714</v>
      </c>
      <c r="D12" s="11" t="s">
        <v>358</v>
      </c>
      <c r="E12" s="11" t="s">
        <v>364</v>
      </c>
      <c r="F12" s="11" t="s">
        <v>62</v>
      </c>
      <c r="G12" s="9" t="s">
        <v>416</v>
      </c>
      <c r="H12" s="9" t="s">
        <v>417</v>
      </c>
      <c r="I12" s="10" t="s">
        <v>418</v>
      </c>
      <c r="J12" s="10"/>
      <c r="K12" s="9" t="s">
        <v>361</v>
      </c>
      <c r="L12" s="9" t="s">
        <v>362</v>
      </c>
    </row>
    <row r="13" spans="1:12">
      <c r="A13" s="9"/>
      <c r="B13" s="9" t="s">
        <v>360</v>
      </c>
      <c r="C13" s="11">
        <v>4716</v>
      </c>
      <c r="D13" s="11" t="s">
        <v>358</v>
      </c>
      <c r="E13" s="11" t="s">
        <v>364</v>
      </c>
      <c r="F13" s="11" t="s">
        <v>62</v>
      </c>
      <c r="G13" s="9" t="s">
        <v>416</v>
      </c>
      <c r="H13" s="9" t="s">
        <v>417</v>
      </c>
      <c r="I13" s="10" t="s">
        <v>418</v>
      </c>
      <c r="J13" s="10"/>
      <c r="K13" s="9" t="s">
        <v>361</v>
      </c>
      <c r="L13" s="9" t="s">
        <v>362</v>
      </c>
    </row>
    <row r="14" spans="1:12">
      <c r="A14" s="9"/>
      <c r="B14" s="9" t="s">
        <v>360</v>
      </c>
      <c r="C14" s="11">
        <v>6346</v>
      </c>
      <c r="D14" s="11" t="s">
        <v>358</v>
      </c>
      <c r="E14" s="11" t="s">
        <v>364</v>
      </c>
      <c r="F14" s="11" t="s">
        <v>62</v>
      </c>
      <c r="G14" s="9" t="s">
        <v>416</v>
      </c>
      <c r="H14" s="9" t="s">
        <v>417</v>
      </c>
      <c r="I14" s="10" t="s">
        <v>418</v>
      </c>
      <c r="J14" s="10"/>
      <c r="K14" s="9" t="s">
        <v>361</v>
      </c>
      <c r="L14" s="9" t="s">
        <v>362</v>
      </c>
    </row>
    <row r="15" spans="1:12">
      <c r="A15" s="9"/>
      <c r="B15" s="9" t="s">
        <v>360</v>
      </c>
      <c r="C15" s="11">
        <v>6347</v>
      </c>
      <c r="D15" s="11" t="s">
        <v>358</v>
      </c>
      <c r="E15" s="11" t="s">
        <v>364</v>
      </c>
      <c r="F15" s="11" t="s">
        <v>62</v>
      </c>
      <c r="G15" s="9" t="s">
        <v>416</v>
      </c>
      <c r="H15" s="9" t="s">
        <v>417</v>
      </c>
      <c r="I15" s="10" t="s">
        <v>418</v>
      </c>
      <c r="J15" s="10"/>
      <c r="K15" s="9" t="s">
        <v>361</v>
      </c>
      <c r="L15" s="9" t="s">
        <v>362</v>
      </c>
    </row>
    <row r="16" spans="1:12">
      <c r="A16" s="9"/>
      <c r="B16" s="9" t="s">
        <v>360</v>
      </c>
      <c r="C16" s="11">
        <v>6349</v>
      </c>
      <c r="D16" s="11" t="s">
        <v>358</v>
      </c>
      <c r="E16" s="11" t="s">
        <v>364</v>
      </c>
      <c r="F16" s="11" t="s">
        <v>62</v>
      </c>
      <c r="G16" s="9" t="s">
        <v>416</v>
      </c>
      <c r="H16" s="9" t="s">
        <v>417</v>
      </c>
      <c r="I16" s="10" t="s">
        <v>418</v>
      </c>
      <c r="J16" s="10"/>
      <c r="K16" s="9" t="s">
        <v>361</v>
      </c>
      <c r="L16" s="9" t="s">
        <v>362</v>
      </c>
    </row>
    <row r="17" spans="1:12">
      <c r="A17" s="9"/>
      <c r="B17" s="9" t="s">
        <v>360</v>
      </c>
      <c r="C17" s="11">
        <v>6350</v>
      </c>
      <c r="D17" s="11" t="s">
        <v>358</v>
      </c>
      <c r="E17" s="11" t="s">
        <v>364</v>
      </c>
      <c r="F17" s="11" t="s">
        <v>62</v>
      </c>
      <c r="G17" s="9" t="s">
        <v>416</v>
      </c>
      <c r="H17" s="9" t="s">
        <v>417</v>
      </c>
      <c r="I17" s="10" t="s">
        <v>418</v>
      </c>
      <c r="J17" s="10"/>
      <c r="K17" s="9" t="s">
        <v>361</v>
      </c>
      <c r="L17" s="9" t="s">
        <v>362</v>
      </c>
    </row>
    <row r="18" spans="1:12">
      <c r="A18" s="9"/>
      <c r="B18" s="9" t="s">
        <v>360</v>
      </c>
      <c r="C18" s="11">
        <v>3565</v>
      </c>
      <c r="D18" s="11" t="s">
        <v>358</v>
      </c>
      <c r="E18" s="11" t="s">
        <v>364</v>
      </c>
      <c r="F18" s="11" t="s">
        <v>62</v>
      </c>
      <c r="G18" s="9" t="s">
        <v>416</v>
      </c>
      <c r="H18" s="9" t="s">
        <v>417</v>
      </c>
      <c r="I18" s="10" t="s">
        <v>418</v>
      </c>
      <c r="J18" s="10"/>
      <c r="K18" s="9" t="s">
        <v>361</v>
      </c>
      <c r="L18" s="9" t="s">
        <v>362</v>
      </c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="2" customFormat="1" ht="18.75" spans="1:12">
      <c r="A20" s="13" t="s">
        <v>423</v>
      </c>
      <c r="B20" s="14"/>
      <c r="C20" s="14"/>
      <c r="D20" s="14"/>
      <c r="E20" s="15"/>
      <c r="F20" s="16"/>
      <c r="G20" s="26"/>
      <c r="H20" s="13" t="s">
        <v>366</v>
      </c>
      <c r="I20" s="14"/>
      <c r="J20" s="14"/>
      <c r="K20" s="14"/>
      <c r="L20" s="24"/>
    </row>
    <row r="21" ht="67" customHeight="1" spans="1:12">
      <c r="A21" s="20" t="s">
        <v>424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342</v>
      </c>
      <c r="B2" s="5" t="s">
        <v>347</v>
      </c>
      <c r="C2" s="5" t="s">
        <v>391</v>
      </c>
      <c r="D2" s="5" t="s">
        <v>345</v>
      </c>
      <c r="E2" s="5" t="s">
        <v>346</v>
      </c>
      <c r="F2" s="4" t="s">
        <v>426</v>
      </c>
      <c r="G2" s="4" t="s">
        <v>370</v>
      </c>
      <c r="H2" s="6" t="s">
        <v>371</v>
      </c>
      <c r="I2" s="22" t="s">
        <v>373</v>
      </c>
    </row>
    <row r="3" s="1" customFormat="1" ht="16.5" spans="1:9">
      <c r="A3" s="4"/>
      <c r="B3" s="7"/>
      <c r="C3" s="7"/>
      <c r="D3" s="7"/>
      <c r="E3" s="7"/>
      <c r="F3" s="4" t="s">
        <v>427</v>
      </c>
      <c r="G3" s="4" t="s">
        <v>374</v>
      </c>
      <c r="H3" s="8"/>
      <c r="I3" s="23"/>
    </row>
    <row r="4" spans="1:9">
      <c r="A4" s="9">
        <v>1</v>
      </c>
      <c r="B4" s="10" t="s">
        <v>428</v>
      </c>
      <c r="C4" s="10" t="s">
        <v>429</v>
      </c>
      <c r="D4" s="10" t="s">
        <v>359</v>
      </c>
      <c r="E4" s="11" t="s">
        <v>62</v>
      </c>
      <c r="F4" s="10">
        <v>-1.5</v>
      </c>
      <c r="G4" s="10">
        <v>-0.5</v>
      </c>
      <c r="H4" s="10">
        <v>2</v>
      </c>
      <c r="I4" s="9" t="s">
        <v>362</v>
      </c>
    </row>
    <row r="5" spans="1:9">
      <c r="A5" s="9">
        <v>2</v>
      </c>
      <c r="B5" s="10" t="s">
        <v>428</v>
      </c>
      <c r="C5" s="10" t="s">
        <v>429</v>
      </c>
      <c r="D5" s="10" t="s">
        <v>364</v>
      </c>
      <c r="E5" s="11" t="s">
        <v>62</v>
      </c>
      <c r="F5" s="10">
        <v>-1.8</v>
      </c>
      <c r="G5" s="10">
        <v>-0.5</v>
      </c>
      <c r="H5" s="10">
        <v>2.3</v>
      </c>
      <c r="I5" s="9" t="s">
        <v>362</v>
      </c>
    </row>
    <row r="6" spans="1:9">
      <c r="A6" s="9">
        <v>3</v>
      </c>
      <c r="B6" s="10" t="s">
        <v>428</v>
      </c>
      <c r="C6" s="10" t="s">
        <v>429</v>
      </c>
      <c r="D6" s="10" t="s">
        <v>363</v>
      </c>
      <c r="E6" s="11" t="s">
        <v>62</v>
      </c>
      <c r="F6" s="10">
        <v>-1.6</v>
      </c>
      <c r="G6" s="10">
        <v>-0.3</v>
      </c>
      <c r="H6" s="10">
        <v>1.9</v>
      </c>
      <c r="I6" s="9" t="s">
        <v>362</v>
      </c>
    </row>
    <row r="7" spans="1:9">
      <c r="A7" s="9">
        <v>4</v>
      </c>
      <c r="B7" s="10" t="s">
        <v>428</v>
      </c>
      <c r="C7" s="10" t="s">
        <v>430</v>
      </c>
      <c r="D7" s="10" t="s">
        <v>359</v>
      </c>
      <c r="E7" s="11" t="s">
        <v>62</v>
      </c>
      <c r="F7" s="10">
        <v>-0.5</v>
      </c>
      <c r="G7" s="10">
        <v>-0.2</v>
      </c>
      <c r="H7" s="10">
        <v>0.7</v>
      </c>
      <c r="I7" s="9" t="s">
        <v>362</v>
      </c>
    </row>
    <row r="8" spans="1:9">
      <c r="A8" s="9">
        <v>5</v>
      </c>
      <c r="B8" s="10" t="s">
        <v>428</v>
      </c>
      <c r="C8" s="10" t="s">
        <v>430</v>
      </c>
      <c r="D8" s="10" t="s">
        <v>364</v>
      </c>
      <c r="E8" s="11" t="s">
        <v>62</v>
      </c>
      <c r="F8" s="10">
        <v>-0.8</v>
      </c>
      <c r="G8" s="10">
        <v>-0.3</v>
      </c>
      <c r="H8" s="10">
        <v>1.1</v>
      </c>
      <c r="I8" s="9" t="s">
        <v>362</v>
      </c>
    </row>
    <row r="9" spans="1:9">
      <c r="A9" s="9">
        <v>6</v>
      </c>
      <c r="B9" s="10" t="s">
        <v>428</v>
      </c>
      <c r="C9" s="10" t="s">
        <v>430</v>
      </c>
      <c r="D9" s="10" t="s">
        <v>363</v>
      </c>
      <c r="E9" s="11" t="s">
        <v>62</v>
      </c>
      <c r="F9" s="10">
        <v>-0.5</v>
      </c>
      <c r="G9" s="10">
        <v>-0.3</v>
      </c>
      <c r="H9" s="10">
        <v>0.8</v>
      </c>
      <c r="I9" s="9" t="s">
        <v>362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423</v>
      </c>
      <c r="B11" s="14"/>
      <c r="C11" s="14"/>
      <c r="D11" s="15"/>
      <c r="E11" s="16"/>
      <c r="F11" s="17" t="s">
        <v>366</v>
      </c>
      <c r="G11" s="18"/>
      <c r="H11" s="19"/>
      <c r="I11" s="24"/>
    </row>
    <row r="12" ht="37" customHeight="1" spans="1:9">
      <c r="A12" s="20" t="s">
        <v>431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G13" sqref="G13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8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12"/>
    </row>
    <row r="4" ht="28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4" t="s">
        <v>41</v>
      </c>
      <c r="G4" s="404" t="s">
        <v>42</v>
      </c>
      <c r="H4" s="399" t="s">
        <v>41</v>
      </c>
      <c r="I4" s="413" t="s">
        <v>42</v>
      </c>
    </row>
    <row r="5" ht="28" customHeight="1" spans="2:9">
      <c r="B5" s="405" t="s">
        <v>43</v>
      </c>
      <c r="C5" s="12">
        <v>13</v>
      </c>
      <c r="D5" s="12">
        <v>0</v>
      </c>
      <c r="E5" s="12">
        <v>1</v>
      </c>
      <c r="F5" s="406">
        <v>0</v>
      </c>
      <c r="G5" s="406">
        <v>1</v>
      </c>
      <c r="H5" s="12">
        <v>1</v>
      </c>
      <c r="I5" s="414">
        <v>2</v>
      </c>
    </row>
    <row r="6" ht="28" customHeight="1" spans="2:9">
      <c r="B6" s="405" t="s">
        <v>44</v>
      </c>
      <c r="C6" s="12">
        <v>20</v>
      </c>
      <c r="D6" s="12">
        <v>0</v>
      </c>
      <c r="E6" s="12">
        <v>1</v>
      </c>
      <c r="F6" s="406">
        <v>1</v>
      </c>
      <c r="G6" s="406">
        <v>2</v>
      </c>
      <c r="H6" s="12">
        <v>2</v>
      </c>
      <c r="I6" s="414">
        <v>3</v>
      </c>
    </row>
    <row r="7" ht="28" customHeight="1" spans="2:9">
      <c r="B7" s="405" t="s">
        <v>45</v>
      </c>
      <c r="C7" s="12">
        <v>32</v>
      </c>
      <c r="D7" s="12">
        <v>0</v>
      </c>
      <c r="E7" s="12">
        <v>1</v>
      </c>
      <c r="F7" s="406">
        <v>2</v>
      </c>
      <c r="G7" s="406">
        <v>3</v>
      </c>
      <c r="H7" s="12">
        <v>3</v>
      </c>
      <c r="I7" s="414">
        <v>4</v>
      </c>
    </row>
    <row r="8" ht="28" customHeight="1" spans="2:9">
      <c r="B8" s="405" t="s">
        <v>46</v>
      </c>
      <c r="C8" s="12">
        <v>50</v>
      </c>
      <c r="D8" s="12">
        <v>1</v>
      </c>
      <c r="E8" s="12">
        <v>2</v>
      </c>
      <c r="F8" s="406">
        <v>3</v>
      </c>
      <c r="G8" s="406">
        <v>4</v>
      </c>
      <c r="H8" s="12">
        <v>5</v>
      </c>
      <c r="I8" s="414">
        <v>6</v>
      </c>
    </row>
    <row r="9" ht="28" customHeight="1" spans="2:9">
      <c r="B9" s="405" t="s">
        <v>47</v>
      </c>
      <c r="C9" s="12">
        <v>80</v>
      </c>
      <c r="D9" s="12">
        <v>2</v>
      </c>
      <c r="E9" s="12">
        <v>3</v>
      </c>
      <c r="F9" s="406">
        <v>5</v>
      </c>
      <c r="G9" s="406">
        <v>6</v>
      </c>
      <c r="H9" s="12">
        <v>7</v>
      </c>
      <c r="I9" s="414">
        <v>8</v>
      </c>
    </row>
    <row r="10" ht="28" customHeight="1" spans="2:9">
      <c r="B10" s="405" t="s">
        <v>48</v>
      </c>
      <c r="C10" s="12">
        <v>125</v>
      </c>
      <c r="D10" s="12">
        <v>3</v>
      </c>
      <c r="E10" s="12">
        <v>4</v>
      </c>
      <c r="F10" s="406">
        <v>7</v>
      </c>
      <c r="G10" s="406">
        <v>8</v>
      </c>
      <c r="H10" s="12">
        <v>10</v>
      </c>
      <c r="I10" s="414">
        <v>11</v>
      </c>
    </row>
    <row r="11" ht="28" customHeight="1" spans="2:9">
      <c r="B11" s="405" t="s">
        <v>49</v>
      </c>
      <c r="C11" s="12">
        <v>200</v>
      </c>
      <c r="D11" s="12">
        <v>5</v>
      </c>
      <c r="E11" s="12">
        <v>6</v>
      </c>
      <c r="F11" s="406">
        <v>10</v>
      </c>
      <c r="G11" s="406">
        <v>11</v>
      </c>
      <c r="H11" s="12">
        <v>14</v>
      </c>
      <c r="I11" s="414">
        <v>15</v>
      </c>
    </row>
    <row r="12" ht="28" customHeight="1" spans="2:9">
      <c r="B12" s="407" t="s">
        <v>50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51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topLeftCell="A2" workbookViewId="0">
      <selection activeCell="C23" sqref="C23"/>
    </sheetView>
  </sheetViews>
  <sheetFormatPr defaultColWidth="10.3333333333333" defaultRowHeight="16.5" customHeight="1"/>
  <cols>
    <col min="1" max="1" width="11.0833333333333" style="204" customWidth="1"/>
    <col min="2" max="2" width="10.3333333333333" style="204"/>
    <col min="3" max="3" width="13.9" style="204" customWidth="1"/>
    <col min="4" max="6" width="10.3333333333333" style="204"/>
    <col min="7" max="7" width="20.075" style="204" customWidth="1"/>
    <col min="8" max="9" width="10.3333333333333" style="204"/>
    <col min="10" max="10" width="8.83333333333333" style="204" customWidth="1"/>
    <col min="11" max="11" width="12" style="204" customWidth="1"/>
    <col min="12" max="16384" width="10.3333333333333" style="204"/>
  </cols>
  <sheetData>
    <row r="1" ht="21" spans="1:11">
      <c r="A1" s="326" t="s">
        <v>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06" t="s">
        <v>53</v>
      </c>
      <c r="B2" s="180" t="s">
        <v>54</v>
      </c>
      <c r="C2" s="180"/>
      <c r="D2" s="207" t="s">
        <v>55</v>
      </c>
      <c r="E2" s="207"/>
      <c r="F2" s="180" t="s">
        <v>56</v>
      </c>
      <c r="G2" s="180"/>
      <c r="H2" s="208" t="s">
        <v>57</v>
      </c>
      <c r="I2" s="289" t="s">
        <v>56</v>
      </c>
      <c r="J2" s="289"/>
      <c r="K2" s="290"/>
    </row>
    <row r="3" ht="14.25" spans="1:11">
      <c r="A3" s="209" t="s">
        <v>58</v>
      </c>
      <c r="B3" s="210"/>
      <c r="C3" s="211"/>
      <c r="D3" s="212" t="s">
        <v>59</v>
      </c>
      <c r="E3" s="213"/>
      <c r="F3" s="213"/>
      <c r="G3" s="214"/>
      <c r="H3" s="212" t="s">
        <v>60</v>
      </c>
      <c r="I3" s="213"/>
      <c r="J3" s="213"/>
      <c r="K3" s="214"/>
    </row>
    <row r="4" ht="51" customHeight="1" spans="1:11">
      <c r="A4" s="215" t="s">
        <v>61</v>
      </c>
      <c r="B4" s="216" t="s">
        <v>62</v>
      </c>
      <c r="C4" s="217"/>
      <c r="D4" s="215" t="s">
        <v>63</v>
      </c>
      <c r="E4" s="218"/>
      <c r="F4" s="219" t="s">
        <v>64</v>
      </c>
      <c r="G4" s="220"/>
      <c r="H4" s="215" t="s">
        <v>65</v>
      </c>
      <c r="I4" s="218"/>
      <c r="J4" s="241" t="s">
        <v>66</v>
      </c>
      <c r="K4" s="291" t="s">
        <v>67</v>
      </c>
    </row>
    <row r="5" ht="14.25" spans="1:11">
      <c r="A5" s="221" t="s">
        <v>68</v>
      </c>
      <c r="B5" s="216" t="s">
        <v>69</v>
      </c>
      <c r="C5" s="217"/>
      <c r="D5" s="215" t="s">
        <v>70</v>
      </c>
      <c r="E5" s="218"/>
      <c r="F5" s="327">
        <v>45763</v>
      </c>
      <c r="G5" s="328"/>
      <c r="H5" s="215" t="s">
        <v>71</v>
      </c>
      <c r="I5" s="218"/>
      <c r="J5" s="241" t="s">
        <v>66</v>
      </c>
      <c r="K5" s="291" t="s">
        <v>67</v>
      </c>
    </row>
    <row r="6" ht="14.25" spans="1:11">
      <c r="A6" s="215" t="s">
        <v>72</v>
      </c>
      <c r="B6" s="216">
        <v>3</v>
      </c>
      <c r="C6" s="217">
        <v>6</v>
      </c>
      <c r="D6" s="221" t="s">
        <v>73</v>
      </c>
      <c r="E6" s="243"/>
      <c r="F6" s="327">
        <v>45823</v>
      </c>
      <c r="G6" s="328"/>
      <c r="H6" s="215" t="s">
        <v>74</v>
      </c>
      <c r="I6" s="218"/>
      <c r="J6" s="241" t="s">
        <v>66</v>
      </c>
      <c r="K6" s="291" t="s">
        <v>67</v>
      </c>
    </row>
    <row r="7" ht="14.25" spans="1:11">
      <c r="A7" s="215" t="s">
        <v>75</v>
      </c>
      <c r="B7" s="224">
        <v>6500</v>
      </c>
      <c r="C7" s="225"/>
      <c r="D7" s="221" t="s">
        <v>76</v>
      </c>
      <c r="E7" s="242"/>
      <c r="F7" s="327">
        <v>45838</v>
      </c>
      <c r="G7" s="328"/>
      <c r="H7" s="215" t="s">
        <v>77</v>
      </c>
      <c r="I7" s="218"/>
      <c r="J7" s="241" t="s">
        <v>66</v>
      </c>
      <c r="K7" s="291" t="s">
        <v>67</v>
      </c>
    </row>
    <row r="8" ht="51" customHeight="1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45905</v>
      </c>
      <c r="G8" s="233"/>
      <c r="H8" s="230" t="s">
        <v>81</v>
      </c>
      <c r="I8" s="231"/>
      <c r="J8" s="260" t="s">
        <v>66</v>
      </c>
      <c r="K8" s="304" t="s">
        <v>67</v>
      </c>
    </row>
    <row r="9" ht="15" spans="1:11">
      <c r="A9" s="329" t="s">
        <v>82</v>
      </c>
      <c r="B9" s="330"/>
      <c r="C9" s="330"/>
      <c r="D9" s="330"/>
      <c r="E9" s="330"/>
      <c r="F9" s="330"/>
      <c r="G9" s="330"/>
      <c r="H9" s="330"/>
      <c r="I9" s="330"/>
      <c r="J9" s="330"/>
      <c r="K9" s="377"/>
    </row>
    <row r="10" ht="15" spans="1:11">
      <c r="A10" s="331" t="s">
        <v>83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78"/>
    </row>
    <row r="11" ht="14.25" spans="1:11">
      <c r="A11" s="333" t="s">
        <v>84</v>
      </c>
      <c r="B11" s="334" t="s">
        <v>85</v>
      </c>
      <c r="C11" s="335" t="s">
        <v>86</v>
      </c>
      <c r="D11" s="336"/>
      <c r="E11" s="337" t="s">
        <v>87</v>
      </c>
      <c r="F11" s="334" t="s">
        <v>85</v>
      </c>
      <c r="G11" s="335" t="s">
        <v>86</v>
      </c>
      <c r="H11" s="335" t="s">
        <v>88</v>
      </c>
      <c r="I11" s="337" t="s">
        <v>89</v>
      </c>
      <c r="J11" s="334" t="s">
        <v>85</v>
      </c>
      <c r="K11" s="379" t="s">
        <v>86</v>
      </c>
    </row>
    <row r="12" ht="14.25" spans="1:11">
      <c r="A12" s="221" t="s">
        <v>90</v>
      </c>
      <c r="B12" s="240" t="s">
        <v>85</v>
      </c>
      <c r="C12" s="241" t="s">
        <v>86</v>
      </c>
      <c r="D12" s="242"/>
      <c r="E12" s="243" t="s">
        <v>91</v>
      </c>
      <c r="F12" s="240" t="s">
        <v>85</v>
      </c>
      <c r="G12" s="241" t="s">
        <v>86</v>
      </c>
      <c r="H12" s="241" t="s">
        <v>88</v>
      </c>
      <c r="I12" s="243" t="s">
        <v>92</v>
      </c>
      <c r="J12" s="240" t="s">
        <v>85</v>
      </c>
      <c r="K12" s="291" t="s">
        <v>86</v>
      </c>
    </row>
    <row r="13" ht="14.25" spans="1:11">
      <c r="A13" s="221" t="s">
        <v>93</v>
      </c>
      <c r="B13" s="240" t="s">
        <v>85</v>
      </c>
      <c r="C13" s="241" t="s">
        <v>86</v>
      </c>
      <c r="D13" s="242"/>
      <c r="E13" s="243" t="s">
        <v>94</v>
      </c>
      <c r="F13" s="241" t="s">
        <v>95</v>
      </c>
      <c r="G13" s="241" t="s">
        <v>96</v>
      </c>
      <c r="H13" s="241" t="s">
        <v>88</v>
      </c>
      <c r="I13" s="243" t="s">
        <v>97</v>
      </c>
      <c r="J13" s="240" t="s">
        <v>85</v>
      </c>
      <c r="K13" s="291" t="s">
        <v>86</v>
      </c>
    </row>
    <row r="14" ht="15" spans="1:11">
      <c r="A14" s="230" t="s">
        <v>98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93"/>
    </row>
    <row r="15" ht="15" spans="1:11">
      <c r="A15" s="331" t="s">
        <v>99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78"/>
    </row>
    <row r="16" ht="14.25" spans="1:11">
      <c r="A16" s="338" t="s">
        <v>100</v>
      </c>
      <c r="B16" s="335" t="s">
        <v>95</v>
      </c>
      <c r="C16" s="335" t="s">
        <v>96</v>
      </c>
      <c r="D16" s="339"/>
      <c r="E16" s="340" t="s">
        <v>101</v>
      </c>
      <c r="F16" s="335" t="s">
        <v>95</v>
      </c>
      <c r="G16" s="335" t="s">
        <v>96</v>
      </c>
      <c r="H16" s="341"/>
      <c r="I16" s="340" t="s">
        <v>102</v>
      </c>
      <c r="J16" s="335" t="s">
        <v>95</v>
      </c>
      <c r="K16" s="379" t="s">
        <v>96</v>
      </c>
    </row>
    <row r="17" customHeight="1" spans="1:22">
      <c r="A17" s="223" t="s">
        <v>103</v>
      </c>
      <c r="B17" s="241" t="s">
        <v>95</v>
      </c>
      <c r="C17" s="241" t="s">
        <v>96</v>
      </c>
      <c r="D17" s="216"/>
      <c r="E17" s="266" t="s">
        <v>104</v>
      </c>
      <c r="F17" s="241" t="s">
        <v>95</v>
      </c>
      <c r="G17" s="241" t="s">
        <v>96</v>
      </c>
      <c r="H17" s="342"/>
      <c r="I17" s="266" t="s">
        <v>105</v>
      </c>
      <c r="J17" s="241" t="s">
        <v>95</v>
      </c>
      <c r="K17" s="291" t="s">
        <v>96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11">
      <c r="A18" s="343" t="s">
        <v>106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81"/>
    </row>
    <row r="19" s="325" customFormat="1" ht="18" customHeight="1" spans="1:11">
      <c r="A19" s="331" t="s">
        <v>107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78"/>
    </row>
    <row r="20" customHeight="1" spans="1:11">
      <c r="A20" s="345" t="s">
        <v>108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2"/>
    </row>
    <row r="21" ht="21.75" customHeight="1" spans="1:11">
      <c r="A21" s="347" t="s">
        <v>109</v>
      </c>
      <c r="B21" s="348" t="s">
        <v>110</v>
      </c>
      <c r="C21" s="348" t="s">
        <v>111</v>
      </c>
      <c r="D21" s="348" t="s">
        <v>112</v>
      </c>
      <c r="E21" s="348" t="s">
        <v>113</v>
      </c>
      <c r="F21" s="348" t="s">
        <v>114</v>
      </c>
      <c r="G21" s="348" t="s">
        <v>115</v>
      </c>
      <c r="H21" s="266"/>
      <c r="I21" s="266"/>
      <c r="J21" s="266"/>
      <c r="K21" s="307" t="s">
        <v>116</v>
      </c>
    </row>
    <row r="22" customHeight="1" spans="1:11">
      <c r="A22" s="349" t="s">
        <v>117</v>
      </c>
      <c r="B22" s="350">
        <v>1</v>
      </c>
      <c r="C22" s="350">
        <v>1</v>
      </c>
      <c r="D22" s="350">
        <v>1</v>
      </c>
      <c r="E22" s="350">
        <v>1</v>
      </c>
      <c r="F22" s="350">
        <v>1</v>
      </c>
      <c r="G22" s="350">
        <v>1</v>
      </c>
      <c r="H22" s="222"/>
      <c r="I22" s="222"/>
      <c r="J22" s="222"/>
      <c r="K22" s="383"/>
    </row>
    <row r="23" customHeight="1" spans="1:11">
      <c r="A23" s="351" t="s">
        <v>118</v>
      </c>
      <c r="B23" s="350" t="s">
        <v>119</v>
      </c>
      <c r="C23" s="350">
        <v>1</v>
      </c>
      <c r="D23" s="350">
        <v>1</v>
      </c>
      <c r="E23" s="350">
        <v>1</v>
      </c>
      <c r="F23" s="350">
        <v>1</v>
      </c>
      <c r="G23" s="350">
        <v>1</v>
      </c>
      <c r="H23" s="222"/>
      <c r="I23" s="222"/>
      <c r="J23" s="222"/>
      <c r="K23" s="383"/>
    </row>
    <row r="24" customHeight="1" spans="1:11">
      <c r="A24" s="352" t="s">
        <v>120</v>
      </c>
      <c r="B24" s="350">
        <v>0</v>
      </c>
      <c r="C24" s="350">
        <v>0</v>
      </c>
      <c r="D24" s="350">
        <v>0.2</v>
      </c>
      <c r="E24" s="350">
        <v>0</v>
      </c>
      <c r="F24" s="350">
        <v>0</v>
      </c>
      <c r="G24" s="350">
        <v>0</v>
      </c>
      <c r="H24" s="350"/>
      <c r="I24" s="222"/>
      <c r="J24" s="222"/>
      <c r="K24" s="384" t="s">
        <v>121</v>
      </c>
    </row>
    <row r="25" customHeight="1" spans="1:11">
      <c r="A25" s="352"/>
      <c r="B25" s="350"/>
      <c r="C25" s="350"/>
      <c r="D25" s="350"/>
      <c r="E25" s="350"/>
      <c r="F25" s="350"/>
      <c r="G25" s="350"/>
      <c r="H25" s="222"/>
      <c r="I25" s="222"/>
      <c r="J25" s="222"/>
      <c r="K25" s="384"/>
    </row>
    <row r="26" customHeight="1" spans="1:11">
      <c r="A26" s="353"/>
      <c r="B26" s="222"/>
      <c r="C26" s="222"/>
      <c r="D26" s="222"/>
      <c r="E26" s="222"/>
      <c r="F26" s="222"/>
      <c r="G26" s="222"/>
      <c r="H26" s="222"/>
      <c r="I26" s="222"/>
      <c r="J26" s="222"/>
      <c r="K26" s="385"/>
    </row>
    <row r="27" customHeight="1" spans="1:11">
      <c r="A27" s="226"/>
      <c r="B27" s="222"/>
      <c r="C27" s="222"/>
      <c r="D27" s="222"/>
      <c r="E27" s="222"/>
      <c r="F27" s="222"/>
      <c r="G27" s="222"/>
      <c r="H27" s="222"/>
      <c r="I27" s="222"/>
      <c r="J27" s="222"/>
      <c r="K27" s="385"/>
    </row>
    <row r="28" customHeight="1" spans="1:11">
      <c r="A28" s="226"/>
      <c r="B28" s="222"/>
      <c r="C28" s="222"/>
      <c r="D28" s="222"/>
      <c r="E28" s="222"/>
      <c r="F28" s="222"/>
      <c r="G28" s="222"/>
      <c r="H28" s="222"/>
      <c r="I28" s="222"/>
      <c r="J28" s="222"/>
      <c r="K28" s="385"/>
    </row>
    <row r="29" ht="18" customHeight="1" spans="1:11">
      <c r="A29" s="354" t="s">
        <v>122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6"/>
    </row>
    <row r="30" ht="18.75" customHeight="1" spans="1:11">
      <c r="A30" s="356" t="s">
        <v>123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7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88"/>
    </row>
    <row r="32" ht="18" customHeight="1" spans="1:11">
      <c r="A32" s="354" t="s">
        <v>124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6"/>
    </row>
    <row r="33" ht="14.25" spans="1:11">
      <c r="A33" s="360" t="s">
        <v>125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89"/>
    </row>
    <row r="34" ht="15" spans="1:11">
      <c r="A34" s="83" t="s">
        <v>126</v>
      </c>
      <c r="B34" s="85"/>
      <c r="C34" s="241" t="s">
        <v>66</v>
      </c>
      <c r="D34" s="241" t="s">
        <v>67</v>
      </c>
      <c r="E34" s="362" t="s">
        <v>127</v>
      </c>
      <c r="F34" s="363"/>
      <c r="G34" s="363"/>
      <c r="H34" s="363"/>
      <c r="I34" s="363"/>
      <c r="J34" s="363"/>
      <c r="K34" s="390"/>
    </row>
    <row r="35" ht="15" spans="1:11">
      <c r="A35" s="364" t="s">
        <v>128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129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1"/>
    </row>
    <row r="37" ht="14.25" spans="1:11">
      <c r="A37" s="365" t="s">
        <v>130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91"/>
    </row>
    <row r="38" ht="14.25" spans="1:11">
      <c r="A38" s="365" t="s">
        <v>131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91"/>
    </row>
    <row r="39" ht="14.25" spans="1:11">
      <c r="A39" s="365" t="s">
        <v>132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91"/>
    </row>
    <row r="40" ht="14.25" spans="1:11">
      <c r="A40" s="365" t="s">
        <v>133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91"/>
    </row>
    <row r="41" ht="14.25" spans="1:1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10"/>
    </row>
    <row r="42" ht="15" spans="1:11">
      <c r="A42" s="268" t="s">
        <v>134</v>
      </c>
      <c r="B42" s="269"/>
      <c r="C42" s="269"/>
      <c r="D42" s="269"/>
      <c r="E42" s="269"/>
      <c r="F42" s="269"/>
      <c r="G42" s="269"/>
      <c r="H42" s="269"/>
      <c r="I42" s="269"/>
      <c r="J42" s="269"/>
      <c r="K42" s="308"/>
    </row>
    <row r="43" ht="15" spans="1:11">
      <c r="A43" s="331" t="s">
        <v>135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78"/>
    </row>
    <row r="44" ht="14.25" spans="1:11">
      <c r="A44" s="338" t="s">
        <v>136</v>
      </c>
      <c r="B44" s="335" t="s">
        <v>95</v>
      </c>
      <c r="C44" s="335" t="s">
        <v>96</v>
      </c>
      <c r="D44" s="335" t="s">
        <v>88</v>
      </c>
      <c r="E44" s="340" t="s">
        <v>137</v>
      </c>
      <c r="F44" s="335" t="s">
        <v>95</v>
      </c>
      <c r="G44" s="335" t="s">
        <v>96</v>
      </c>
      <c r="H44" s="335" t="s">
        <v>88</v>
      </c>
      <c r="I44" s="340" t="s">
        <v>138</v>
      </c>
      <c r="J44" s="335" t="s">
        <v>95</v>
      </c>
      <c r="K44" s="379" t="s">
        <v>96</v>
      </c>
    </row>
    <row r="45" ht="14.25" spans="1:11">
      <c r="A45" s="223" t="s">
        <v>87</v>
      </c>
      <c r="B45" s="241" t="s">
        <v>95</v>
      </c>
      <c r="C45" s="241" t="s">
        <v>96</v>
      </c>
      <c r="D45" s="241" t="s">
        <v>88</v>
      </c>
      <c r="E45" s="266" t="s">
        <v>94</v>
      </c>
      <c r="F45" s="241" t="s">
        <v>95</v>
      </c>
      <c r="G45" s="241" t="s">
        <v>96</v>
      </c>
      <c r="H45" s="241" t="s">
        <v>88</v>
      </c>
      <c r="I45" s="266" t="s">
        <v>105</v>
      </c>
      <c r="J45" s="241" t="s">
        <v>95</v>
      </c>
      <c r="K45" s="291" t="s">
        <v>96</v>
      </c>
    </row>
    <row r="46" ht="15" spans="1:11">
      <c r="A46" s="230" t="s">
        <v>139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93"/>
    </row>
    <row r="47" ht="15" spans="1:11">
      <c r="A47" s="364" t="s">
        <v>140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4"/>
    </row>
    <row r="48" ht="15" spans="1:11">
      <c r="A48" s="365" t="s">
        <v>141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91"/>
    </row>
    <row r="49" ht="15" spans="1:11">
      <c r="A49" s="367" t="s">
        <v>142</v>
      </c>
      <c r="B49" s="278" t="s">
        <v>143</v>
      </c>
      <c r="C49" s="278"/>
      <c r="D49" s="368" t="s">
        <v>144</v>
      </c>
      <c r="E49" s="369" t="s">
        <v>145</v>
      </c>
      <c r="F49" s="370" t="s">
        <v>146</v>
      </c>
      <c r="G49" s="371">
        <v>45774</v>
      </c>
      <c r="H49" s="372" t="s">
        <v>147</v>
      </c>
      <c r="I49" s="392"/>
      <c r="J49" s="75"/>
      <c r="K49" s="393"/>
    </row>
    <row r="50" ht="15" spans="1:11">
      <c r="A50" s="364" t="s">
        <v>148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</row>
    <row r="51" ht="15" spans="1:1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94"/>
    </row>
    <row r="52" ht="15" spans="1:11">
      <c r="A52" s="367" t="s">
        <v>142</v>
      </c>
      <c r="B52" s="375"/>
      <c r="C52" s="375"/>
      <c r="D52" s="368" t="s">
        <v>144</v>
      </c>
      <c r="E52" s="376"/>
      <c r="F52" s="370" t="s">
        <v>149</v>
      </c>
      <c r="G52" s="371"/>
      <c r="H52" s="372" t="s">
        <v>147</v>
      </c>
      <c r="I52" s="392"/>
      <c r="J52" s="182"/>
      <c r="K52" s="39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workbookViewId="0">
      <selection activeCell="D29" sqref="D29"/>
    </sheetView>
  </sheetViews>
  <sheetFormatPr defaultColWidth="9" defaultRowHeight="26" customHeight="1"/>
  <cols>
    <col min="1" max="1" width="17.1666666666667" style="155" customWidth="1"/>
    <col min="2" max="7" width="12" style="155" customWidth="1"/>
    <col min="8" max="8" width="1.33333333333333" style="155" customWidth="1"/>
    <col min="9" max="9" width="17.8" style="156" customWidth="1"/>
    <col min="10" max="10" width="17" style="156" customWidth="1"/>
    <col min="11" max="11" width="18.5" style="155" customWidth="1"/>
    <col min="12" max="12" width="16.6666666666667" style="155" customWidth="1"/>
    <col min="13" max="13" width="14.1666666666667" style="155" customWidth="1"/>
    <col min="14" max="14" width="16.3333333333333" style="155" customWidth="1"/>
    <col min="15" max="16384" width="9" style="155"/>
  </cols>
  <sheetData>
    <row r="1" ht="19.5" customHeight="1" spans="1:14">
      <c r="A1" s="157" t="s">
        <v>150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ht="19.5" customHeight="1" spans="1:14">
      <c r="A2" s="318" t="s">
        <v>61</v>
      </c>
      <c r="B2" s="160" t="str">
        <f>首期!B4</f>
        <v>TADDAN92552</v>
      </c>
      <c r="C2" s="160"/>
      <c r="D2" s="197" t="s">
        <v>68</v>
      </c>
      <c r="E2" s="160" t="str">
        <f>首期!B5</f>
        <v>女式羽绒服</v>
      </c>
      <c r="F2" s="160"/>
      <c r="G2" s="160"/>
      <c r="H2" s="319"/>
      <c r="I2" s="170" t="s">
        <v>57</v>
      </c>
      <c r="J2" s="160" t="str">
        <f>首期!I2</f>
        <v>青岛锦瑞麟服装有限公司</v>
      </c>
      <c r="K2" s="160"/>
      <c r="L2" s="160"/>
      <c r="M2" s="160"/>
      <c r="N2" s="160"/>
    </row>
    <row r="3" ht="19.5" customHeight="1" spans="1:14">
      <c r="A3" s="163" t="s">
        <v>151</v>
      </c>
      <c r="B3" s="164" t="s">
        <v>152</v>
      </c>
      <c r="C3" s="164"/>
      <c r="D3" s="164"/>
      <c r="E3" s="164"/>
      <c r="F3" s="164"/>
      <c r="G3" s="164"/>
      <c r="H3" s="319"/>
      <c r="I3" s="198" t="s">
        <v>153</v>
      </c>
      <c r="J3" s="198"/>
      <c r="K3" s="198"/>
      <c r="L3" s="198"/>
      <c r="M3" s="198"/>
      <c r="N3" s="198"/>
    </row>
    <row r="4" ht="19.5" customHeight="1" spans="1:14">
      <c r="A4" s="163"/>
      <c r="B4" s="165" t="s">
        <v>154</v>
      </c>
      <c r="C4" s="165" t="s">
        <v>155</v>
      </c>
      <c r="D4" s="165" t="s">
        <v>156</v>
      </c>
      <c r="E4" s="165" t="s">
        <v>157</v>
      </c>
      <c r="F4" s="165" t="s">
        <v>158</v>
      </c>
      <c r="G4" s="165" t="s">
        <v>159</v>
      </c>
      <c r="H4" s="319"/>
      <c r="I4" s="320" t="s">
        <v>160</v>
      </c>
      <c r="J4" s="321"/>
      <c r="K4" s="322"/>
      <c r="L4" s="323"/>
      <c r="M4" s="323"/>
      <c r="N4" s="323"/>
    </row>
    <row r="5" ht="19.5" customHeight="1" spans="1:14">
      <c r="A5" s="163"/>
      <c r="B5" s="165" t="s">
        <v>161</v>
      </c>
      <c r="C5" s="165" t="s">
        <v>162</v>
      </c>
      <c r="D5" s="165" t="s">
        <v>163</v>
      </c>
      <c r="E5" s="165" t="s">
        <v>164</v>
      </c>
      <c r="F5" s="165" t="s">
        <v>165</v>
      </c>
      <c r="G5" s="165" t="s">
        <v>166</v>
      </c>
      <c r="H5" s="319"/>
      <c r="I5" s="201" t="s">
        <v>167</v>
      </c>
      <c r="J5" s="201" t="s">
        <v>168</v>
      </c>
      <c r="K5" s="324"/>
      <c r="L5" s="324"/>
      <c r="M5" s="324"/>
      <c r="N5" s="324"/>
    </row>
    <row r="6" ht="19.5" customHeight="1" spans="1:14">
      <c r="A6" s="166" t="s">
        <v>169</v>
      </c>
      <c r="B6" s="167">
        <f t="shared" ref="B6:B8" si="0">C6-1</f>
        <v>69</v>
      </c>
      <c r="C6" s="167">
        <f t="shared" ref="C6:C8" si="1">D6-2</f>
        <v>70</v>
      </c>
      <c r="D6" s="167">
        <v>72</v>
      </c>
      <c r="E6" s="167">
        <f t="shared" ref="E6:E8" si="2">D6+2</f>
        <v>74</v>
      </c>
      <c r="F6" s="167">
        <f t="shared" ref="F6:F8" si="3">E6+2</f>
        <v>76</v>
      </c>
      <c r="G6" s="167">
        <f t="shared" ref="G6:G8" si="4">F6+1</f>
        <v>77</v>
      </c>
      <c r="H6" s="319"/>
      <c r="I6" s="173" t="s">
        <v>170</v>
      </c>
      <c r="J6" s="173" t="s">
        <v>170</v>
      </c>
      <c r="K6" s="324"/>
      <c r="L6" s="324"/>
      <c r="M6" s="324"/>
      <c r="N6" s="324"/>
    </row>
    <row r="7" ht="19.5" customHeight="1" spans="1:14">
      <c r="A7" s="166" t="s">
        <v>171</v>
      </c>
      <c r="B7" s="167">
        <f t="shared" si="0"/>
        <v>72</v>
      </c>
      <c r="C7" s="167">
        <f t="shared" si="1"/>
        <v>73</v>
      </c>
      <c r="D7" s="167">
        <v>75</v>
      </c>
      <c r="E7" s="167">
        <f t="shared" si="2"/>
        <v>77</v>
      </c>
      <c r="F7" s="167">
        <f t="shared" si="3"/>
        <v>79</v>
      </c>
      <c r="G7" s="167">
        <f t="shared" si="4"/>
        <v>80</v>
      </c>
      <c r="H7" s="319"/>
      <c r="I7" s="173" t="s">
        <v>170</v>
      </c>
      <c r="J7" s="173" t="s">
        <v>170</v>
      </c>
      <c r="K7" s="324"/>
      <c r="L7" s="324"/>
      <c r="M7" s="324"/>
      <c r="N7" s="324"/>
    </row>
    <row r="8" ht="19.5" customHeight="1" spans="1:14">
      <c r="A8" s="166" t="s">
        <v>172</v>
      </c>
      <c r="B8" s="167">
        <f t="shared" si="0"/>
        <v>72</v>
      </c>
      <c r="C8" s="167">
        <f t="shared" si="1"/>
        <v>73</v>
      </c>
      <c r="D8" s="167">
        <v>75</v>
      </c>
      <c r="E8" s="167">
        <f t="shared" si="2"/>
        <v>77</v>
      </c>
      <c r="F8" s="167">
        <f t="shared" si="3"/>
        <v>79</v>
      </c>
      <c r="G8" s="167">
        <f t="shared" si="4"/>
        <v>80</v>
      </c>
      <c r="H8" s="319"/>
      <c r="I8" s="173" t="s">
        <v>170</v>
      </c>
      <c r="J8" s="173" t="s">
        <v>170</v>
      </c>
      <c r="K8" s="324"/>
      <c r="L8" s="324"/>
      <c r="M8" s="324"/>
      <c r="N8" s="324"/>
    </row>
    <row r="9" ht="19.5" customHeight="1" spans="1:14">
      <c r="A9" s="166" t="s">
        <v>173</v>
      </c>
      <c r="B9" s="167">
        <f>C9-4</f>
        <v>104</v>
      </c>
      <c r="C9" s="167">
        <f>D9-4</f>
        <v>108</v>
      </c>
      <c r="D9" s="167">
        <v>112</v>
      </c>
      <c r="E9" s="167">
        <f>D9+4</f>
        <v>116</v>
      </c>
      <c r="F9" s="167">
        <f>E9+4</f>
        <v>120</v>
      </c>
      <c r="G9" s="167">
        <f>F9+6</f>
        <v>126</v>
      </c>
      <c r="H9" s="319"/>
      <c r="I9" s="173" t="s">
        <v>170</v>
      </c>
      <c r="J9" s="173" t="s">
        <v>174</v>
      </c>
      <c r="K9" s="324"/>
      <c r="L9" s="324"/>
      <c r="M9" s="324"/>
      <c r="N9" s="324"/>
    </row>
    <row r="10" ht="19.5" customHeight="1" spans="1:14">
      <c r="A10" s="166" t="s">
        <v>175</v>
      </c>
      <c r="B10" s="167">
        <f>C10-4</f>
        <v>112</v>
      </c>
      <c r="C10" s="167">
        <f>D10-4</f>
        <v>116</v>
      </c>
      <c r="D10" s="167">
        <v>120</v>
      </c>
      <c r="E10" s="167">
        <f>D10+4</f>
        <v>124</v>
      </c>
      <c r="F10" s="167">
        <f>E10+5</f>
        <v>129</v>
      </c>
      <c r="G10" s="167">
        <f>F10+6</f>
        <v>135</v>
      </c>
      <c r="H10" s="319"/>
      <c r="I10" s="173" t="s">
        <v>170</v>
      </c>
      <c r="J10" s="173" t="s">
        <v>170</v>
      </c>
      <c r="K10" s="324"/>
      <c r="L10" s="324"/>
      <c r="M10" s="324"/>
      <c r="N10" s="324"/>
    </row>
    <row r="11" ht="19.5" customHeight="1" spans="1:14">
      <c r="A11" s="166" t="s">
        <v>176</v>
      </c>
      <c r="B11" s="167">
        <f>C11-1</f>
        <v>40</v>
      </c>
      <c r="C11" s="167">
        <f>D11-1</f>
        <v>41</v>
      </c>
      <c r="D11" s="167">
        <v>42</v>
      </c>
      <c r="E11" s="167">
        <f>D11+1</f>
        <v>43</v>
      </c>
      <c r="F11" s="167">
        <f>E11+1</f>
        <v>44</v>
      </c>
      <c r="G11" s="167">
        <f>F11+1.2</f>
        <v>45.2</v>
      </c>
      <c r="H11" s="319"/>
      <c r="I11" s="173" t="s">
        <v>177</v>
      </c>
      <c r="J11" s="173" t="s">
        <v>178</v>
      </c>
      <c r="K11" s="324"/>
      <c r="L11" s="324"/>
      <c r="M11" s="324"/>
      <c r="N11" s="324"/>
    </row>
    <row r="12" ht="19.5" customHeight="1" spans="1:14">
      <c r="A12" s="166" t="s">
        <v>179</v>
      </c>
      <c r="B12" s="167">
        <f>C12-0.5</f>
        <v>60.5</v>
      </c>
      <c r="C12" s="167">
        <f>D12-1</f>
        <v>61</v>
      </c>
      <c r="D12" s="167">
        <v>62</v>
      </c>
      <c r="E12" s="167">
        <f>D12+1</f>
        <v>63</v>
      </c>
      <c r="F12" s="167">
        <f>E12+1</f>
        <v>64</v>
      </c>
      <c r="G12" s="167">
        <f>F12+0.5</f>
        <v>64.5</v>
      </c>
      <c r="H12" s="319"/>
      <c r="I12" s="173" t="s">
        <v>177</v>
      </c>
      <c r="J12" s="173" t="s">
        <v>170</v>
      </c>
      <c r="K12" s="324"/>
      <c r="L12" s="324"/>
      <c r="M12" s="324"/>
      <c r="N12" s="324"/>
    </row>
    <row r="13" ht="19.5" customHeight="1" spans="1:14">
      <c r="A13" s="166" t="s">
        <v>180</v>
      </c>
      <c r="B13" s="167">
        <f>C13-0.8</f>
        <v>20.9</v>
      </c>
      <c r="C13" s="167">
        <f>D13-0.8</f>
        <v>21.7</v>
      </c>
      <c r="D13" s="167">
        <v>22.5</v>
      </c>
      <c r="E13" s="167">
        <f>D13+0.8</f>
        <v>23.3</v>
      </c>
      <c r="F13" s="167">
        <f>E13+0.8</f>
        <v>24.1</v>
      </c>
      <c r="G13" s="167">
        <f>F13+1.3</f>
        <v>25.4</v>
      </c>
      <c r="H13" s="319"/>
      <c r="I13" s="173" t="s">
        <v>181</v>
      </c>
      <c r="J13" s="173" t="s">
        <v>181</v>
      </c>
      <c r="K13" s="324"/>
      <c r="L13" s="324"/>
      <c r="M13" s="324"/>
      <c r="N13" s="324"/>
    </row>
    <row r="14" ht="19.5" customHeight="1" spans="1:14">
      <c r="A14" s="166" t="s">
        <v>182</v>
      </c>
      <c r="B14" s="167">
        <f>C14-0.7</f>
        <v>17.4</v>
      </c>
      <c r="C14" s="167">
        <f>D14-0.7</f>
        <v>18.1</v>
      </c>
      <c r="D14" s="167">
        <v>18.8</v>
      </c>
      <c r="E14" s="167">
        <f>D14+0.7</f>
        <v>19.5</v>
      </c>
      <c r="F14" s="167">
        <f>E14+0.7</f>
        <v>20.2</v>
      </c>
      <c r="G14" s="167">
        <f>F14+1</f>
        <v>21.2</v>
      </c>
      <c r="H14" s="319"/>
      <c r="I14" s="173" t="s">
        <v>170</v>
      </c>
      <c r="J14" s="173" t="s">
        <v>170</v>
      </c>
      <c r="K14" s="324"/>
      <c r="L14" s="324"/>
      <c r="M14" s="324"/>
      <c r="N14" s="324"/>
    </row>
    <row r="15" ht="19.5" customHeight="1" spans="1:14">
      <c r="A15" s="166" t="s">
        <v>183</v>
      </c>
      <c r="B15" s="167">
        <f>C15-0.5</f>
        <v>13.5</v>
      </c>
      <c r="C15" s="167">
        <f>D15-0.5</f>
        <v>14</v>
      </c>
      <c r="D15" s="167">
        <v>14.5</v>
      </c>
      <c r="E15" s="167">
        <f>D15+0.5</f>
        <v>15</v>
      </c>
      <c r="F15" s="167">
        <f>E15+0.5</f>
        <v>15.5</v>
      </c>
      <c r="G15" s="167">
        <f>F15+0.7</f>
        <v>16.2</v>
      </c>
      <c r="H15" s="319"/>
      <c r="I15" s="173" t="s">
        <v>170</v>
      </c>
      <c r="J15" s="173" t="s">
        <v>170</v>
      </c>
      <c r="K15" s="324"/>
      <c r="L15" s="324"/>
      <c r="M15" s="324"/>
      <c r="N15" s="324"/>
    </row>
    <row r="16" ht="19.5" customHeight="1" spans="1:14">
      <c r="A16" s="166" t="s">
        <v>184</v>
      </c>
      <c r="B16" s="167">
        <f>C16-0.5</f>
        <v>8.5</v>
      </c>
      <c r="C16" s="167">
        <f>D16-0.5</f>
        <v>9</v>
      </c>
      <c r="D16" s="167">
        <v>9.5</v>
      </c>
      <c r="E16" s="167">
        <f>D16+0.5</f>
        <v>10</v>
      </c>
      <c r="F16" s="167">
        <f>E16+0.5</f>
        <v>10.5</v>
      </c>
      <c r="G16" s="167">
        <f>F16+0.7</f>
        <v>11.2</v>
      </c>
      <c r="H16" s="319"/>
      <c r="I16" s="173" t="s">
        <v>170</v>
      </c>
      <c r="J16" s="173" t="s">
        <v>170</v>
      </c>
      <c r="K16" s="324"/>
      <c r="L16" s="324"/>
      <c r="M16" s="324"/>
      <c r="N16" s="324"/>
    </row>
    <row r="17" ht="19.5" customHeight="1" spans="1:14">
      <c r="A17" s="166" t="s">
        <v>185</v>
      </c>
      <c r="B17" s="167">
        <f>C17-1</f>
        <v>56</v>
      </c>
      <c r="C17" s="167">
        <f>D17-1</f>
        <v>57</v>
      </c>
      <c r="D17" s="167">
        <v>58</v>
      </c>
      <c r="E17" s="167">
        <f>D17+1</f>
        <v>59</v>
      </c>
      <c r="F17" s="167">
        <f>E17+1</f>
        <v>60</v>
      </c>
      <c r="G17" s="167">
        <f>F17+1.5</f>
        <v>61.5</v>
      </c>
      <c r="H17" s="319"/>
      <c r="I17" s="173" t="s">
        <v>170</v>
      </c>
      <c r="J17" s="173" t="s">
        <v>170</v>
      </c>
      <c r="K17" s="324"/>
      <c r="L17" s="324"/>
      <c r="M17" s="324"/>
      <c r="N17" s="324"/>
    </row>
    <row r="18" ht="19.5" customHeight="1" spans="1:14">
      <c r="A18" s="166" t="s">
        <v>186</v>
      </c>
      <c r="B18" s="167">
        <f t="shared" ref="B18:B22" si="5">C18</f>
        <v>12</v>
      </c>
      <c r="C18" s="167">
        <f>D18</f>
        <v>12</v>
      </c>
      <c r="D18" s="167">
        <v>12</v>
      </c>
      <c r="E18" s="167">
        <f t="shared" ref="E18:G18" si="6">D18</f>
        <v>12</v>
      </c>
      <c r="F18" s="167">
        <f t="shared" si="6"/>
        <v>12</v>
      </c>
      <c r="G18" s="167">
        <f t="shared" si="6"/>
        <v>12</v>
      </c>
      <c r="H18" s="319"/>
      <c r="I18" s="173" t="s">
        <v>170</v>
      </c>
      <c r="J18" s="173" t="s">
        <v>170</v>
      </c>
      <c r="K18" s="324"/>
      <c r="L18" s="324"/>
      <c r="M18" s="324"/>
      <c r="N18" s="324"/>
    </row>
    <row r="19" ht="19.5" customHeight="1" spans="1:14">
      <c r="A19" s="166" t="s">
        <v>187</v>
      </c>
      <c r="B19" s="167">
        <f t="shared" si="5"/>
        <v>8</v>
      </c>
      <c r="C19" s="167">
        <f>D19</f>
        <v>8</v>
      </c>
      <c r="D19" s="167">
        <v>8</v>
      </c>
      <c r="E19" s="167">
        <f t="shared" ref="E19:G19" si="7">D19</f>
        <v>8</v>
      </c>
      <c r="F19" s="167">
        <f t="shared" si="7"/>
        <v>8</v>
      </c>
      <c r="G19" s="167">
        <f t="shared" si="7"/>
        <v>8</v>
      </c>
      <c r="H19" s="319"/>
      <c r="I19" s="173" t="s">
        <v>170</v>
      </c>
      <c r="J19" s="173" t="s">
        <v>170</v>
      </c>
      <c r="K19" s="324"/>
      <c r="L19" s="324"/>
      <c r="M19" s="324"/>
      <c r="N19" s="324"/>
    </row>
    <row r="20" ht="19.5" customHeight="1" spans="1:14">
      <c r="A20" s="166" t="s">
        <v>188</v>
      </c>
      <c r="B20" s="167">
        <f>C20-0.5</f>
        <v>36</v>
      </c>
      <c r="C20" s="167">
        <f>D20-0.5</f>
        <v>36.5</v>
      </c>
      <c r="D20" s="167">
        <v>37</v>
      </c>
      <c r="E20" s="167">
        <f t="shared" ref="E20:G20" si="8">D20+0.5</f>
        <v>37.5</v>
      </c>
      <c r="F20" s="167">
        <f t="shared" si="8"/>
        <v>38</v>
      </c>
      <c r="G20" s="167">
        <f t="shared" si="8"/>
        <v>38.5</v>
      </c>
      <c r="H20" s="319"/>
      <c r="I20" s="173" t="s">
        <v>170</v>
      </c>
      <c r="J20" s="173" t="s">
        <v>170</v>
      </c>
      <c r="K20" s="324"/>
      <c r="L20" s="324"/>
      <c r="M20" s="324"/>
      <c r="N20" s="324"/>
    </row>
    <row r="21" ht="19.5" customHeight="1" spans="1:14">
      <c r="A21" s="166" t="s">
        <v>189</v>
      </c>
      <c r="B21" s="167">
        <f>C21-0.5</f>
        <v>26.5</v>
      </c>
      <c r="C21" s="167">
        <f>D21-0.5</f>
        <v>27</v>
      </c>
      <c r="D21" s="167">
        <v>27.5</v>
      </c>
      <c r="E21" s="167">
        <f>D21+0.5</f>
        <v>28</v>
      </c>
      <c r="F21" s="167">
        <f>E21+0.5</f>
        <v>28.5</v>
      </c>
      <c r="G21" s="167">
        <f>F21+0.75</f>
        <v>29.25</v>
      </c>
      <c r="H21" s="319"/>
      <c r="I21" s="173" t="s">
        <v>170</v>
      </c>
      <c r="J21" s="173" t="s">
        <v>170</v>
      </c>
      <c r="K21" s="324"/>
      <c r="L21" s="324"/>
      <c r="M21" s="324"/>
      <c r="N21" s="324"/>
    </row>
    <row r="22" ht="19.5" customHeight="1" spans="1:14">
      <c r="A22" s="166" t="s">
        <v>190</v>
      </c>
      <c r="B22" s="167">
        <f t="shared" si="5"/>
        <v>18</v>
      </c>
      <c r="C22" s="167">
        <f>D22-1</f>
        <v>18</v>
      </c>
      <c r="D22" s="167">
        <v>19</v>
      </c>
      <c r="E22" s="167">
        <f>D22</f>
        <v>19</v>
      </c>
      <c r="F22" s="167">
        <f>E22+1.5</f>
        <v>20.5</v>
      </c>
      <c r="G22" s="167">
        <f>F22</f>
        <v>20.5</v>
      </c>
      <c r="H22" s="319"/>
      <c r="I22" s="173" t="s">
        <v>170</v>
      </c>
      <c r="J22" s="173" t="s">
        <v>170</v>
      </c>
      <c r="K22" s="324"/>
      <c r="L22" s="324"/>
      <c r="M22" s="324"/>
      <c r="N22" s="324"/>
    </row>
    <row r="23" ht="19.5" customHeight="1" spans="1:14">
      <c r="A23" s="166" t="s">
        <v>191</v>
      </c>
      <c r="B23" s="167">
        <f>C23-9</f>
        <v>171</v>
      </c>
      <c r="C23" s="167">
        <f>D23-10</f>
        <v>180</v>
      </c>
      <c r="D23" s="167">
        <v>190</v>
      </c>
      <c r="E23" s="167">
        <f>D23+11</f>
        <v>201</v>
      </c>
      <c r="F23" s="167">
        <f>E23+12</f>
        <v>213</v>
      </c>
      <c r="G23" s="167">
        <f>F23+11</f>
        <v>224</v>
      </c>
      <c r="H23" s="319"/>
      <c r="I23" s="173"/>
      <c r="J23" s="175"/>
      <c r="K23" s="324"/>
      <c r="L23" s="324"/>
      <c r="M23" s="324"/>
      <c r="N23" s="324"/>
    </row>
    <row r="24" ht="19.5" customHeight="1" spans="1:14">
      <c r="A24" s="166" t="s">
        <v>192</v>
      </c>
      <c r="B24" s="167">
        <f t="shared" ref="B24:G24" si="9">B23-5</f>
        <v>166</v>
      </c>
      <c r="C24" s="167">
        <f t="shared" si="9"/>
        <v>175</v>
      </c>
      <c r="D24" s="167">
        <f t="shared" si="9"/>
        <v>185</v>
      </c>
      <c r="E24" s="167">
        <f t="shared" si="9"/>
        <v>196</v>
      </c>
      <c r="F24" s="167">
        <f t="shared" si="9"/>
        <v>208</v>
      </c>
      <c r="G24" s="167">
        <f t="shared" si="9"/>
        <v>219</v>
      </c>
      <c r="H24" s="319"/>
      <c r="I24" s="173"/>
      <c r="J24" s="175"/>
      <c r="K24" s="324"/>
      <c r="L24" s="324"/>
      <c r="M24" s="324"/>
      <c r="N24" s="324"/>
    </row>
    <row r="25" ht="14.25" spans="1:14">
      <c r="A25" s="168" t="s">
        <v>193</v>
      </c>
      <c r="D25" s="169"/>
      <c r="E25" s="169"/>
      <c r="F25" s="169"/>
      <c r="G25" s="169"/>
      <c r="H25" s="169"/>
      <c r="I25" s="176"/>
      <c r="J25" s="176"/>
      <c r="K25" s="169"/>
      <c r="L25" s="169"/>
      <c r="M25" s="169"/>
      <c r="N25" s="169"/>
    </row>
    <row r="26" ht="14.25" spans="1:14">
      <c r="A26" s="155" t="s">
        <v>194</v>
      </c>
      <c r="D26" s="169"/>
      <c r="E26" s="169"/>
      <c r="F26" s="169"/>
      <c r="G26" s="169"/>
      <c r="H26" s="169"/>
      <c r="I26" s="176"/>
      <c r="J26" s="176"/>
      <c r="K26" s="169"/>
      <c r="L26" s="169"/>
      <c r="M26" s="169"/>
      <c r="N26" s="169"/>
    </row>
    <row r="27" ht="14.25" spans="1:13">
      <c r="A27" s="169"/>
      <c r="B27" s="169"/>
      <c r="C27" s="169"/>
      <c r="D27" s="169"/>
      <c r="E27" s="169"/>
      <c r="F27" s="169"/>
      <c r="G27" s="169"/>
      <c r="H27" s="169"/>
      <c r="I27" s="177" t="s">
        <v>195</v>
      </c>
      <c r="J27" s="177"/>
      <c r="K27" s="168" t="s">
        <v>196</v>
      </c>
      <c r="L27" s="168"/>
      <c r="M27" s="168" t="s">
        <v>197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"/>
  <sheetViews>
    <sheetView zoomScale="125" zoomScaleNormal="125" workbookViewId="0">
      <selection activeCell="E10" sqref="E10"/>
    </sheetView>
  </sheetViews>
  <sheetFormatPr defaultColWidth="10" defaultRowHeight="16.5" customHeight="1"/>
  <cols>
    <col min="1" max="1" width="10.8333333333333" style="204" customWidth="1"/>
    <col min="2" max="2" width="10" style="204"/>
    <col min="3" max="3" width="12.5" style="204" customWidth="1"/>
    <col min="4" max="5" width="10" style="204"/>
    <col min="6" max="7" width="15.2" style="204" customWidth="1"/>
    <col min="8" max="16384" width="10" style="204"/>
  </cols>
  <sheetData>
    <row r="1" ht="22.5" customHeight="1" spans="1:11">
      <c r="A1" s="205" t="s">
        <v>198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53</v>
      </c>
      <c r="B2" s="180" t="s">
        <v>54</v>
      </c>
      <c r="C2" s="180"/>
      <c r="D2" s="207" t="s">
        <v>55</v>
      </c>
      <c r="E2" s="207"/>
      <c r="F2" s="180" t="str">
        <f>首期!F2</f>
        <v>青岛锦瑞麟服装有限公司</v>
      </c>
      <c r="G2" s="180"/>
      <c r="H2" s="208" t="s">
        <v>57</v>
      </c>
      <c r="I2" s="289" t="str">
        <f>首期!I2</f>
        <v>青岛锦瑞麟服装有限公司</v>
      </c>
      <c r="J2" s="289"/>
      <c r="K2" s="290"/>
    </row>
    <row r="3" customHeight="1" spans="1:11">
      <c r="A3" s="209" t="s">
        <v>58</v>
      </c>
      <c r="B3" s="210"/>
      <c r="C3" s="211"/>
      <c r="D3" s="212" t="s">
        <v>59</v>
      </c>
      <c r="E3" s="213"/>
      <c r="F3" s="213"/>
      <c r="G3" s="214"/>
      <c r="H3" s="212" t="s">
        <v>60</v>
      </c>
      <c r="I3" s="213"/>
      <c r="J3" s="213"/>
      <c r="K3" s="214"/>
    </row>
    <row r="4" ht="51" customHeight="1" spans="1:11">
      <c r="A4" s="215" t="s">
        <v>61</v>
      </c>
      <c r="B4" s="216" t="str">
        <f>首期!B4</f>
        <v>TADDAN92552</v>
      </c>
      <c r="C4" s="217"/>
      <c r="D4" s="215" t="s">
        <v>63</v>
      </c>
      <c r="E4" s="218"/>
      <c r="F4" s="219" t="str">
        <f>首期!F4</f>
        <v>2025/9/8-1597件（1000-TR01）2025/9/18-1000件（1000-TR01）2025/10/3-3903件（1000-TR01）</v>
      </c>
      <c r="G4" s="220"/>
      <c r="H4" s="215" t="s">
        <v>199</v>
      </c>
      <c r="I4" s="218"/>
      <c r="J4" s="241" t="s">
        <v>66</v>
      </c>
      <c r="K4" s="291" t="s">
        <v>67</v>
      </c>
    </row>
    <row r="5" customHeight="1" spans="1:11">
      <c r="A5" s="221" t="s">
        <v>68</v>
      </c>
      <c r="B5" s="216" t="str">
        <f>首期!B5</f>
        <v>女式羽绒服</v>
      </c>
      <c r="C5" s="217"/>
      <c r="D5" s="215" t="s">
        <v>200</v>
      </c>
      <c r="E5" s="218"/>
      <c r="F5" s="222">
        <v>1</v>
      </c>
      <c r="G5" s="217"/>
      <c r="H5" s="215" t="s">
        <v>201</v>
      </c>
      <c r="I5" s="218"/>
      <c r="J5" s="241" t="s">
        <v>66</v>
      </c>
      <c r="K5" s="291" t="s">
        <v>67</v>
      </c>
    </row>
    <row r="6" customHeight="1" spans="1:11">
      <c r="A6" s="215" t="s">
        <v>72</v>
      </c>
      <c r="B6" s="216">
        <f>首期!B6</f>
        <v>3</v>
      </c>
      <c r="C6" s="217">
        <f>首期!C6</f>
        <v>6</v>
      </c>
      <c r="D6" s="215" t="s">
        <v>202</v>
      </c>
      <c r="E6" s="218"/>
      <c r="F6" s="222">
        <v>0.31</v>
      </c>
      <c r="G6" s="217"/>
      <c r="H6" s="223" t="s">
        <v>203</v>
      </c>
      <c r="I6" s="266"/>
      <c r="J6" s="266"/>
      <c r="K6" s="292"/>
    </row>
    <row r="7" customHeight="1" spans="1:11">
      <c r="A7" s="215" t="s">
        <v>75</v>
      </c>
      <c r="B7" s="224">
        <f>首期!B7</f>
        <v>6500</v>
      </c>
      <c r="C7" s="225"/>
      <c r="D7" s="215" t="s">
        <v>204</v>
      </c>
      <c r="E7" s="218"/>
      <c r="F7" s="222">
        <v>0.1</v>
      </c>
      <c r="G7" s="217"/>
      <c r="H7" s="226" t="s">
        <v>205</v>
      </c>
      <c r="I7" s="241"/>
      <c r="J7" s="241"/>
      <c r="K7" s="291"/>
    </row>
    <row r="8" ht="49" customHeight="1" spans="1:11">
      <c r="A8" s="227" t="s">
        <v>78</v>
      </c>
      <c r="B8" s="228" t="str">
        <f>首期!B8</f>
        <v>CGDD25043000033-1597件                                                                                                                                                                        CGDD25043000034-1000件                                                                                                                                                                       CGDD25043000035-3903件</v>
      </c>
      <c r="C8" s="229"/>
      <c r="D8" s="230" t="s">
        <v>80</v>
      </c>
      <c r="E8" s="231"/>
      <c r="F8" s="232">
        <f>首期!F8</f>
        <v>45905</v>
      </c>
      <c r="G8" s="233"/>
      <c r="H8" s="230"/>
      <c r="I8" s="231"/>
      <c r="J8" s="231"/>
      <c r="K8" s="293"/>
    </row>
    <row r="9" customHeight="1" spans="1:11">
      <c r="A9" s="234" t="s">
        <v>206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94" t="s">
        <v>86</v>
      </c>
    </row>
    <row r="11" customHeight="1" spans="1:11">
      <c r="A11" s="221" t="s">
        <v>90</v>
      </c>
      <c r="B11" s="240" t="s">
        <v>85</v>
      </c>
      <c r="C11" s="241" t="s">
        <v>86</v>
      </c>
      <c r="D11" s="242"/>
      <c r="E11" s="243" t="s">
        <v>92</v>
      </c>
      <c r="F11" s="240" t="s">
        <v>85</v>
      </c>
      <c r="G11" s="241" t="s">
        <v>86</v>
      </c>
      <c r="H11" s="240"/>
      <c r="I11" s="243" t="s">
        <v>97</v>
      </c>
      <c r="J11" s="240" t="s">
        <v>85</v>
      </c>
      <c r="K11" s="291" t="s">
        <v>86</v>
      </c>
    </row>
    <row r="12" customHeight="1" spans="1:11">
      <c r="A12" s="230" t="s">
        <v>207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93"/>
    </row>
    <row r="13" customHeight="1" spans="1:11">
      <c r="A13" s="244" t="s">
        <v>208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95"/>
    </row>
    <row r="14" customHeight="1" spans="1:11">
      <c r="A14" s="246" t="s">
        <v>209</v>
      </c>
      <c r="B14" s="247"/>
      <c r="C14" s="247"/>
      <c r="D14" s="247"/>
      <c r="E14" s="247"/>
      <c r="F14" s="247"/>
      <c r="G14" s="247"/>
      <c r="H14" s="247"/>
      <c r="I14" s="296"/>
      <c r="J14" s="296"/>
      <c r="K14" s="297"/>
    </row>
    <row r="15" customHeight="1" spans="1:11">
      <c r="A15" s="246"/>
      <c r="B15" s="247"/>
      <c r="C15" s="247"/>
      <c r="D15" s="247"/>
      <c r="E15" s="247"/>
      <c r="F15" s="247"/>
      <c r="G15" s="247"/>
      <c r="H15" s="247"/>
      <c r="I15" s="296"/>
      <c r="J15" s="296"/>
      <c r="K15" s="297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98"/>
    </row>
    <row r="17" customHeight="1" spans="1:11">
      <c r="A17" s="250" t="s">
        <v>210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1" t="s">
        <v>211</v>
      </c>
      <c r="B18" s="252"/>
      <c r="C18" s="252"/>
      <c r="D18" s="252"/>
      <c r="E18" s="252"/>
      <c r="F18" s="252"/>
      <c r="G18" s="252"/>
      <c r="H18" s="252"/>
      <c r="I18" s="299"/>
      <c r="J18" s="299"/>
      <c r="K18" s="300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301"/>
      <c r="J19" s="302"/>
      <c r="K19" s="303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304"/>
    </row>
    <row r="21" customHeight="1" spans="1:11">
      <c r="A21" s="261" t="s">
        <v>124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customHeight="1" spans="1:11">
      <c r="A22" s="70" t="s">
        <v>125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3"/>
    </row>
    <row r="23" customHeight="1" spans="1:11">
      <c r="A23" s="83" t="s">
        <v>126</v>
      </c>
      <c r="B23" s="85"/>
      <c r="C23" s="241" t="s">
        <v>66</v>
      </c>
      <c r="D23" s="241" t="s">
        <v>67</v>
      </c>
      <c r="E23" s="82"/>
      <c r="F23" s="82"/>
      <c r="G23" s="82"/>
      <c r="H23" s="82"/>
      <c r="I23" s="82"/>
      <c r="J23" s="82"/>
      <c r="K23" s="137"/>
    </row>
    <row r="24" customHeight="1" spans="1:11">
      <c r="A24" s="262" t="s">
        <v>212</v>
      </c>
      <c r="B24" s="263"/>
      <c r="C24" s="263"/>
      <c r="D24" s="263"/>
      <c r="E24" s="263"/>
      <c r="F24" s="263"/>
      <c r="G24" s="263"/>
      <c r="H24" s="263"/>
      <c r="I24" s="263"/>
      <c r="J24" s="263"/>
      <c r="K24" s="305"/>
    </row>
    <row r="25" customHeight="1" spans="1:1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306"/>
    </row>
    <row r="26" customHeight="1" spans="1:11">
      <c r="A26" s="234" t="s">
        <v>135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9" t="s">
        <v>136</v>
      </c>
      <c r="B27" s="237" t="s">
        <v>95</v>
      </c>
      <c r="C27" s="237" t="s">
        <v>96</v>
      </c>
      <c r="D27" s="237" t="s">
        <v>88</v>
      </c>
      <c r="E27" s="210" t="s">
        <v>137</v>
      </c>
      <c r="F27" s="237" t="s">
        <v>95</v>
      </c>
      <c r="G27" s="237" t="s">
        <v>96</v>
      </c>
      <c r="H27" s="237" t="s">
        <v>88</v>
      </c>
      <c r="I27" s="210" t="s">
        <v>138</v>
      </c>
      <c r="J27" s="237" t="s">
        <v>95</v>
      </c>
      <c r="K27" s="294" t="s">
        <v>96</v>
      </c>
    </row>
    <row r="28" customHeight="1" spans="1:11">
      <c r="A28" s="223" t="s">
        <v>87</v>
      </c>
      <c r="B28" s="241" t="s">
        <v>95</v>
      </c>
      <c r="C28" s="241" t="s">
        <v>96</v>
      </c>
      <c r="D28" s="241" t="s">
        <v>88</v>
      </c>
      <c r="E28" s="266" t="s">
        <v>94</v>
      </c>
      <c r="F28" s="241" t="s">
        <v>95</v>
      </c>
      <c r="G28" s="241" t="s">
        <v>96</v>
      </c>
      <c r="H28" s="241" t="s">
        <v>88</v>
      </c>
      <c r="I28" s="266" t="s">
        <v>105</v>
      </c>
      <c r="J28" s="241" t="s">
        <v>95</v>
      </c>
      <c r="K28" s="291" t="s">
        <v>96</v>
      </c>
    </row>
    <row r="29" customHeight="1" spans="1:11">
      <c r="A29" s="215" t="s">
        <v>213</v>
      </c>
      <c r="B29" s="267"/>
      <c r="C29" s="267"/>
      <c r="D29" s="267"/>
      <c r="E29" s="267"/>
      <c r="F29" s="267"/>
      <c r="G29" s="267"/>
      <c r="H29" s="267"/>
      <c r="I29" s="267"/>
      <c r="J29" s="267"/>
      <c r="K29" s="307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308"/>
    </row>
    <row r="31" customHeight="1" spans="1:11">
      <c r="A31" s="270" t="s">
        <v>214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ht="17.25" customHeight="1" spans="1:11">
      <c r="A32" s="271" t="s">
        <v>215</v>
      </c>
      <c r="B32" s="272"/>
      <c r="C32" s="272"/>
      <c r="D32" s="272"/>
      <c r="E32" s="272"/>
      <c r="F32" s="272"/>
      <c r="G32" s="272"/>
      <c r="H32" s="272"/>
      <c r="I32" s="272"/>
      <c r="J32" s="272"/>
      <c r="K32" s="309"/>
    </row>
    <row r="33" ht="17.25" customHeight="1" spans="1:11">
      <c r="A33" s="273" t="s">
        <v>216</v>
      </c>
      <c r="B33" s="274"/>
      <c r="C33" s="274"/>
      <c r="D33" s="274"/>
      <c r="E33" s="274"/>
      <c r="F33" s="274"/>
      <c r="G33" s="274"/>
      <c r="H33" s="274"/>
      <c r="I33" s="274"/>
      <c r="J33" s="274"/>
      <c r="K33" s="310"/>
    </row>
    <row r="34" ht="17.25" customHeight="1" spans="1:11">
      <c r="A34" s="273" t="s">
        <v>217</v>
      </c>
      <c r="B34" s="274"/>
      <c r="C34" s="274"/>
      <c r="D34" s="274"/>
      <c r="E34" s="274"/>
      <c r="F34" s="274"/>
      <c r="G34" s="274"/>
      <c r="H34" s="274"/>
      <c r="I34" s="274"/>
      <c r="J34" s="274"/>
      <c r="K34" s="310"/>
    </row>
    <row r="35" ht="17.25" customHeight="1" spans="1:11">
      <c r="A35" s="273" t="s">
        <v>218</v>
      </c>
      <c r="B35" s="274"/>
      <c r="C35" s="274"/>
      <c r="D35" s="274"/>
      <c r="E35" s="274"/>
      <c r="F35" s="274"/>
      <c r="G35" s="274"/>
      <c r="H35" s="274"/>
      <c r="I35" s="274"/>
      <c r="J35" s="274"/>
      <c r="K35" s="310"/>
    </row>
    <row r="36" ht="17.25" customHeight="1" spans="1:11">
      <c r="A36" s="273" t="s">
        <v>219</v>
      </c>
      <c r="B36" s="274"/>
      <c r="C36" s="274"/>
      <c r="D36" s="274"/>
      <c r="E36" s="274"/>
      <c r="F36" s="274"/>
      <c r="G36" s="274"/>
      <c r="H36" s="274"/>
      <c r="I36" s="274"/>
      <c r="J36" s="274"/>
      <c r="K36" s="310"/>
    </row>
    <row r="37" ht="17.25" customHeight="1" spans="1:11">
      <c r="A37" s="273" t="s">
        <v>220</v>
      </c>
      <c r="B37" s="274"/>
      <c r="C37" s="274"/>
      <c r="D37" s="274"/>
      <c r="E37" s="274"/>
      <c r="F37" s="274"/>
      <c r="G37" s="274"/>
      <c r="H37" s="274"/>
      <c r="I37" s="274"/>
      <c r="J37" s="274"/>
      <c r="K37" s="310"/>
    </row>
    <row r="38" ht="17.25" customHeight="1" spans="1:1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310"/>
    </row>
    <row r="39" ht="17.25" customHeight="1" spans="1:11">
      <c r="A39" s="268" t="s">
        <v>134</v>
      </c>
      <c r="B39" s="269"/>
      <c r="C39" s="269"/>
      <c r="D39" s="269"/>
      <c r="E39" s="269"/>
      <c r="F39" s="269"/>
      <c r="G39" s="269"/>
      <c r="H39" s="269"/>
      <c r="I39" s="269"/>
      <c r="J39" s="269"/>
      <c r="K39" s="308"/>
    </row>
    <row r="40" customHeight="1" spans="1:11">
      <c r="A40" s="270" t="s">
        <v>221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0"/>
    </row>
    <row r="41" ht="18" customHeight="1" spans="1:11">
      <c r="A41" s="275" t="s">
        <v>207</v>
      </c>
      <c r="B41" s="276"/>
      <c r="C41" s="276"/>
      <c r="D41" s="276"/>
      <c r="E41" s="276"/>
      <c r="F41" s="276"/>
      <c r="G41" s="276"/>
      <c r="H41" s="276"/>
      <c r="I41" s="276"/>
      <c r="J41" s="276"/>
      <c r="K41" s="311"/>
    </row>
    <row r="42" ht="18" customHeight="1" spans="1:1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311"/>
    </row>
    <row r="43" ht="18" customHeight="1" spans="1:11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306"/>
    </row>
    <row r="44" ht="21" customHeight="1" spans="1:11">
      <c r="A44" s="277" t="s">
        <v>142</v>
      </c>
      <c r="B44" s="278" t="s">
        <v>222</v>
      </c>
      <c r="C44" s="278"/>
      <c r="D44" s="279" t="s">
        <v>144</v>
      </c>
      <c r="E44" s="280" t="s">
        <v>223</v>
      </c>
      <c r="F44" s="279" t="s">
        <v>146</v>
      </c>
      <c r="G44" s="281">
        <v>45789</v>
      </c>
      <c r="H44" s="282" t="s">
        <v>147</v>
      </c>
      <c r="I44" s="282"/>
      <c r="J44" s="278" t="s">
        <v>224</v>
      </c>
      <c r="K44" s="312"/>
    </row>
    <row r="45" customHeight="1" spans="1:11">
      <c r="A45" s="283" t="s">
        <v>148</v>
      </c>
      <c r="B45" s="284"/>
      <c r="C45" s="284"/>
      <c r="D45" s="284"/>
      <c r="E45" s="284"/>
      <c r="F45" s="284"/>
      <c r="G45" s="284"/>
      <c r="H45" s="284"/>
      <c r="I45" s="284"/>
      <c r="J45" s="284"/>
      <c r="K45" s="313"/>
    </row>
    <row r="46" customHeight="1" spans="1:11">
      <c r="A46" s="285" t="s">
        <v>225</v>
      </c>
      <c r="B46" s="286"/>
      <c r="C46" s="286"/>
      <c r="D46" s="286"/>
      <c r="E46" s="286"/>
      <c r="F46" s="286"/>
      <c r="G46" s="286"/>
      <c r="H46" s="286"/>
      <c r="I46" s="286"/>
      <c r="J46" s="286"/>
      <c r="K46" s="314"/>
    </row>
    <row r="47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15"/>
    </row>
    <row r="48" ht="21" customHeight="1" spans="1:11">
      <c r="A48" s="277" t="s">
        <v>142</v>
      </c>
      <c r="B48" s="278"/>
      <c r="C48" s="278"/>
      <c r="D48" s="279" t="s">
        <v>144</v>
      </c>
      <c r="E48" s="279"/>
      <c r="F48" s="279" t="s">
        <v>146</v>
      </c>
      <c r="G48" s="279"/>
      <c r="H48" s="282" t="s">
        <v>147</v>
      </c>
      <c r="I48" s="282"/>
      <c r="J48" s="316"/>
      <c r="K48" s="317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workbookViewId="0">
      <selection activeCell="G24" sqref="G24"/>
    </sheetView>
  </sheetViews>
  <sheetFormatPr defaultColWidth="9" defaultRowHeight="26" customHeight="1"/>
  <cols>
    <col min="1" max="1" width="17.1666666666667" style="155" customWidth="1"/>
    <col min="2" max="7" width="9.33333333333333" style="155" customWidth="1"/>
    <col min="8" max="8" width="1.33333333333333" style="155" customWidth="1"/>
    <col min="9" max="9" width="16.5" style="155" customWidth="1"/>
    <col min="10" max="10" width="17" style="155" customWidth="1"/>
    <col min="11" max="11" width="18.5" style="155" customWidth="1"/>
    <col min="12" max="12" width="16.6666666666667" style="155" customWidth="1"/>
    <col min="13" max="13" width="14.1666666666667" style="155" customWidth="1"/>
    <col min="14" max="14" width="16.3333333333333" style="155" customWidth="1"/>
    <col min="15" max="16384" width="9" style="155"/>
  </cols>
  <sheetData>
    <row r="1" ht="22.5" customHeight="1" spans="1:14">
      <c r="A1" s="157" t="s">
        <v>150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ht="22.5" customHeight="1" spans="1:14">
      <c r="A2" s="159" t="s">
        <v>61</v>
      </c>
      <c r="B2" s="160" t="str">
        <f>'验货尺寸表 '!B2</f>
        <v>TADDAN92552</v>
      </c>
      <c r="C2" s="160"/>
      <c r="D2" s="197" t="s">
        <v>68</v>
      </c>
      <c r="E2" s="160" t="str">
        <f>'验货尺寸表 '!E2</f>
        <v>女式羽绒服</v>
      </c>
      <c r="F2" s="160"/>
      <c r="G2" s="160"/>
      <c r="H2" s="162"/>
      <c r="I2" s="159" t="s">
        <v>57</v>
      </c>
      <c r="J2" s="160" t="str">
        <f>'验货尺寸表 '!J2</f>
        <v>青岛锦瑞麟服装有限公司</v>
      </c>
      <c r="K2" s="160"/>
      <c r="L2" s="160"/>
      <c r="M2" s="160"/>
      <c r="N2" s="160"/>
    </row>
    <row r="3" ht="22.5" customHeight="1" spans="1:14">
      <c r="A3" s="163" t="s">
        <v>151</v>
      </c>
      <c r="B3" s="164" t="s">
        <v>152</v>
      </c>
      <c r="C3" s="164"/>
      <c r="D3" s="164"/>
      <c r="E3" s="164"/>
      <c r="F3" s="164"/>
      <c r="G3" s="164"/>
      <c r="H3" s="162"/>
      <c r="I3" s="198" t="s">
        <v>153</v>
      </c>
      <c r="J3" s="198"/>
      <c r="K3" s="198"/>
      <c r="L3" s="198"/>
      <c r="M3" s="198"/>
      <c r="N3" s="198"/>
    </row>
    <row r="4" ht="22.5" customHeight="1" spans="1:14">
      <c r="A4" s="163"/>
      <c r="B4" s="165" t="s">
        <v>154</v>
      </c>
      <c r="C4" s="165" t="s">
        <v>155</v>
      </c>
      <c r="D4" s="165" t="s">
        <v>156</v>
      </c>
      <c r="E4" s="165" t="s">
        <v>157</v>
      </c>
      <c r="F4" s="165" t="s">
        <v>158</v>
      </c>
      <c r="G4" s="165" t="s">
        <v>159</v>
      </c>
      <c r="H4" s="162"/>
      <c r="I4" s="199" t="s">
        <v>226</v>
      </c>
      <c r="J4" s="199" t="s">
        <v>227</v>
      </c>
      <c r="K4" s="199" t="s">
        <v>228</v>
      </c>
      <c r="L4" s="199" t="s">
        <v>229</v>
      </c>
      <c r="M4" s="200"/>
      <c r="N4" s="200"/>
    </row>
    <row r="5" ht="22.5" customHeight="1" spans="1:14">
      <c r="A5" s="163"/>
      <c r="B5" s="165" t="s">
        <v>161</v>
      </c>
      <c r="C5" s="165" t="s">
        <v>162</v>
      </c>
      <c r="D5" s="165" t="s">
        <v>163</v>
      </c>
      <c r="E5" s="165" t="s">
        <v>164</v>
      </c>
      <c r="F5" s="165" t="s">
        <v>165</v>
      </c>
      <c r="G5" s="165" t="s">
        <v>166</v>
      </c>
      <c r="H5" s="162"/>
      <c r="I5" s="201" t="s">
        <v>167</v>
      </c>
      <c r="J5" s="201" t="s">
        <v>230</v>
      </c>
      <c r="K5" s="201" t="s">
        <v>230</v>
      </c>
      <c r="L5" s="201" t="s">
        <v>167</v>
      </c>
      <c r="M5" s="175"/>
      <c r="N5" s="175"/>
    </row>
    <row r="6" ht="22.5" customHeight="1" spans="1:14">
      <c r="A6" s="166" t="s">
        <v>169</v>
      </c>
      <c r="B6" s="167">
        <f t="shared" ref="B6:B8" si="0">C6-1</f>
        <v>69</v>
      </c>
      <c r="C6" s="167">
        <f t="shared" ref="C6:C8" si="1">D6-2</f>
        <v>70</v>
      </c>
      <c r="D6" s="167">
        <v>72</v>
      </c>
      <c r="E6" s="167">
        <f t="shared" ref="E6:E8" si="2">D6+2</f>
        <v>74</v>
      </c>
      <c r="F6" s="167">
        <f t="shared" ref="F6:F8" si="3">E6+2</f>
        <v>76</v>
      </c>
      <c r="G6" s="167">
        <f t="shared" ref="G6:G8" si="4">F6+1</f>
        <v>77</v>
      </c>
      <c r="H6" s="162"/>
      <c r="I6" s="173" t="s">
        <v>170</v>
      </c>
      <c r="J6" s="173" t="s">
        <v>231</v>
      </c>
      <c r="K6" s="173" t="s">
        <v>231</v>
      </c>
      <c r="L6" s="173" t="s">
        <v>170</v>
      </c>
      <c r="M6" s="175"/>
      <c r="N6" s="175"/>
    </row>
    <row r="7" ht="22.5" customHeight="1" spans="1:14">
      <c r="A7" s="166" t="s">
        <v>171</v>
      </c>
      <c r="B7" s="167">
        <f t="shared" si="0"/>
        <v>72</v>
      </c>
      <c r="C7" s="167">
        <f t="shared" si="1"/>
        <v>73</v>
      </c>
      <c r="D7" s="167">
        <v>75</v>
      </c>
      <c r="E7" s="167">
        <f t="shared" si="2"/>
        <v>77</v>
      </c>
      <c r="F7" s="167">
        <f t="shared" si="3"/>
        <v>79</v>
      </c>
      <c r="G7" s="167">
        <f t="shared" si="4"/>
        <v>80</v>
      </c>
      <c r="H7" s="162"/>
      <c r="I7" s="173" t="s">
        <v>170</v>
      </c>
      <c r="J7" s="173" t="s">
        <v>232</v>
      </c>
      <c r="K7" s="173" t="s">
        <v>231</v>
      </c>
      <c r="L7" s="173" t="s">
        <v>170</v>
      </c>
      <c r="M7" s="175"/>
      <c r="N7" s="175"/>
    </row>
    <row r="8" ht="22.5" customHeight="1" spans="1:14">
      <c r="A8" s="166" t="s">
        <v>172</v>
      </c>
      <c r="B8" s="167">
        <f t="shared" si="0"/>
        <v>72</v>
      </c>
      <c r="C8" s="167">
        <f t="shared" si="1"/>
        <v>73</v>
      </c>
      <c r="D8" s="167">
        <v>75</v>
      </c>
      <c r="E8" s="167">
        <f t="shared" si="2"/>
        <v>77</v>
      </c>
      <c r="F8" s="167">
        <f t="shared" si="3"/>
        <v>79</v>
      </c>
      <c r="G8" s="167">
        <f t="shared" si="4"/>
        <v>80</v>
      </c>
      <c r="H8" s="162"/>
      <c r="I8" s="173" t="s">
        <v>233</v>
      </c>
      <c r="J8" s="173" t="s">
        <v>234</v>
      </c>
      <c r="K8" s="173" t="s">
        <v>234</v>
      </c>
      <c r="L8" s="173" t="s">
        <v>233</v>
      </c>
      <c r="M8" s="174"/>
      <c r="N8" s="175"/>
    </row>
    <row r="9" ht="22.5" customHeight="1" spans="1:14">
      <c r="A9" s="166" t="s">
        <v>173</v>
      </c>
      <c r="B9" s="167">
        <f>C9-4</f>
        <v>104</v>
      </c>
      <c r="C9" s="167">
        <f>D9-4</f>
        <v>108</v>
      </c>
      <c r="D9" s="167">
        <v>112</v>
      </c>
      <c r="E9" s="167">
        <f>D9+4</f>
        <v>116</v>
      </c>
      <c r="F9" s="167">
        <f>E9+4</f>
        <v>120</v>
      </c>
      <c r="G9" s="167">
        <f>F9+6</f>
        <v>126</v>
      </c>
      <c r="H9" s="162"/>
      <c r="I9" s="173" t="s">
        <v>235</v>
      </c>
      <c r="J9" s="173" t="s">
        <v>236</v>
      </c>
      <c r="K9" s="173" t="s">
        <v>237</v>
      </c>
      <c r="L9" s="173" t="s">
        <v>233</v>
      </c>
      <c r="M9" s="174"/>
      <c r="N9" s="175"/>
    </row>
    <row r="10" ht="22.5" customHeight="1" spans="1:14">
      <c r="A10" s="166" t="s">
        <v>175</v>
      </c>
      <c r="B10" s="167">
        <f>C10-4</f>
        <v>112</v>
      </c>
      <c r="C10" s="167">
        <f>D10-4</f>
        <v>116</v>
      </c>
      <c r="D10" s="167">
        <v>120</v>
      </c>
      <c r="E10" s="167">
        <f>D10+4</f>
        <v>124</v>
      </c>
      <c r="F10" s="167">
        <f>E10+5</f>
        <v>129</v>
      </c>
      <c r="G10" s="167">
        <f>F10+6</f>
        <v>135</v>
      </c>
      <c r="H10" s="162"/>
      <c r="I10" s="173" t="s">
        <v>170</v>
      </c>
      <c r="J10" s="173" t="s">
        <v>231</v>
      </c>
      <c r="K10" s="173" t="s">
        <v>238</v>
      </c>
      <c r="L10" s="173" t="s">
        <v>170</v>
      </c>
      <c r="M10" s="174"/>
      <c r="N10" s="175"/>
    </row>
    <row r="11" ht="22.5" customHeight="1" spans="1:14">
      <c r="A11" s="166" t="s">
        <v>176</v>
      </c>
      <c r="B11" s="167">
        <f>C11-1</f>
        <v>40</v>
      </c>
      <c r="C11" s="167">
        <f>D11-1</f>
        <v>41</v>
      </c>
      <c r="D11" s="167">
        <v>42</v>
      </c>
      <c r="E11" s="167">
        <f>D11+1</f>
        <v>43</v>
      </c>
      <c r="F11" s="167">
        <f>E11+1</f>
        <v>44</v>
      </c>
      <c r="G11" s="167">
        <f>F11+1.2</f>
        <v>45.2</v>
      </c>
      <c r="H11" s="162"/>
      <c r="I11" s="173" t="s">
        <v>178</v>
      </c>
      <c r="J11" s="173" t="s">
        <v>239</v>
      </c>
      <c r="K11" s="173" t="s">
        <v>240</v>
      </c>
      <c r="L11" s="173" t="s">
        <v>241</v>
      </c>
      <c r="M11" s="174"/>
      <c r="N11" s="175"/>
    </row>
    <row r="12" ht="22.5" customHeight="1" spans="1:14">
      <c r="A12" s="166" t="s">
        <v>179</v>
      </c>
      <c r="B12" s="167">
        <f t="shared" ref="B12:B16" si="5">C12-0.5</f>
        <v>60.5</v>
      </c>
      <c r="C12" s="167">
        <f>D12-1</f>
        <v>61</v>
      </c>
      <c r="D12" s="167">
        <v>62</v>
      </c>
      <c r="E12" s="167">
        <f>D12+1</f>
        <v>63</v>
      </c>
      <c r="F12" s="167">
        <f>E12+1</f>
        <v>64</v>
      </c>
      <c r="G12" s="167">
        <f>F12+0.5</f>
        <v>64.5</v>
      </c>
      <c r="H12" s="162"/>
      <c r="I12" s="173" t="s">
        <v>242</v>
      </c>
      <c r="J12" s="173" t="s">
        <v>231</v>
      </c>
      <c r="K12" s="173" t="s">
        <v>243</v>
      </c>
      <c r="L12" s="173" t="s">
        <v>177</v>
      </c>
      <c r="M12" s="174"/>
      <c r="N12" s="175"/>
    </row>
    <row r="13" ht="22.5" customHeight="1" spans="1:14">
      <c r="A13" s="166" t="s">
        <v>180</v>
      </c>
      <c r="B13" s="167">
        <f>C13-0.8</f>
        <v>20.9</v>
      </c>
      <c r="C13" s="167">
        <f>D13-0.8</f>
        <v>21.7</v>
      </c>
      <c r="D13" s="167">
        <v>22.5</v>
      </c>
      <c r="E13" s="167">
        <f>D13+0.8</f>
        <v>23.3</v>
      </c>
      <c r="F13" s="167">
        <f>E13+0.8</f>
        <v>24.1</v>
      </c>
      <c r="G13" s="167">
        <f>F13+1.3</f>
        <v>25.4</v>
      </c>
      <c r="H13" s="162"/>
      <c r="I13" s="173" t="s">
        <v>170</v>
      </c>
      <c r="J13" s="173" t="s">
        <v>244</v>
      </c>
      <c r="K13" s="173" t="s">
        <v>245</v>
      </c>
      <c r="L13" s="173" t="s">
        <v>170</v>
      </c>
      <c r="M13" s="174"/>
      <c r="N13" s="175"/>
    </row>
    <row r="14" ht="22.5" customHeight="1" spans="1:14">
      <c r="A14" s="166" t="s">
        <v>182</v>
      </c>
      <c r="B14" s="167">
        <f>C14-0.7</f>
        <v>17.4</v>
      </c>
      <c r="C14" s="167">
        <f>D14-0.7</f>
        <v>18.1</v>
      </c>
      <c r="D14" s="167">
        <v>18.8</v>
      </c>
      <c r="E14" s="167">
        <f>D14+0.7</f>
        <v>19.5</v>
      </c>
      <c r="F14" s="167">
        <f>E14+0.7</f>
        <v>20.2</v>
      </c>
      <c r="G14" s="167">
        <f>F14+1</f>
        <v>21.2</v>
      </c>
      <c r="H14" s="162"/>
      <c r="I14" s="173" t="s">
        <v>170</v>
      </c>
      <c r="J14" s="173" t="s">
        <v>240</v>
      </c>
      <c r="K14" s="173" t="s">
        <v>231</v>
      </c>
      <c r="L14" s="173" t="s">
        <v>170</v>
      </c>
      <c r="M14" s="174"/>
      <c r="N14" s="175"/>
    </row>
    <row r="15" ht="22.5" customHeight="1" spans="1:14">
      <c r="A15" s="166" t="s">
        <v>183</v>
      </c>
      <c r="B15" s="167">
        <f t="shared" si="5"/>
        <v>13.5</v>
      </c>
      <c r="C15" s="167">
        <f t="shared" ref="C15:C21" si="6">D15-0.5</f>
        <v>14</v>
      </c>
      <c r="D15" s="167">
        <v>14.5</v>
      </c>
      <c r="E15" s="167">
        <f t="shared" ref="E15:E21" si="7">D15+0.5</f>
        <v>15</v>
      </c>
      <c r="F15" s="167">
        <f t="shared" ref="F15:F21" si="8">E15+0.5</f>
        <v>15.5</v>
      </c>
      <c r="G15" s="167">
        <f>F15+0.7</f>
        <v>16.2</v>
      </c>
      <c r="H15" s="162"/>
      <c r="I15" s="173" t="s">
        <v>170</v>
      </c>
      <c r="J15" s="173" t="s">
        <v>231</v>
      </c>
      <c r="K15" s="173" t="s">
        <v>231</v>
      </c>
      <c r="L15" s="173" t="s">
        <v>170</v>
      </c>
      <c r="M15" s="174"/>
      <c r="N15" s="175"/>
    </row>
    <row r="16" ht="22.5" customHeight="1" spans="1:14">
      <c r="A16" s="166" t="s">
        <v>184</v>
      </c>
      <c r="B16" s="167">
        <f t="shared" si="5"/>
        <v>8.5</v>
      </c>
      <c r="C16" s="167">
        <f t="shared" si="6"/>
        <v>9</v>
      </c>
      <c r="D16" s="167">
        <v>9.5</v>
      </c>
      <c r="E16" s="167">
        <f t="shared" si="7"/>
        <v>10</v>
      </c>
      <c r="F16" s="167">
        <f t="shared" si="8"/>
        <v>10.5</v>
      </c>
      <c r="G16" s="167">
        <f>F16+0.7</f>
        <v>11.2</v>
      </c>
      <c r="H16" s="162"/>
      <c r="I16" s="173" t="s">
        <v>170</v>
      </c>
      <c r="J16" s="173" t="s">
        <v>231</v>
      </c>
      <c r="K16" s="173" t="s">
        <v>231</v>
      </c>
      <c r="L16" s="173" t="s">
        <v>170</v>
      </c>
      <c r="M16" s="174"/>
      <c r="N16" s="175"/>
    </row>
    <row r="17" ht="22.5" customHeight="1" spans="1:14">
      <c r="A17" s="166" t="s">
        <v>185</v>
      </c>
      <c r="B17" s="167">
        <f>C17-1</f>
        <v>56</v>
      </c>
      <c r="C17" s="167">
        <f>D17-1</f>
        <v>57</v>
      </c>
      <c r="D17" s="167">
        <v>58</v>
      </c>
      <c r="E17" s="167">
        <f>D17+1</f>
        <v>59</v>
      </c>
      <c r="F17" s="167">
        <f>E17+1</f>
        <v>60</v>
      </c>
      <c r="G17" s="167">
        <f>F17+1.5</f>
        <v>61.5</v>
      </c>
      <c r="H17" s="162"/>
      <c r="I17" s="173" t="s">
        <v>170</v>
      </c>
      <c r="J17" s="173" t="s">
        <v>246</v>
      </c>
      <c r="K17" s="173" t="s">
        <v>231</v>
      </c>
      <c r="L17" s="173" t="s">
        <v>177</v>
      </c>
      <c r="M17" s="174"/>
      <c r="N17" s="175"/>
    </row>
    <row r="18" ht="22.5" customHeight="1" spans="1:14">
      <c r="A18" s="166" t="s">
        <v>186</v>
      </c>
      <c r="B18" s="167">
        <f t="shared" ref="B18:B22" si="9">C18</f>
        <v>12</v>
      </c>
      <c r="C18" s="167">
        <f>D18</f>
        <v>12</v>
      </c>
      <c r="D18" s="167">
        <v>12</v>
      </c>
      <c r="E18" s="167">
        <f t="shared" ref="E18:G18" si="10">D18</f>
        <v>12</v>
      </c>
      <c r="F18" s="167">
        <f t="shared" si="10"/>
        <v>12</v>
      </c>
      <c r="G18" s="167">
        <f t="shared" si="10"/>
        <v>12</v>
      </c>
      <c r="H18" s="162"/>
      <c r="I18" s="173" t="s">
        <v>170</v>
      </c>
      <c r="J18" s="173" t="s">
        <v>231</v>
      </c>
      <c r="K18" s="173" t="s">
        <v>231</v>
      </c>
      <c r="L18" s="173" t="s">
        <v>170</v>
      </c>
      <c r="M18" s="175"/>
      <c r="N18" s="175"/>
    </row>
    <row r="19" ht="22.5" customHeight="1" spans="1:14">
      <c r="A19" s="166" t="s">
        <v>187</v>
      </c>
      <c r="B19" s="167">
        <f t="shared" si="9"/>
        <v>8</v>
      </c>
      <c r="C19" s="167">
        <f>D19</f>
        <v>8</v>
      </c>
      <c r="D19" s="167">
        <v>8</v>
      </c>
      <c r="E19" s="167">
        <f t="shared" ref="E19:G19" si="11">D19</f>
        <v>8</v>
      </c>
      <c r="F19" s="167">
        <f t="shared" si="11"/>
        <v>8</v>
      </c>
      <c r="G19" s="167">
        <f t="shared" si="11"/>
        <v>8</v>
      </c>
      <c r="H19" s="162"/>
      <c r="I19" s="173" t="s">
        <v>170</v>
      </c>
      <c r="J19" s="173" t="s">
        <v>231</v>
      </c>
      <c r="K19" s="173" t="s">
        <v>231</v>
      </c>
      <c r="L19" s="173" t="s">
        <v>170</v>
      </c>
      <c r="M19" s="174"/>
      <c r="N19" s="175"/>
    </row>
    <row r="20" ht="22.5" customHeight="1" spans="1:14">
      <c r="A20" s="166" t="s">
        <v>188</v>
      </c>
      <c r="B20" s="167">
        <f>C20-0.5</f>
        <v>36</v>
      </c>
      <c r="C20" s="167">
        <f t="shared" si="6"/>
        <v>36.5</v>
      </c>
      <c r="D20" s="167">
        <v>37</v>
      </c>
      <c r="E20" s="167">
        <f t="shared" si="7"/>
        <v>37.5</v>
      </c>
      <c r="F20" s="167">
        <f t="shared" si="8"/>
        <v>38</v>
      </c>
      <c r="G20" s="167">
        <f>F20+0.5</f>
        <v>38.5</v>
      </c>
      <c r="H20" s="162"/>
      <c r="I20" s="173" t="s">
        <v>178</v>
      </c>
      <c r="J20" s="173" t="s">
        <v>247</v>
      </c>
      <c r="K20" s="173" t="s">
        <v>246</v>
      </c>
      <c r="L20" s="173" t="s">
        <v>178</v>
      </c>
      <c r="M20" s="174"/>
      <c r="N20" s="175"/>
    </row>
    <row r="21" ht="22.5" customHeight="1" spans="1:14">
      <c r="A21" s="166" t="s">
        <v>189</v>
      </c>
      <c r="B21" s="167">
        <f>C21-0.5</f>
        <v>26.5</v>
      </c>
      <c r="C21" s="167">
        <f t="shared" si="6"/>
        <v>27</v>
      </c>
      <c r="D21" s="167">
        <v>27.5</v>
      </c>
      <c r="E21" s="167">
        <f t="shared" si="7"/>
        <v>28</v>
      </c>
      <c r="F21" s="167">
        <f t="shared" si="8"/>
        <v>28.5</v>
      </c>
      <c r="G21" s="167">
        <f>F21+0.75</f>
        <v>29.25</v>
      </c>
      <c r="H21" s="162"/>
      <c r="I21" s="173" t="s">
        <v>170</v>
      </c>
      <c r="J21" s="173" t="s">
        <v>231</v>
      </c>
      <c r="K21" s="173" t="s">
        <v>231</v>
      </c>
      <c r="L21" s="173" t="s">
        <v>170</v>
      </c>
      <c r="M21" s="175"/>
      <c r="N21" s="175"/>
    </row>
    <row r="22" ht="22.5" customHeight="1" spans="1:14">
      <c r="A22" s="166" t="s">
        <v>190</v>
      </c>
      <c r="B22" s="167">
        <f t="shared" si="9"/>
        <v>18</v>
      </c>
      <c r="C22" s="167">
        <f>D22-1</f>
        <v>18</v>
      </c>
      <c r="D22" s="167">
        <v>19</v>
      </c>
      <c r="E22" s="167">
        <f>D22</f>
        <v>19</v>
      </c>
      <c r="F22" s="167">
        <f>E22+1.5</f>
        <v>20.5</v>
      </c>
      <c r="G22" s="167">
        <f>F22</f>
        <v>20.5</v>
      </c>
      <c r="H22" s="162"/>
      <c r="I22" s="173" t="s">
        <v>170</v>
      </c>
      <c r="J22" s="173" t="s">
        <v>231</v>
      </c>
      <c r="K22" s="173" t="s">
        <v>231</v>
      </c>
      <c r="L22" s="173" t="s">
        <v>170</v>
      </c>
      <c r="M22" s="174"/>
      <c r="N22" s="175"/>
    </row>
    <row r="23" ht="22.5" customHeight="1" spans="1:14">
      <c r="A23" s="166" t="s">
        <v>191</v>
      </c>
      <c r="B23" s="167">
        <f>C23-9</f>
        <v>171</v>
      </c>
      <c r="C23" s="167">
        <f>D23-10</f>
        <v>180</v>
      </c>
      <c r="D23" s="167">
        <v>190</v>
      </c>
      <c r="E23" s="167">
        <f>D23+11</f>
        <v>201</v>
      </c>
      <c r="F23" s="167">
        <f>E23+12</f>
        <v>213</v>
      </c>
      <c r="G23" s="167">
        <f>F23+11</f>
        <v>224</v>
      </c>
      <c r="H23" s="162"/>
      <c r="I23" s="173"/>
      <c r="J23" s="173"/>
      <c r="K23" s="173"/>
      <c r="L23" s="173"/>
      <c r="M23" s="174"/>
      <c r="N23" s="175"/>
    </row>
    <row r="24" ht="22.5" customHeight="1" spans="1:14">
      <c r="A24" s="166" t="s">
        <v>192</v>
      </c>
      <c r="B24" s="167">
        <f t="shared" ref="B24:G24" si="12">B23-5</f>
        <v>166</v>
      </c>
      <c r="C24" s="167">
        <f t="shared" si="12"/>
        <v>175</v>
      </c>
      <c r="D24" s="167">
        <f t="shared" si="12"/>
        <v>185</v>
      </c>
      <c r="E24" s="167">
        <f t="shared" si="12"/>
        <v>196</v>
      </c>
      <c r="F24" s="167">
        <f t="shared" si="12"/>
        <v>208</v>
      </c>
      <c r="G24" s="167">
        <f t="shared" si="12"/>
        <v>219</v>
      </c>
      <c r="H24" s="162"/>
      <c r="I24" s="173"/>
      <c r="J24" s="173"/>
      <c r="K24" s="173"/>
      <c r="L24" s="173"/>
      <c r="M24" s="202"/>
      <c r="N24" s="202"/>
    </row>
    <row r="25" ht="14.25" spans="1:14">
      <c r="A25" s="168" t="s">
        <v>193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</row>
    <row r="26" ht="14.25" spans="1:14">
      <c r="A26" s="155" t="s">
        <v>248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ht="14.25" spans="1:13">
      <c r="A27" s="169"/>
      <c r="B27" s="169"/>
      <c r="C27" s="169"/>
      <c r="D27" s="169"/>
      <c r="E27" s="169"/>
      <c r="F27" s="169"/>
      <c r="G27" s="169"/>
      <c r="H27" s="169"/>
      <c r="I27" s="168" t="s">
        <v>249</v>
      </c>
      <c r="J27" s="203"/>
      <c r="K27" s="168" t="s">
        <v>196</v>
      </c>
      <c r="L27" s="168"/>
      <c r="M27" s="168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H13" sqref="H13"/>
    </sheetView>
  </sheetViews>
  <sheetFormatPr defaultColWidth="10.1666666666667" defaultRowHeight="14.25"/>
  <cols>
    <col min="1" max="1" width="9.66666666666667" style="68" customWidth="1"/>
    <col min="2" max="2" width="11.1666666666667" style="68" customWidth="1"/>
    <col min="3" max="3" width="9.16666666666667" style="68" customWidth="1"/>
    <col min="4" max="4" width="9.5" style="68" customWidth="1"/>
    <col min="5" max="5" width="12.5" style="68" customWidth="1"/>
    <col min="6" max="6" width="10.3333333333333" style="68" customWidth="1"/>
    <col min="7" max="7" width="9.5" style="68" customWidth="1"/>
    <col min="8" max="8" width="9.16666666666667" style="68" customWidth="1"/>
    <col min="9" max="9" width="8.16666666666667" style="68" customWidth="1"/>
    <col min="10" max="10" width="10.5" style="68" customWidth="1"/>
    <col min="11" max="11" width="12.1666666666667" style="68" customWidth="1"/>
    <col min="12" max="16384" width="10.1666666666667" style="68"/>
  </cols>
  <sheetData>
    <row r="1" ht="26.25" spans="1:11">
      <c r="A1" s="69" t="s">
        <v>251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ht="15" spans="1:11">
      <c r="A2" s="70" t="s">
        <v>53</v>
      </c>
      <c r="B2" s="180" t="s">
        <v>54</v>
      </c>
      <c r="C2" s="180"/>
      <c r="D2" s="72" t="s">
        <v>61</v>
      </c>
      <c r="E2" s="181" t="str">
        <f>中期!B4</f>
        <v>TADDAN92552</v>
      </c>
      <c r="F2" s="74" t="s">
        <v>252</v>
      </c>
      <c r="G2" s="182" t="str">
        <f>中期!B5</f>
        <v>女式羽绒服</v>
      </c>
      <c r="H2" s="183"/>
      <c r="I2" s="107" t="s">
        <v>57</v>
      </c>
      <c r="J2" s="194" t="str">
        <f>首期!I2</f>
        <v>青岛锦瑞麟服装有限公司</v>
      </c>
      <c r="K2" s="136"/>
    </row>
    <row r="3" ht="45" customHeight="1" spans="1:11">
      <c r="A3" s="77" t="s">
        <v>75</v>
      </c>
      <c r="B3" s="184" t="s">
        <v>253</v>
      </c>
      <c r="C3" s="184"/>
      <c r="D3" s="79" t="s">
        <v>254</v>
      </c>
      <c r="E3" s="185" t="str">
        <f>首期!F4</f>
        <v>2025/9/8-1597件（1000-TR01）2025/9/18-1000件（1000-TR01）2025/10/3-3903件（1000-TR01）</v>
      </c>
      <c r="F3" s="186"/>
      <c r="G3" s="186"/>
      <c r="H3" s="82" t="s">
        <v>255</v>
      </c>
      <c r="I3" s="82"/>
      <c r="J3" s="82"/>
      <c r="K3" s="137"/>
    </row>
    <row r="4" spans="1:11">
      <c r="A4" s="83" t="s">
        <v>72</v>
      </c>
      <c r="B4" s="184">
        <v>3</v>
      </c>
      <c r="C4" s="184">
        <v>6</v>
      </c>
      <c r="D4" s="85" t="s">
        <v>256</v>
      </c>
      <c r="E4" s="187" t="s">
        <v>257</v>
      </c>
      <c r="F4" s="187"/>
      <c r="G4" s="187"/>
      <c r="H4" s="85" t="s">
        <v>258</v>
      </c>
      <c r="I4" s="85"/>
      <c r="J4" s="98" t="s">
        <v>66</v>
      </c>
      <c r="K4" s="138" t="s">
        <v>67</v>
      </c>
    </row>
    <row r="5" spans="1:11">
      <c r="A5" s="83" t="s">
        <v>259</v>
      </c>
      <c r="B5" s="184" t="s">
        <v>260</v>
      </c>
      <c r="C5" s="184"/>
      <c r="D5" s="79" t="s">
        <v>257</v>
      </c>
      <c r="E5" s="79" t="s">
        <v>261</v>
      </c>
      <c r="F5" s="79" t="s">
        <v>262</v>
      </c>
      <c r="G5" s="79" t="s">
        <v>263</v>
      </c>
      <c r="H5" s="85" t="s">
        <v>264</v>
      </c>
      <c r="I5" s="85"/>
      <c r="J5" s="98" t="s">
        <v>66</v>
      </c>
      <c r="K5" s="138" t="s">
        <v>67</v>
      </c>
    </row>
    <row r="6" ht="15" spans="1:11">
      <c r="A6" s="86" t="s">
        <v>265</v>
      </c>
      <c r="B6" s="188" t="str">
        <f>B3</f>
        <v>6500件</v>
      </c>
      <c r="C6" s="188"/>
      <c r="D6" s="88" t="s">
        <v>266</v>
      </c>
      <c r="E6" s="89"/>
      <c r="F6" s="189" t="str">
        <f>B6</f>
        <v>6500件</v>
      </c>
      <c r="G6" s="88"/>
      <c r="H6" s="91" t="s">
        <v>267</v>
      </c>
      <c r="I6" s="91"/>
      <c r="J6" s="104" t="s">
        <v>66</v>
      </c>
      <c r="K6" s="139" t="s">
        <v>67</v>
      </c>
    </row>
    <row r="7" ht="15" spans="1:1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>
      <c r="A8" s="95" t="s">
        <v>268</v>
      </c>
      <c r="B8" s="74" t="s">
        <v>269</v>
      </c>
      <c r="C8" s="74" t="s">
        <v>270</v>
      </c>
      <c r="D8" s="74" t="s">
        <v>271</v>
      </c>
      <c r="E8" s="74" t="s">
        <v>272</v>
      </c>
      <c r="F8" s="74" t="s">
        <v>273</v>
      </c>
      <c r="G8" s="96" t="s">
        <v>274</v>
      </c>
      <c r="H8" s="97"/>
      <c r="I8" s="97"/>
      <c r="J8" s="97"/>
      <c r="K8" s="140"/>
    </row>
    <row r="9" spans="1:11">
      <c r="A9" s="83" t="s">
        <v>275</v>
      </c>
      <c r="B9" s="85"/>
      <c r="C9" s="98" t="s">
        <v>66</v>
      </c>
      <c r="D9" s="98" t="s">
        <v>67</v>
      </c>
      <c r="E9" s="79" t="s">
        <v>276</v>
      </c>
      <c r="F9" s="99" t="s">
        <v>277</v>
      </c>
      <c r="G9" s="190" t="s">
        <v>278</v>
      </c>
      <c r="H9" s="122"/>
      <c r="I9" s="122"/>
      <c r="J9" s="122"/>
      <c r="K9" s="150"/>
    </row>
    <row r="10" spans="1:11">
      <c r="A10" s="83" t="s">
        <v>279</v>
      </c>
      <c r="B10" s="85"/>
      <c r="C10" s="98" t="s">
        <v>66</v>
      </c>
      <c r="D10" s="98" t="s">
        <v>67</v>
      </c>
      <c r="E10" s="79" t="s">
        <v>280</v>
      </c>
      <c r="F10" s="99" t="s">
        <v>278</v>
      </c>
      <c r="G10" s="190" t="s">
        <v>281</v>
      </c>
      <c r="H10" s="122"/>
      <c r="I10" s="122"/>
      <c r="J10" s="122"/>
      <c r="K10" s="150"/>
    </row>
    <row r="11" spans="1:11">
      <c r="A11" s="102" t="s">
        <v>206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42"/>
    </row>
    <row r="12" spans="1:11">
      <c r="A12" s="77" t="s">
        <v>89</v>
      </c>
      <c r="B12" s="98" t="s">
        <v>85</v>
      </c>
      <c r="C12" s="98" t="s">
        <v>86</v>
      </c>
      <c r="D12" s="99"/>
      <c r="E12" s="79" t="s">
        <v>87</v>
      </c>
      <c r="F12" s="98" t="s">
        <v>85</v>
      </c>
      <c r="G12" s="98" t="s">
        <v>86</v>
      </c>
      <c r="H12" s="98"/>
      <c r="I12" s="79" t="s">
        <v>282</v>
      </c>
      <c r="J12" s="98" t="s">
        <v>85</v>
      </c>
      <c r="K12" s="138" t="s">
        <v>86</v>
      </c>
    </row>
    <row r="13" spans="1:11">
      <c r="A13" s="77" t="s">
        <v>92</v>
      </c>
      <c r="B13" s="98" t="s">
        <v>85</v>
      </c>
      <c r="C13" s="98" t="s">
        <v>86</v>
      </c>
      <c r="D13" s="99"/>
      <c r="E13" s="79" t="s">
        <v>97</v>
      </c>
      <c r="F13" s="98" t="s">
        <v>85</v>
      </c>
      <c r="G13" s="98" t="s">
        <v>86</v>
      </c>
      <c r="H13" s="98"/>
      <c r="I13" s="79" t="s">
        <v>283</v>
      </c>
      <c r="J13" s="98" t="s">
        <v>85</v>
      </c>
      <c r="K13" s="138" t="s">
        <v>86</v>
      </c>
    </row>
    <row r="14" ht="15" spans="1:11">
      <c r="A14" s="86" t="s">
        <v>284</v>
      </c>
      <c r="B14" s="104" t="s">
        <v>85</v>
      </c>
      <c r="C14" s="104" t="s">
        <v>86</v>
      </c>
      <c r="D14" s="89"/>
      <c r="E14" s="88" t="s">
        <v>285</v>
      </c>
      <c r="F14" s="104" t="s">
        <v>85</v>
      </c>
      <c r="G14" s="104" t="s">
        <v>86</v>
      </c>
      <c r="H14" s="104"/>
      <c r="I14" s="88" t="s">
        <v>286</v>
      </c>
      <c r="J14" s="104" t="s">
        <v>85</v>
      </c>
      <c r="K14" s="139" t="s">
        <v>86</v>
      </c>
    </row>
    <row r="15" ht="15" spans="1:11">
      <c r="A15" s="92" t="s">
        <v>193</v>
      </c>
      <c r="B15" s="106" t="s">
        <v>278</v>
      </c>
      <c r="C15" s="106"/>
      <c r="D15" s="93"/>
      <c r="E15" s="92"/>
      <c r="F15" s="106"/>
      <c r="G15" s="106"/>
      <c r="H15" s="106"/>
      <c r="I15" s="92"/>
      <c r="J15" s="106"/>
      <c r="K15" s="106"/>
    </row>
    <row r="16" s="178" customFormat="1" spans="1:11">
      <c r="A16" s="70" t="s">
        <v>287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3"/>
    </row>
    <row r="17" spans="1:11">
      <c r="A17" s="83" t="s">
        <v>288</v>
      </c>
      <c r="B17" s="85"/>
      <c r="C17" s="85"/>
      <c r="D17" s="85"/>
      <c r="E17" s="85"/>
      <c r="F17" s="85"/>
      <c r="G17" s="85"/>
      <c r="H17" s="85"/>
      <c r="I17" s="85"/>
      <c r="J17" s="85"/>
      <c r="K17" s="144"/>
    </row>
    <row r="18" spans="1:11">
      <c r="A18" s="83" t="s">
        <v>289</v>
      </c>
      <c r="B18" s="85"/>
      <c r="C18" s="85"/>
      <c r="D18" s="85"/>
      <c r="E18" s="85"/>
      <c r="F18" s="85"/>
      <c r="G18" s="85"/>
      <c r="H18" s="85"/>
      <c r="I18" s="85"/>
      <c r="J18" s="85"/>
      <c r="K18" s="144"/>
    </row>
    <row r="19" spans="1:11">
      <c r="A19" s="191" t="s">
        <v>290</v>
      </c>
      <c r="B19" s="98"/>
      <c r="C19" s="98"/>
      <c r="D19" s="98"/>
      <c r="E19" s="98"/>
      <c r="F19" s="98"/>
      <c r="G19" s="98"/>
      <c r="H19" s="98"/>
      <c r="I19" s="98"/>
      <c r="J19" s="98"/>
      <c r="K19" s="138"/>
    </row>
    <row r="20" spans="1:11">
      <c r="A20" s="121" t="s">
        <v>291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pans="1:11">
      <c r="A21" s="121" t="s">
        <v>292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pans="1:1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46"/>
    </row>
    <row r="24" spans="1:11">
      <c r="A24" s="83" t="s">
        <v>126</v>
      </c>
      <c r="B24" s="85"/>
      <c r="C24" s="98" t="s">
        <v>66</v>
      </c>
      <c r="D24" s="98" t="s">
        <v>67</v>
      </c>
      <c r="E24" s="82"/>
      <c r="F24" s="82"/>
      <c r="G24" s="82"/>
      <c r="H24" s="82"/>
      <c r="I24" s="82"/>
      <c r="J24" s="82"/>
      <c r="K24" s="137"/>
    </row>
    <row r="25" ht="15" spans="1:11">
      <c r="A25" s="113" t="s">
        <v>293</v>
      </c>
      <c r="B25" s="192" t="s">
        <v>278</v>
      </c>
      <c r="C25" s="192"/>
      <c r="D25" s="192"/>
      <c r="E25" s="192"/>
      <c r="F25" s="192"/>
      <c r="G25" s="192"/>
      <c r="H25" s="192"/>
      <c r="I25" s="192"/>
      <c r="J25" s="192"/>
      <c r="K25" s="195"/>
    </row>
    <row r="26" ht="15" spans="1:1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>
      <c r="A27" s="116" t="s">
        <v>294</v>
      </c>
      <c r="B27" s="97"/>
      <c r="C27" s="97"/>
      <c r="D27" s="97"/>
      <c r="E27" s="97"/>
      <c r="F27" s="97"/>
      <c r="G27" s="97"/>
      <c r="H27" s="97"/>
      <c r="I27" s="97"/>
      <c r="J27" s="97"/>
      <c r="K27" s="140"/>
    </row>
    <row r="28" ht="16" customHeight="1" spans="1:11">
      <c r="A28" s="119" t="s">
        <v>295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49"/>
    </row>
    <row r="29" ht="16" customHeight="1" spans="1:11">
      <c r="A29" s="119" t="s">
        <v>296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9"/>
    </row>
    <row r="30" ht="16" customHeight="1" spans="1:11">
      <c r="A30" s="119" t="s">
        <v>297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49"/>
    </row>
    <row r="31" ht="16" customHeight="1" spans="1:11">
      <c r="A31" s="119" t="s">
        <v>298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49"/>
    </row>
    <row r="32" ht="16" customHeigh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9"/>
    </row>
    <row r="33" ht="16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9"/>
    </row>
    <row r="34" ht="16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ht="16" customHeight="1" spans="1:11">
      <c r="A35" s="123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16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51"/>
    </row>
    <row r="37" ht="18.75" customHeight="1" spans="1:11">
      <c r="A37" s="126" t="s">
        <v>299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52"/>
    </row>
    <row r="38" s="179" customFormat="1" ht="18.75" customHeight="1" spans="1:11">
      <c r="A38" s="83" t="s">
        <v>300</v>
      </c>
      <c r="B38" s="85"/>
      <c r="C38" s="85"/>
      <c r="D38" s="82" t="s">
        <v>301</v>
      </c>
      <c r="E38" s="82"/>
      <c r="F38" s="128" t="s">
        <v>302</v>
      </c>
      <c r="G38" s="129"/>
      <c r="H38" s="85" t="s">
        <v>303</v>
      </c>
      <c r="I38" s="85"/>
      <c r="J38" s="85" t="s">
        <v>304</v>
      </c>
      <c r="K38" s="144"/>
    </row>
    <row r="39" ht="18.75" customHeight="1" spans="1:13">
      <c r="A39" s="83" t="s">
        <v>193</v>
      </c>
      <c r="B39" s="85" t="s">
        <v>305</v>
      </c>
      <c r="C39" s="85"/>
      <c r="D39" s="85"/>
      <c r="E39" s="85"/>
      <c r="F39" s="85"/>
      <c r="G39" s="85"/>
      <c r="H39" s="85"/>
      <c r="I39" s="85"/>
      <c r="J39" s="85"/>
      <c r="K39" s="144"/>
      <c r="M39" s="179"/>
    </row>
    <row r="40" ht="31" customHeight="1" spans="1:11">
      <c r="A40" s="83"/>
      <c r="B40" s="85"/>
      <c r="C40" s="85"/>
      <c r="D40" s="85"/>
      <c r="E40" s="85"/>
      <c r="F40" s="85"/>
      <c r="G40" s="85"/>
      <c r="H40" s="85"/>
      <c r="I40" s="85"/>
      <c r="J40" s="85"/>
      <c r="K40" s="144"/>
    </row>
    <row r="41" ht="18.75" customHeight="1" spans="1:11">
      <c r="A41" s="83"/>
      <c r="B41" s="85"/>
      <c r="C41" s="85"/>
      <c r="D41" s="85"/>
      <c r="E41" s="85"/>
      <c r="F41" s="85"/>
      <c r="G41" s="85"/>
      <c r="H41" s="85"/>
      <c r="I41" s="85"/>
      <c r="J41" s="85"/>
      <c r="K41" s="144"/>
    </row>
    <row r="42" ht="32" customHeight="1" spans="1:11">
      <c r="A42" s="86" t="s">
        <v>142</v>
      </c>
      <c r="B42" s="189" t="s">
        <v>306</v>
      </c>
      <c r="C42" s="189"/>
      <c r="D42" s="88" t="s">
        <v>307</v>
      </c>
      <c r="E42" s="189" t="s">
        <v>308</v>
      </c>
      <c r="F42" s="88" t="s">
        <v>146</v>
      </c>
      <c r="G42" s="193">
        <v>45838</v>
      </c>
      <c r="H42" s="134" t="s">
        <v>147</v>
      </c>
      <c r="I42" s="134"/>
      <c r="J42" s="189" t="s">
        <v>224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5"/>
  <sheetViews>
    <sheetView zoomScale="90" zoomScaleNormal="90" workbookViewId="0">
      <selection activeCell="C8" sqref="C8"/>
    </sheetView>
  </sheetViews>
  <sheetFormatPr defaultColWidth="9" defaultRowHeight="26" customHeight="1"/>
  <cols>
    <col min="1" max="1" width="17.1666666666667" style="155" customWidth="1"/>
    <col min="2" max="7" width="9.33333333333333" style="155" customWidth="1"/>
    <col min="8" max="8" width="1.33333333333333" style="155" customWidth="1"/>
    <col min="9" max="14" width="15.1666666666667" style="156" customWidth="1"/>
    <col min="15" max="16384" width="9" style="155"/>
  </cols>
  <sheetData>
    <row r="1" ht="22" customHeight="1" spans="1:14">
      <c r="A1" s="157" t="s">
        <v>150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ht="22" customHeight="1" spans="1:14">
      <c r="A2" s="159" t="s">
        <v>61</v>
      </c>
      <c r="B2" s="160" t="str">
        <f>'验货尺寸表 （中期）'!B2</f>
        <v>TADDAN92552</v>
      </c>
      <c r="C2" s="160"/>
      <c r="D2" s="161" t="s">
        <v>68</v>
      </c>
      <c r="E2" s="160" t="str">
        <f>'验货尺寸表 （中期）'!E2</f>
        <v>女式羽绒服</v>
      </c>
      <c r="F2" s="160"/>
      <c r="G2" s="160"/>
      <c r="H2" s="162"/>
      <c r="I2" s="170" t="s">
        <v>57</v>
      </c>
      <c r="J2" s="171" t="s">
        <v>56</v>
      </c>
      <c r="K2" s="171"/>
      <c r="L2" s="171"/>
      <c r="M2" s="171"/>
      <c r="N2" s="171"/>
    </row>
    <row r="3" ht="22" customHeight="1" spans="1:14">
      <c r="A3" s="163" t="s">
        <v>151</v>
      </c>
      <c r="B3" s="164" t="s">
        <v>152</v>
      </c>
      <c r="C3" s="164"/>
      <c r="D3" s="164"/>
      <c r="E3" s="164"/>
      <c r="F3" s="164"/>
      <c r="G3" s="164"/>
      <c r="H3" s="162"/>
      <c r="I3" s="172" t="s">
        <v>153</v>
      </c>
      <c r="J3" s="172"/>
      <c r="K3" s="172"/>
      <c r="L3" s="172"/>
      <c r="M3" s="172"/>
      <c r="N3" s="172"/>
    </row>
    <row r="4" ht="22" customHeight="1" spans="1:14">
      <c r="A4" s="163"/>
      <c r="B4" s="165" t="s">
        <v>154</v>
      </c>
      <c r="C4" s="165" t="s">
        <v>155</v>
      </c>
      <c r="D4" s="165" t="s">
        <v>156</v>
      </c>
      <c r="E4" s="165" t="s">
        <v>157</v>
      </c>
      <c r="F4" s="165" t="s">
        <v>158</v>
      </c>
      <c r="G4" s="165" t="s">
        <v>159</v>
      </c>
      <c r="H4" s="162"/>
      <c r="I4" s="165" t="s">
        <v>309</v>
      </c>
      <c r="J4" s="165" t="s">
        <v>310</v>
      </c>
      <c r="K4" s="165" t="s">
        <v>311</v>
      </c>
      <c r="L4" s="165" t="s">
        <v>227</v>
      </c>
      <c r="M4" s="165" t="s">
        <v>312</v>
      </c>
      <c r="N4" s="165" t="s">
        <v>313</v>
      </c>
    </row>
    <row r="5" ht="22" customHeight="1" spans="1:14">
      <c r="A5" s="163"/>
      <c r="B5" s="165" t="s">
        <v>161</v>
      </c>
      <c r="C5" s="165" t="s">
        <v>162</v>
      </c>
      <c r="D5" s="165" t="s">
        <v>163</v>
      </c>
      <c r="E5" s="165" t="s">
        <v>164</v>
      </c>
      <c r="F5" s="165" t="s">
        <v>165</v>
      </c>
      <c r="G5" s="165" t="s">
        <v>166</v>
      </c>
      <c r="H5" s="162"/>
      <c r="I5" s="165" t="s">
        <v>161</v>
      </c>
      <c r="J5" s="165" t="s">
        <v>162</v>
      </c>
      <c r="K5" s="165" t="s">
        <v>163</v>
      </c>
      <c r="L5" s="165" t="s">
        <v>164</v>
      </c>
      <c r="M5" s="165" t="s">
        <v>165</v>
      </c>
      <c r="N5" s="165" t="s">
        <v>166</v>
      </c>
    </row>
    <row r="6" ht="22" customHeight="1" spans="1:14">
      <c r="A6" s="166" t="s">
        <v>169</v>
      </c>
      <c r="B6" s="167">
        <f>C6-1</f>
        <v>69</v>
      </c>
      <c r="C6" s="167">
        <f>D6-2</f>
        <v>70</v>
      </c>
      <c r="D6" s="167">
        <v>72</v>
      </c>
      <c r="E6" s="167">
        <f>D6+2</f>
        <v>74</v>
      </c>
      <c r="F6" s="167">
        <f>E6+2</f>
        <v>76</v>
      </c>
      <c r="G6" s="167">
        <f>F6+1</f>
        <v>77</v>
      </c>
      <c r="H6" s="162"/>
      <c r="I6" s="173" t="s">
        <v>314</v>
      </c>
      <c r="J6" s="173" t="s">
        <v>315</v>
      </c>
      <c r="K6" s="173" t="s">
        <v>314</v>
      </c>
      <c r="L6" s="173" t="s">
        <v>315</v>
      </c>
      <c r="M6" s="173" t="s">
        <v>316</v>
      </c>
      <c r="N6" s="173" t="s">
        <v>315</v>
      </c>
    </row>
    <row r="7" ht="22" customHeight="1" spans="1:14">
      <c r="A7" s="166" t="s">
        <v>173</v>
      </c>
      <c r="B7" s="167">
        <f>C7-4</f>
        <v>104</v>
      </c>
      <c r="C7" s="167">
        <f>D7-4</f>
        <v>108</v>
      </c>
      <c r="D7" s="167">
        <v>112</v>
      </c>
      <c r="E7" s="167">
        <f>D7+4</f>
        <v>116</v>
      </c>
      <c r="F7" s="167">
        <f>E7+4</f>
        <v>120</v>
      </c>
      <c r="G7" s="167">
        <f>F7+6</f>
        <v>126</v>
      </c>
      <c r="H7" s="162"/>
      <c r="I7" s="173" t="s">
        <v>231</v>
      </c>
      <c r="J7" s="173" t="s">
        <v>231</v>
      </c>
      <c r="K7" s="173" t="s">
        <v>231</v>
      </c>
      <c r="L7" s="173" t="s">
        <v>317</v>
      </c>
      <c r="M7" s="173" t="s">
        <v>243</v>
      </c>
      <c r="N7" s="173" t="s">
        <v>231</v>
      </c>
    </row>
    <row r="8" ht="22" customHeight="1" spans="1:14">
      <c r="A8" s="166" t="s">
        <v>175</v>
      </c>
      <c r="B8" s="167">
        <f>C8-4</f>
        <v>112</v>
      </c>
      <c r="C8" s="167">
        <f>D8-4</f>
        <v>116</v>
      </c>
      <c r="D8" s="167">
        <v>120</v>
      </c>
      <c r="E8" s="167">
        <f>D8+4</f>
        <v>124</v>
      </c>
      <c r="F8" s="167">
        <f>E8+5</f>
        <v>129</v>
      </c>
      <c r="G8" s="167">
        <f>F8+6</f>
        <v>135</v>
      </c>
      <c r="H8" s="162"/>
      <c r="I8" s="173" t="s">
        <v>231</v>
      </c>
      <c r="J8" s="173" t="s">
        <v>234</v>
      </c>
      <c r="K8" s="173" t="s">
        <v>231</v>
      </c>
      <c r="L8" s="173" t="s">
        <v>231</v>
      </c>
      <c r="M8" s="173" t="s">
        <v>318</v>
      </c>
      <c r="N8" s="173" t="s">
        <v>231</v>
      </c>
    </row>
    <row r="9" ht="22" customHeight="1" spans="1:14">
      <c r="A9" s="166" t="s">
        <v>176</v>
      </c>
      <c r="B9" s="167">
        <f>C9-1</f>
        <v>40</v>
      </c>
      <c r="C9" s="167">
        <f>D9-1</f>
        <v>41</v>
      </c>
      <c r="D9" s="167">
        <v>42</v>
      </c>
      <c r="E9" s="167">
        <f>D9+1</f>
        <v>43</v>
      </c>
      <c r="F9" s="167">
        <f>E9+1</f>
        <v>44</v>
      </c>
      <c r="G9" s="167">
        <f>F9+1.2</f>
        <v>45.2</v>
      </c>
      <c r="H9" s="162"/>
      <c r="I9" s="173" t="s">
        <v>231</v>
      </c>
      <c r="J9" s="173" t="s">
        <v>231</v>
      </c>
      <c r="K9" s="173" t="s">
        <v>231</v>
      </c>
      <c r="L9" s="173" t="s">
        <v>240</v>
      </c>
      <c r="M9" s="173" t="s">
        <v>231</v>
      </c>
      <c r="N9" s="173" t="s">
        <v>231</v>
      </c>
    </row>
    <row r="10" ht="22" customHeight="1" spans="1:14">
      <c r="A10" s="166" t="s">
        <v>179</v>
      </c>
      <c r="B10" s="167">
        <f t="shared" ref="B10:B14" si="0">C10-0.5</f>
        <v>60.5</v>
      </c>
      <c r="C10" s="167">
        <f>D10-1</f>
        <v>61</v>
      </c>
      <c r="D10" s="167">
        <v>62</v>
      </c>
      <c r="E10" s="167">
        <f>D10+1</f>
        <v>63</v>
      </c>
      <c r="F10" s="167">
        <f>E10+1</f>
        <v>64</v>
      </c>
      <c r="G10" s="167">
        <f>F10+0.5</f>
        <v>64.5</v>
      </c>
      <c r="H10" s="162"/>
      <c r="I10" s="173" t="s">
        <v>247</v>
      </c>
      <c r="J10" s="173" t="s">
        <v>319</v>
      </c>
      <c r="K10" s="173" t="s">
        <v>231</v>
      </c>
      <c r="L10" s="173" t="s">
        <v>320</v>
      </c>
      <c r="M10" s="173" t="s">
        <v>247</v>
      </c>
      <c r="N10" s="173" t="s">
        <v>234</v>
      </c>
    </row>
    <row r="11" ht="22" customHeight="1" spans="1:14">
      <c r="A11" s="166" t="s">
        <v>180</v>
      </c>
      <c r="B11" s="167">
        <f>C11-0.8</f>
        <v>20.9</v>
      </c>
      <c r="C11" s="167">
        <f>D11-0.8</f>
        <v>21.7</v>
      </c>
      <c r="D11" s="167">
        <v>22.5</v>
      </c>
      <c r="E11" s="167">
        <f>D11+0.8</f>
        <v>23.3</v>
      </c>
      <c r="F11" s="167">
        <f>E11+0.8</f>
        <v>24.1</v>
      </c>
      <c r="G11" s="167">
        <f>F11+1.3</f>
        <v>25.4</v>
      </c>
      <c r="H11" s="162"/>
      <c r="I11" s="173" t="s">
        <v>231</v>
      </c>
      <c r="J11" s="173" t="s">
        <v>231</v>
      </c>
      <c r="K11" s="173" t="s">
        <v>231</v>
      </c>
      <c r="L11" s="173" t="s">
        <v>231</v>
      </c>
      <c r="M11" s="173" t="s">
        <v>231</v>
      </c>
      <c r="N11" s="173" t="s">
        <v>231</v>
      </c>
    </row>
    <row r="12" ht="22" customHeight="1" spans="1:14">
      <c r="A12" s="166" t="s">
        <v>182</v>
      </c>
      <c r="B12" s="167">
        <f>C12-0.7</f>
        <v>17.4</v>
      </c>
      <c r="C12" s="167">
        <f>D12-0.7</f>
        <v>18.1</v>
      </c>
      <c r="D12" s="167">
        <v>18.8</v>
      </c>
      <c r="E12" s="167">
        <f>D12+0.7</f>
        <v>19.5</v>
      </c>
      <c r="F12" s="167">
        <f>E12+0.7</f>
        <v>20.2</v>
      </c>
      <c r="G12" s="167">
        <f>F12+1</f>
        <v>21.2</v>
      </c>
      <c r="H12" s="162"/>
      <c r="I12" s="173" t="s">
        <v>231</v>
      </c>
      <c r="J12" s="173" t="s">
        <v>231</v>
      </c>
      <c r="K12" s="173" t="s">
        <v>231</v>
      </c>
      <c r="L12" s="173" t="s">
        <v>231</v>
      </c>
      <c r="M12" s="173" t="s">
        <v>231</v>
      </c>
      <c r="N12" s="173" t="s">
        <v>231</v>
      </c>
    </row>
    <row r="13" ht="22" customHeight="1" spans="1:14">
      <c r="A13" s="166" t="s">
        <v>183</v>
      </c>
      <c r="B13" s="167">
        <f t="shared" si="0"/>
        <v>13.5</v>
      </c>
      <c r="C13" s="167">
        <f t="shared" ref="C13:C19" si="1">D13-0.5</f>
        <v>14</v>
      </c>
      <c r="D13" s="167">
        <v>14.5</v>
      </c>
      <c r="E13" s="167">
        <f t="shared" ref="E13:E19" si="2">D13+0.5</f>
        <v>15</v>
      </c>
      <c r="F13" s="167">
        <f t="shared" ref="F13:F19" si="3">E13+0.5</f>
        <v>15.5</v>
      </c>
      <c r="G13" s="167">
        <f>F13+0.7</f>
        <v>16.2</v>
      </c>
      <c r="H13" s="162"/>
      <c r="I13" s="173" t="s">
        <v>231</v>
      </c>
      <c r="J13" s="173" t="s">
        <v>231</v>
      </c>
      <c r="K13" s="173" t="s">
        <v>231</v>
      </c>
      <c r="L13" s="173" t="s">
        <v>231</v>
      </c>
      <c r="M13" s="173" t="s">
        <v>231</v>
      </c>
      <c r="N13" s="173" t="s">
        <v>321</v>
      </c>
    </row>
    <row r="14" ht="22" customHeight="1" spans="1:14">
      <c r="A14" s="166" t="s">
        <v>184</v>
      </c>
      <c r="B14" s="167">
        <f t="shared" si="0"/>
        <v>8.5</v>
      </c>
      <c r="C14" s="167">
        <f t="shared" si="1"/>
        <v>9</v>
      </c>
      <c r="D14" s="167">
        <v>9.5</v>
      </c>
      <c r="E14" s="167">
        <f t="shared" si="2"/>
        <v>10</v>
      </c>
      <c r="F14" s="167">
        <f t="shared" si="3"/>
        <v>10.5</v>
      </c>
      <c r="G14" s="167">
        <f>F14+0.7</f>
        <v>11.2</v>
      </c>
      <c r="H14" s="162"/>
      <c r="I14" s="173" t="s">
        <v>231</v>
      </c>
      <c r="J14" s="173" t="s">
        <v>231</v>
      </c>
      <c r="K14" s="173" t="s">
        <v>231</v>
      </c>
      <c r="L14" s="173" t="s">
        <v>231</v>
      </c>
      <c r="M14" s="173" t="s">
        <v>231</v>
      </c>
      <c r="N14" s="173" t="s">
        <v>231</v>
      </c>
    </row>
    <row r="15" ht="22" customHeight="1" spans="1:14">
      <c r="A15" s="166" t="s">
        <v>185</v>
      </c>
      <c r="B15" s="167">
        <f>C15-1</f>
        <v>56</v>
      </c>
      <c r="C15" s="167">
        <f>D15-1</f>
        <v>57</v>
      </c>
      <c r="D15" s="167">
        <v>58</v>
      </c>
      <c r="E15" s="167">
        <f>D15+1</f>
        <v>59</v>
      </c>
      <c r="F15" s="167">
        <f>E15+1</f>
        <v>60</v>
      </c>
      <c r="G15" s="167">
        <f>F15+1.5</f>
        <v>61.5</v>
      </c>
      <c r="H15" s="162"/>
      <c r="I15" s="173" t="s">
        <v>247</v>
      </c>
      <c r="J15" s="173" t="s">
        <v>231</v>
      </c>
      <c r="K15" s="173" t="s">
        <v>319</v>
      </c>
      <c r="L15" s="173" t="s">
        <v>234</v>
      </c>
      <c r="M15" s="173" t="s">
        <v>234</v>
      </c>
      <c r="N15" s="173" t="s">
        <v>231</v>
      </c>
    </row>
    <row r="16" ht="22" customHeight="1" spans="1:14">
      <c r="A16" s="166" t="s">
        <v>186</v>
      </c>
      <c r="B16" s="167">
        <f t="shared" ref="B16:B20" si="4">C16</f>
        <v>12</v>
      </c>
      <c r="C16" s="167">
        <f>D16</f>
        <v>12</v>
      </c>
      <c r="D16" s="167">
        <v>12</v>
      </c>
      <c r="E16" s="167">
        <f t="shared" ref="E16:G16" si="5">D16</f>
        <v>12</v>
      </c>
      <c r="F16" s="167">
        <f t="shared" si="5"/>
        <v>12</v>
      </c>
      <c r="G16" s="167">
        <f t="shared" si="5"/>
        <v>12</v>
      </c>
      <c r="H16" s="162"/>
      <c r="I16" s="173" t="s">
        <v>231</v>
      </c>
      <c r="J16" s="173" t="s">
        <v>231</v>
      </c>
      <c r="K16" s="173" t="s">
        <v>231</v>
      </c>
      <c r="L16" s="173" t="s">
        <v>231</v>
      </c>
      <c r="M16" s="173" t="s">
        <v>231</v>
      </c>
      <c r="N16" s="173" t="s">
        <v>231</v>
      </c>
    </row>
    <row r="17" ht="22" customHeight="1" spans="1:14">
      <c r="A17" s="166" t="s">
        <v>187</v>
      </c>
      <c r="B17" s="167">
        <f t="shared" si="4"/>
        <v>8</v>
      </c>
      <c r="C17" s="167">
        <f>D17</f>
        <v>8</v>
      </c>
      <c r="D17" s="167">
        <v>8</v>
      </c>
      <c r="E17" s="167">
        <f t="shared" ref="E17:G17" si="6">D17</f>
        <v>8</v>
      </c>
      <c r="F17" s="167">
        <f t="shared" si="6"/>
        <v>8</v>
      </c>
      <c r="G17" s="167">
        <f t="shared" si="6"/>
        <v>8</v>
      </c>
      <c r="H17" s="162"/>
      <c r="I17" s="173" t="s">
        <v>231</v>
      </c>
      <c r="J17" s="173" t="s">
        <v>231</v>
      </c>
      <c r="K17" s="173" t="s">
        <v>231</v>
      </c>
      <c r="L17" s="173" t="s">
        <v>231</v>
      </c>
      <c r="M17" s="173" t="s">
        <v>231</v>
      </c>
      <c r="N17" s="173" t="s">
        <v>231</v>
      </c>
    </row>
    <row r="18" ht="22" customHeight="1" spans="1:14">
      <c r="A18" s="166" t="s">
        <v>188</v>
      </c>
      <c r="B18" s="167">
        <f>C18-0.5</f>
        <v>36</v>
      </c>
      <c r="C18" s="167">
        <f t="shared" si="1"/>
        <v>36.5</v>
      </c>
      <c r="D18" s="167">
        <v>37</v>
      </c>
      <c r="E18" s="167">
        <f t="shared" si="2"/>
        <v>37.5</v>
      </c>
      <c r="F18" s="167">
        <f t="shared" si="3"/>
        <v>38</v>
      </c>
      <c r="G18" s="167">
        <f>F18+0.5</f>
        <v>38.5</v>
      </c>
      <c r="H18" s="162"/>
      <c r="I18" s="173" t="s">
        <v>318</v>
      </c>
      <c r="J18" s="173" t="s">
        <v>231</v>
      </c>
      <c r="K18" s="173" t="s">
        <v>231</v>
      </c>
      <c r="L18" s="173" t="s">
        <v>231</v>
      </c>
      <c r="M18" s="173" t="s">
        <v>247</v>
      </c>
      <c r="N18" s="173" t="s">
        <v>231</v>
      </c>
    </row>
    <row r="19" ht="22" customHeight="1" spans="1:14">
      <c r="A19" s="166" t="s">
        <v>189</v>
      </c>
      <c r="B19" s="167">
        <f>C19-0.5</f>
        <v>26.5</v>
      </c>
      <c r="C19" s="167">
        <f t="shared" si="1"/>
        <v>27</v>
      </c>
      <c r="D19" s="167">
        <v>27.5</v>
      </c>
      <c r="E19" s="167">
        <f t="shared" si="2"/>
        <v>28</v>
      </c>
      <c r="F19" s="167">
        <f t="shared" si="3"/>
        <v>28.5</v>
      </c>
      <c r="G19" s="167">
        <f>F19+0.75</f>
        <v>29.25</v>
      </c>
      <c r="H19" s="162"/>
      <c r="I19" s="173" t="s">
        <v>247</v>
      </c>
      <c r="J19" s="173" t="s">
        <v>231</v>
      </c>
      <c r="K19" s="173" t="s">
        <v>231</v>
      </c>
      <c r="L19" s="173" t="s">
        <v>231</v>
      </c>
      <c r="M19" s="173" t="s">
        <v>231</v>
      </c>
      <c r="N19" s="173" t="s">
        <v>234</v>
      </c>
    </row>
    <row r="20" ht="22" customHeight="1" spans="1:14">
      <c r="A20" s="166" t="s">
        <v>190</v>
      </c>
      <c r="B20" s="167">
        <f t="shared" si="4"/>
        <v>18</v>
      </c>
      <c r="C20" s="167">
        <f>D20-1</f>
        <v>18</v>
      </c>
      <c r="D20" s="167">
        <v>19</v>
      </c>
      <c r="E20" s="167">
        <f>D20</f>
        <v>19</v>
      </c>
      <c r="F20" s="167">
        <f>E20+1.5</f>
        <v>20.5</v>
      </c>
      <c r="G20" s="167">
        <f>F20</f>
        <v>20.5</v>
      </c>
      <c r="H20" s="162"/>
      <c r="I20" s="173" t="s">
        <v>231</v>
      </c>
      <c r="J20" s="173" t="s">
        <v>240</v>
      </c>
      <c r="K20" s="173" t="s">
        <v>231</v>
      </c>
      <c r="L20" s="173" t="s">
        <v>240</v>
      </c>
      <c r="M20" s="173" t="s">
        <v>231</v>
      </c>
      <c r="N20" s="173" t="s">
        <v>232</v>
      </c>
    </row>
    <row r="21" ht="22" customHeight="1" spans="1:14">
      <c r="A21" s="166" t="s">
        <v>191</v>
      </c>
      <c r="B21" s="167">
        <f>C21-9</f>
        <v>171</v>
      </c>
      <c r="C21" s="167">
        <f>D21-10</f>
        <v>180</v>
      </c>
      <c r="D21" s="167">
        <v>190</v>
      </c>
      <c r="E21" s="167">
        <f>D21+11</f>
        <v>201</v>
      </c>
      <c r="F21" s="167">
        <f>E21+12</f>
        <v>213</v>
      </c>
      <c r="G21" s="167">
        <f>F21+11</f>
        <v>224</v>
      </c>
      <c r="H21" s="162"/>
      <c r="I21" s="174"/>
      <c r="J21" s="174"/>
      <c r="K21" s="174"/>
      <c r="L21" s="174"/>
      <c r="M21" s="174"/>
      <c r="N21" s="175"/>
    </row>
    <row r="22" ht="22" customHeight="1" spans="1:14">
      <c r="A22" s="166" t="s">
        <v>192</v>
      </c>
      <c r="B22" s="167">
        <f t="shared" ref="B22:G22" si="7">B21-5</f>
        <v>166</v>
      </c>
      <c r="C22" s="167">
        <f t="shared" si="7"/>
        <v>175</v>
      </c>
      <c r="D22" s="167">
        <f t="shared" si="7"/>
        <v>185</v>
      </c>
      <c r="E22" s="167">
        <f t="shared" si="7"/>
        <v>196</v>
      </c>
      <c r="F22" s="167">
        <f t="shared" si="7"/>
        <v>208</v>
      </c>
      <c r="G22" s="167">
        <f t="shared" si="7"/>
        <v>219</v>
      </c>
      <c r="H22" s="162"/>
      <c r="I22" s="174"/>
      <c r="J22" s="174"/>
      <c r="K22" s="174"/>
      <c r="L22" s="174"/>
      <c r="M22" s="174"/>
      <c r="N22" s="175"/>
    </row>
    <row r="23" ht="22" customHeight="1" spans="1:14">
      <c r="A23" s="168" t="s">
        <v>193</v>
      </c>
      <c r="D23" s="169"/>
      <c r="E23" s="169"/>
      <c r="F23" s="169"/>
      <c r="G23" s="169"/>
      <c r="H23" s="169"/>
      <c r="I23" s="176"/>
      <c r="J23" s="176"/>
      <c r="K23" s="176"/>
      <c r="L23" s="176"/>
      <c r="M23" s="176"/>
      <c r="N23" s="176"/>
    </row>
    <row r="24" ht="22" customHeight="1" spans="1:14">
      <c r="A24" s="155" t="s">
        <v>322</v>
      </c>
      <c r="D24" s="169"/>
      <c r="E24" s="169"/>
      <c r="F24" s="169"/>
      <c r="G24" s="169"/>
      <c r="H24" s="169"/>
      <c r="I24" s="176"/>
      <c r="J24" s="176"/>
      <c r="K24" s="176"/>
      <c r="L24" s="176"/>
      <c r="M24" s="176"/>
      <c r="N24" s="176"/>
    </row>
    <row r="25" ht="14.25" spans="1:13">
      <c r="A25" s="169"/>
      <c r="B25" s="169"/>
      <c r="C25" s="169"/>
      <c r="D25" s="169"/>
      <c r="E25" s="169"/>
      <c r="F25" s="169"/>
      <c r="G25" s="169"/>
      <c r="H25" s="169"/>
      <c r="I25" s="177" t="s">
        <v>323</v>
      </c>
      <c r="J25" s="177"/>
      <c r="K25" s="177" t="s">
        <v>324</v>
      </c>
      <c r="L25" s="177"/>
      <c r="M25" s="177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68" customWidth="1"/>
    <col min="2" max="2" width="11.1666666666667" style="68" customWidth="1"/>
    <col min="3" max="3" width="9.16666666666667" style="68" customWidth="1"/>
    <col min="4" max="4" width="9.5" style="68" customWidth="1"/>
    <col min="5" max="5" width="10.1666666666667" style="68" customWidth="1"/>
    <col min="6" max="6" width="10.3333333333333" style="68" customWidth="1"/>
    <col min="7" max="7" width="9.5" style="68" customWidth="1"/>
    <col min="8" max="8" width="9.16666666666667" style="68" customWidth="1"/>
    <col min="9" max="9" width="8.16666666666667" style="68" customWidth="1"/>
    <col min="10" max="10" width="10.5" style="68" customWidth="1"/>
    <col min="11" max="11" width="12.1666666666667" style="68" customWidth="1"/>
  </cols>
  <sheetData>
    <row r="1" ht="26.25" spans="1:11">
      <c r="A1" s="69" t="s">
        <v>251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ht="15" spans="1:11">
      <c r="A2" s="70" t="s">
        <v>53</v>
      </c>
      <c r="B2" s="71" t="s">
        <v>54</v>
      </c>
      <c r="C2" s="71"/>
      <c r="D2" s="72" t="s">
        <v>61</v>
      </c>
      <c r="E2" s="73" t="s">
        <v>325</v>
      </c>
      <c r="F2" s="74" t="s">
        <v>252</v>
      </c>
      <c r="G2" s="75" t="s">
        <v>326</v>
      </c>
      <c r="H2" s="76"/>
      <c r="I2" s="107" t="s">
        <v>57</v>
      </c>
      <c r="J2" s="135" t="s">
        <v>327</v>
      </c>
      <c r="K2" s="136"/>
    </row>
    <row r="3" spans="1:11">
      <c r="A3" s="77" t="s">
        <v>75</v>
      </c>
      <c r="B3" s="78">
        <v>11684</v>
      </c>
      <c r="C3" s="78"/>
      <c r="D3" s="79" t="s">
        <v>254</v>
      </c>
      <c r="E3" s="80">
        <v>45721</v>
      </c>
      <c r="F3" s="81"/>
      <c r="G3" s="81"/>
      <c r="H3" s="82" t="s">
        <v>255</v>
      </c>
      <c r="I3" s="82"/>
      <c r="J3" s="82"/>
      <c r="K3" s="137"/>
    </row>
    <row r="4" spans="1:11">
      <c r="A4" s="83" t="s">
        <v>72</v>
      </c>
      <c r="B4" s="84">
        <v>4</v>
      </c>
      <c r="C4" s="84">
        <v>6</v>
      </c>
      <c r="D4" s="85" t="s">
        <v>256</v>
      </c>
      <c r="E4" s="81" t="s">
        <v>257</v>
      </c>
      <c r="F4" s="81"/>
      <c r="G4" s="81"/>
      <c r="H4" s="85" t="s">
        <v>258</v>
      </c>
      <c r="I4" s="85"/>
      <c r="J4" s="98" t="s">
        <v>66</v>
      </c>
      <c r="K4" s="138" t="s">
        <v>67</v>
      </c>
    </row>
    <row r="5" spans="1:11">
      <c r="A5" s="83" t="s">
        <v>259</v>
      </c>
      <c r="B5" s="78" t="s">
        <v>328</v>
      </c>
      <c r="C5" s="78"/>
      <c r="D5" s="79" t="s">
        <v>257</v>
      </c>
      <c r="E5" s="79" t="s">
        <v>261</v>
      </c>
      <c r="F5" s="79" t="s">
        <v>262</v>
      </c>
      <c r="G5" s="79" t="s">
        <v>263</v>
      </c>
      <c r="H5" s="85" t="s">
        <v>264</v>
      </c>
      <c r="I5" s="85"/>
      <c r="J5" s="98" t="s">
        <v>66</v>
      </c>
      <c r="K5" s="138" t="s">
        <v>67</v>
      </c>
    </row>
    <row r="6" ht="15" spans="1:11">
      <c r="A6" s="86" t="s">
        <v>265</v>
      </c>
      <c r="B6" s="87">
        <v>315</v>
      </c>
      <c r="C6" s="87"/>
      <c r="D6" s="88" t="s">
        <v>266</v>
      </c>
      <c r="E6" s="89"/>
      <c r="F6" s="90">
        <v>11684</v>
      </c>
      <c r="G6" s="88"/>
      <c r="H6" s="91" t="s">
        <v>267</v>
      </c>
      <c r="I6" s="91"/>
      <c r="J6" s="104" t="s">
        <v>66</v>
      </c>
      <c r="K6" s="139" t="s">
        <v>67</v>
      </c>
    </row>
    <row r="7" ht="15" spans="1:1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>
      <c r="A8" s="95" t="s">
        <v>268</v>
      </c>
      <c r="B8" s="74" t="s">
        <v>269</v>
      </c>
      <c r="C8" s="74" t="s">
        <v>270</v>
      </c>
      <c r="D8" s="74" t="s">
        <v>271</v>
      </c>
      <c r="E8" s="74" t="s">
        <v>272</v>
      </c>
      <c r="F8" s="74" t="s">
        <v>273</v>
      </c>
      <c r="G8" s="96" t="s">
        <v>329</v>
      </c>
      <c r="H8" s="97"/>
      <c r="I8" s="97"/>
      <c r="J8" s="97"/>
      <c r="K8" s="140"/>
    </row>
    <row r="9" spans="1:11">
      <c r="A9" s="83" t="s">
        <v>275</v>
      </c>
      <c r="B9" s="85"/>
      <c r="C9" s="98" t="s">
        <v>66</v>
      </c>
      <c r="D9" s="98" t="s">
        <v>67</v>
      </c>
      <c r="E9" s="79" t="s">
        <v>276</v>
      </c>
      <c r="F9" s="99" t="s">
        <v>277</v>
      </c>
      <c r="G9" s="100" t="s">
        <v>278</v>
      </c>
      <c r="H9" s="101"/>
      <c r="I9" s="101"/>
      <c r="J9" s="101"/>
      <c r="K9" s="141"/>
    </row>
    <row r="10" spans="1:11">
      <c r="A10" s="83" t="s">
        <v>279</v>
      </c>
      <c r="B10" s="85"/>
      <c r="C10" s="98" t="s">
        <v>66</v>
      </c>
      <c r="D10" s="98" t="s">
        <v>67</v>
      </c>
      <c r="E10" s="79" t="s">
        <v>280</v>
      </c>
      <c r="F10" s="99" t="s">
        <v>278</v>
      </c>
      <c r="G10" s="100" t="s">
        <v>281</v>
      </c>
      <c r="H10" s="101"/>
      <c r="I10" s="101"/>
      <c r="J10" s="101"/>
      <c r="K10" s="141"/>
    </row>
    <row r="11" spans="1:11">
      <c r="A11" s="102" t="s">
        <v>206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42"/>
    </row>
    <row r="12" spans="1:11">
      <c r="A12" s="77" t="s">
        <v>89</v>
      </c>
      <c r="B12" s="98" t="s">
        <v>85</v>
      </c>
      <c r="C12" s="98" t="s">
        <v>86</v>
      </c>
      <c r="D12" s="99"/>
      <c r="E12" s="79" t="s">
        <v>87</v>
      </c>
      <c r="F12" s="98" t="s">
        <v>85</v>
      </c>
      <c r="G12" s="98" t="s">
        <v>86</v>
      </c>
      <c r="H12" s="98"/>
      <c r="I12" s="79" t="s">
        <v>282</v>
      </c>
      <c r="J12" s="98" t="s">
        <v>85</v>
      </c>
      <c r="K12" s="138" t="s">
        <v>86</v>
      </c>
    </row>
    <row r="13" spans="1:11">
      <c r="A13" s="77" t="s">
        <v>92</v>
      </c>
      <c r="B13" s="98" t="s">
        <v>85</v>
      </c>
      <c r="C13" s="98" t="s">
        <v>86</v>
      </c>
      <c r="D13" s="99"/>
      <c r="E13" s="79" t="s">
        <v>97</v>
      </c>
      <c r="F13" s="98" t="s">
        <v>85</v>
      </c>
      <c r="G13" s="98" t="s">
        <v>86</v>
      </c>
      <c r="H13" s="98"/>
      <c r="I13" s="79" t="s">
        <v>283</v>
      </c>
      <c r="J13" s="98" t="s">
        <v>85</v>
      </c>
      <c r="K13" s="138" t="s">
        <v>86</v>
      </c>
    </row>
    <row r="14" ht="15" spans="1:11">
      <c r="A14" s="86" t="s">
        <v>284</v>
      </c>
      <c r="B14" s="104" t="s">
        <v>85</v>
      </c>
      <c r="C14" s="104" t="s">
        <v>86</v>
      </c>
      <c r="D14" s="89"/>
      <c r="E14" s="88" t="s">
        <v>285</v>
      </c>
      <c r="F14" s="104" t="s">
        <v>85</v>
      </c>
      <c r="G14" s="104" t="s">
        <v>86</v>
      </c>
      <c r="H14" s="104"/>
      <c r="I14" s="88" t="s">
        <v>286</v>
      </c>
      <c r="J14" s="104" t="s">
        <v>85</v>
      </c>
      <c r="K14" s="139" t="s">
        <v>86</v>
      </c>
    </row>
    <row r="15" ht="15" spans="1:11">
      <c r="A15" s="92" t="s">
        <v>193</v>
      </c>
      <c r="B15" s="105" t="s">
        <v>278</v>
      </c>
      <c r="C15" s="106"/>
      <c r="D15" s="93"/>
      <c r="E15" s="92"/>
      <c r="F15" s="106"/>
      <c r="G15" s="106"/>
      <c r="H15" s="106"/>
      <c r="I15" s="92"/>
      <c r="J15" s="106"/>
      <c r="K15" s="106"/>
    </row>
    <row r="16" spans="1:11">
      <c r="A16" s="70" t="s">
        <v>287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3"/>
    </row>
    <row r="17" spans="1:11">
      <c r="A17" s="83" t="s">
        <v>330</v>
      </c>
      <c r="B17" s="85"/>
      <c r="C17" s="85"/>
      <c r="D17" s="85"/>
      <c r="E17" s="85"/>
      <c r="F17" s="85"/>
      <c r="G17" s="85"/>
      <c r="H17" s="85"/>
      <c r="I17" s="85"/>
      <c r="J17" s="85"/>
      <c r="K17" s="144"/>
    </row>
    <row r="18" spans="1:11">
      <c r="A18" s="83" t="s">
        <v>289</v>
      </c>
      <c r="B18" s="85"/>
      <c r="C18" s="85"/>
      <c r="D18" s="85"/>
      <c r="E18" s="85"/>
      <c r="F18" s="85"/>
      <c r="G18" s="85"/>
      <c r="H18" s="85"/>
      <c r="I18" s="85"/>
      <c r="J18" s="85"/>
      <c r="K18" s="144"/>
    </row>
    <row r="19" spans="1:11">
      <c r="A19" s="108" t="s">
        <v>331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45"/>
    </row>
    <row r="20" spans="1:11">
      <c r="A20" s="110" t="s">
        <v>332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41"/>
    </row>
    <row r="21" spans="1:11">
      <c r="A21" s="110" t="s">
        <v>333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41"/>
    </row>
    <row r="22" spans="1:11">
      <c r="A22" s="110" t="s">
        <v>334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41"/>
    </row>
    <row r="23" spans="1:1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46"/>
    </row>
    <row r="24" spans="1:11">
      <c r="A24" s="83" t="s">
        <v>126</v>
      </c>
      <c r="B24" s="85"/>
      <c r="C24" s="98" t="s">
        <v>66</v>
      </c>
      <c r="D24" s="98" t="s">
        <v>67</v>
      </c>
      <c r="E24" s="82"/>
      <c r="F24" s="82"/>
      <c r="G24" s="82"/>
      <c r="H24" s="82"/>
      <c r="I24" s="82"/>
      <c r="J24" s="82"/>
      <c r="K24" s="137"/>
    </row>
    <row r="25" ht="15" spans="1:11">
      <c r="A25" s="113" t="s">
        <v>293</v>
      </c>
      <c r="B25" s="114" t="s">
        <v>278</v>
      </c>
      <c r="C25" s="114"/>
      <c r="D25" s="114"/>
      <c r="E25" s="114"/>
      <c r="F25" s="114"/>
      <c r="G25" s="114"/>
      <c r="H25" s="114"/>
      <c r="I25" s="114"/>
      <c r="J25" s="114"/>
      <c r="K25" s="147"/>
    </row>
    <row r="26" ht="15" spans="1:1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>
      <c r="A27" s="116" t="s">
        <v>294</v>
      </c>
      <c r="B27" s="97"/>
      <c r="C27" s="97"/>
      <c r="D27" s="97"/>
      <c r="E27" s="97"/>
      <c r="F27" s="97"/>
      <c r="G27" s="97"/>
      <c r="H27" s="97"/>
      <c r="I27" s="97"/>
      <c r="J27" s="97"/>
      <c r="K27" s="140"/>
    </row>
    <row r="28" spans="1:11">
      <c r="A28" s="117" t="s">
        <v>335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8"/>
    </row>
    <row r="29" spans="1:11">
      <c r="A29" s="117" t="s">
        <v>336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48"/>
    </row>
    <row r="30" spans="1:11">
      <c r="A30" s="117" t="s">
        <v>337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48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9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9"/>
    </row>
    <row r="33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9"/>
    </row>
    <row r="34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spans="1:11">
      <c r="A35" s="123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15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51"/>
    </row>
    <row r="37" spans="1:11">
      <c r="A37" s="126" t="s">
        <v>299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52"/>
    </row>
    <row r="38" spans="1:11">
      <c r="A38" s="83" t="s">
        <v>300</v>
      </c>
      <c r="B38" s="85"/>
      <c r="C38" s="85"/>
      <c r="D38" s="82" t="s">
        <v>301</v>
      </c>
      <c r="E38" s="82"/>
      <c r="F38" s="128" t="s">
        <v>302</v>
      </c>
      <c r="G38" s="129"/>
      <c r="H38" s="85" t="s">
        <v>303</v>
      </c>
      <c r="I38" s="85"/>
      <c r="J38" s="85" t="s">
        <v>304</v>
      </c>
      <c r="K38" s="144"/>
    </row>
    <row r="39" spans="1:11">
      <c r="A39" s="83" t="s">
        <v>193</v>
      </c>
      <c r="B39" s="130" t="s">
        <v>338</v>
      </c>
      <c r="C39" s="130"/>
      <c r="D39" s="130"/>
      <c r="E39" s="130"/>
      <c r="F39" s="130"/>
      <c r="G39" s="130"/>
      <c r="H39" s="130"/>
      <c r="I39" s="130"/>
      <c r="J39" s="130"/>
      <c r="K39" s="153"/>
    </row>
    <row r="40" spans="1:11">
      <c r="A40" s="83"/>
      <c r="B40" s="85"/>
      <c r="C40" s="85"/>
      <c r="D40" s="85"/>
      <c r="E40" s="85"/>
      <c r="F40" s="85"/>
      <c r="G40" s="85"/>
      <c r="H40" s="85"/>
      <c r="I40" s="85"/>
      <c r="J40" s="85"/>
      <c r="K40" s="144"/>
    </row>
    <row r="41" spans="1:11">
      <c r="A41" s="83"/>
      <c r="B41" s="85"/>
      <c r="C41" s="85"/>
      <c r="D41" s="85"/>
      <c r="E41" s="85"/>
      <c r="F41" s="85"/>
      <c r="G41" s="85"/>
      <c r="H41" s="85"/>
      <c r="I41" s="85"/>
      <c r="J41" s="85"/>
      <c r="K41" s="144"/>
    </row>
    <row r="42" ht="15" spans="1:11">
      <c r="A42" s="86" t="s">
        <v>142</v>
      </c>
      <c r="B42" s="131" t="s">
        <v>339</v>
      </c>
      <c r="C42" s="131"/>
      <c r="D42" s="88" t="s">
        <v>307</v>
      </c>
      <c r="E42" s="132" t="s">
        <v>340</v>
      </c>
      <c r="F42" s="88" t="s">
        <v>146</v>
      </c>
      <c r="G42" s="133">
        <v>45724</v>
      </c>
      <c r="H42" s="134" t="s">
        <v>147</v>
      </c>
      <c r="I42" s="134"/>
      <c r="J42" s="131" t="s">
        <v>340</v>
      </c>
      <c r="K42" s="15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2025-08-25T04:56:37Z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