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27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3">'验货尺寸表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<sst xmlns="http://schemas.openxmlformats.org/spreadsheetml/2006/main" count="1212" uniqueCount="422">
  <si>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</si>
  <si>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</si>
  <si>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</si>
  <si>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</si>
  <si>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</si>
  <si>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</si>
  <si>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</si>
  <si>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</si>
  <si>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</si>
  <si>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</si>
  <si>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</si>
  <si>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</si>
  <si>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</si>
  <si>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</si>
  <si>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</si>
  <si>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</si>
  <si>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</si>
  <si>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</si>
  <si>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</si>
  <si>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</si>
  <si>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</si>
  <si>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</si>
  <si>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</si>
  <si>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</si>
  <si>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</si>
  <si>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</si>
  <si>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</si>
  <si>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</si>
  <si>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</si>
  <si>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</si>
  <si>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</si>
  <si>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</si>
  <si>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</si>
  <si>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</si>
  <si>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</si>
  <si>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</si>
  <si>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</si>
  <si>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</si>
  <si>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</si>
  <si>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</si>
  <si>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</si>
  <si>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</si>
  <si>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</si>
  <si>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</si>
  <si>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</si>
  <si>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</si>
  <si>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</si>
  <si>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</si>
  <si>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</si>
  <si>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</si>
  <si>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</si>
  <si>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</si>
  <si>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</si>
  <si>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</si>
  <si>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</si>
  <si>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</si>
  <si>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</si>
  <si>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</si>
  <si>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订单基础信息</t>
  </si>
  <si>
    <t>生产•出货进度</t>
  </si>
  <si>
    <t>指示•确认资料</t>
  </si>
  <si>
    <t>款号</t>
  </si>
  <si>
    <t>TADDAN91551</t>
  </si>
  <si>
    <t>合同交期</t>
  </si>
  <si>
    <t>2025/9/8-1836件（1000-TR01）2025/9/18-1000件（1000-TR01）   2025/10/3-3037件（1000-TR01）     2025/10/13-1000件（1000-TR01）</t>
  </si>
  <si>
    <t>产前确认样</t>
  </si>
  <si>
    <t>有</t>
  </si>
  <si>
    <t>无</t>
  </si>
  <si>
    <t>品名</t>
  </si>
  <si>
    <t>男式羽绒服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</si>
  <si>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</si>
  <si>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</si>
  <si>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</si>
  <si>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</si>
  <si>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</si>
  <si>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</si>
  <si>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</si>
  <si>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</si>
  <si>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</si>
  <si>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CGDD25043000026-1836件                                                                                                                                                            CGDD25043000027-1000件                                                                                                                                                                    CGDD25043000028-3037件                                                                                                                                                                                     CGDD25043000029-1000件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</si>
  <si>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</si>
  <si>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</si>
  <si>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</si>
  <si>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</si>
  <si>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</si>
  <si>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</si>
  <si>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</si>
  <si>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</si>
  <si>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</si>
  <si>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</si>
  <si>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</si>
  <si>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</si>
  <si>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</si>
  <si>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</si>
  <si>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</si>
  <si>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</si>
  <si>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</si>
  <si>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</si>
  <si>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</si>
  <si>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</si>
  <si>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</si>
  <si>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</si>
  <si>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</si>
  <si>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</si>
  <si>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</si>
  <si>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</si>
  <si>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</si>
  <si>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</si>
  <si>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</si>
  <si>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</si>
  <si>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S165/88B</t>
  </si>
  <si>
    <t>M170/92B</t>
  </si>
  <si>
    <t>L175/96B</t>
  </si>
  <si>
    <t>XL180/100B</t>
  </si>
  <si>
    <t>XXL185/104B</t>
  </si>
  <si>
    <t>XXXL190/108B</t>
  </si>
  <si>
    <t>未裁齐原因</t>
  </si>
  <si>
    <t>黑色G01X</t>
  </si>
  <si>
    <t>陆续裁剪中</t>
  </si>
  <si>
    <t>海鸥灰GA5X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</si>
  <si>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</si>
  <si>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海鸥灰GA5X L175/96B 5件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</si>
  <si>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</si>
  <si>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</si>
  <si>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</si>
  <si>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</si>
  <si>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</si>
  <si>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</si>
  <si>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1.前风挡不顺直，明线宽窄不均匀。</t>
  </si>
  <si>
    <t>2.前门拉链0.1cm止口线宽窄不均匀，底襟防夹线外露太宽。</t>
  </si>
  <si>
    <t>3.前侧兜套结后不顺直，不平服，而且边缘处反吐止口。</t>
  </si>
  <si>
    <t>4.上袖线迹不好，不圆顺，吃皱，前后对缝处不对称。</t>
  </si>
  <si>
    <t>5.上领口不圆顺，吃皱。帽前口拼块不平服。帽口明线不一致，且止口线不到位。</t>
  </si>
  <si>
    <t>6.里子挂耳不居中，偏位。</t>
  </si>
  <si>
    <t>7.侧缝处里贴下摆贴布与里子侧缝不对缝。</t>
  </si>
  <si>
    <t>8.里子需半成品整烫。</t>
  </si>
  <si>
    <t>9.里袖吃皱。</t>
  </si>
  <si>
    <t>以上问题请及时改正。</t>
  </si>
  <si>
    <t>【耐洗水确认】</t>
  </si>
  <si>
    <t>粘衬</t>
  </si>
  <si>
    <t>胶膜</t>
  </si>
  <si>
    <t>扭曲</t>
  </si>
  <si>
    <t>补充事项：洗后无异常</t>
  </si>
  <si>
    <t>【重大改善说明及整改复核时间】</t>
  </si>
  <si>
    <t>1，问题点中期检验复核改进情况。</t>
  </si>
  <si>
    <t>检验部门</t>
  </si>
  <si>
    <t>生产部</t>
  </si>
  <si>
    <t>检验担当</t>
  </si>
  <si>
    <t>王蕾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</si>
  <si>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</si>
  <si>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</si>
  <si>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</si>
  <si>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</si>
  <si>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</si>
  <si>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</si>
  <si>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</si>
  <si>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</si>
  <si>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</si>
  <si>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</si>
  <si>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</si>
  <si>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</si>
  <si>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</si>
  <si>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</si>
  <si>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L 海鸥灰</t>
  </si>
  <si>
    <t>165/88B</t>
  </si>
  <si>
    <t>170/92B</t>
  </si>
  <si>
    <t>175/96B</t>
  </si>
  <si>
    <t>180/100B</t>
  </si>
  <si>
    <t>185/104B</t>
  </si>
  <si>
    <t>190/108B</t>
  </si>
  <si>
    <t xml:space="preserve"> 洗前</t>
  </si>
  <si>
    <t>洗后</t>
  </si>
  <si>
    <t>后中长</t>
  </si>
  <si>
    <t>0</t>
  </si>
  <si>
    <t>+1</t>
  </si>
  <si>
    <t>前中长</t>
  </si>
  <si>
    <t>门襟拉链长</t>
  </si>
  <si>
    <t>胸围</t>
  </si>
  <si>
    <t>下摆</t>
  </si>
  <si>
    <t>后中袖长</t>
  </si>
  <si>
    <t>总肩宽</t>
  </si>
  <si>
    <t>肩点袖长</t>
  </si>
  <si>
    <t>袖肥</t>
  </si>
  <si>
    <t>+0.5</t>
  </si>
  <si>
    <t>袖肘</t>
  </si>
  <si>
    <t>袖口 拉量</t>
  </si>
  <si>
    <t>内袖手套外露长</t>
  </si>
  <si>
    <t>内袖手套口</t>
  </si>
  <si>
    <t>下领围（正常领围）</t>
  </si>
  <si>
    <t>前领高</t>
  </si>
  <si>
    <t>帽高　</t>
  </si>
  <si>
    <t>帽宽</t>
  </si>
  <si>
    <t>斜插手袋口长</t>
  </si>
  <si>
    <t>内挂面袋</t>
  </si>
  <si>
    <t>绒量（实际）</t>
  </si>
  <si>
    <t>绒量（洗标）</t>
  </si>
  <si>
    <t>备注：</t>
  </si>
  <si>
    <t xml:space="preserve">     初期请洗测2-3件，有问题的另加测量数量。</t>
  </si>
  <si>
    <t>验货时间：4/10</t>
  </si>
  <si>
    <t>跟单QC:王蕾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</si>
  <si>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</si>
  <si>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</si>
  <si>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</si>
  <si>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</si>
  <si>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</si>
  <si>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</si>
  <si>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</si>
  <si>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</si>
  <si>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</si>
  <si>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【附属资料确认】</t>
  </si>
  <si>
    <t>备注：无异常</t>
  </si>
  <si>
    <t>【检验明细】：检验明细（要求齐色、齐号至少10件检查）</t>
  </si>
  <si>
    <t>海鸥灰 GA5X L#10件,XL#10件,XXL#10件,XXXL10件</t>
  </si>
  <si>
    <t>【耐水洗测试】：耐洗水测试明细（要求齐色、齐号）</t>
  </si>
  <si>
    <t>海鸥灰 GA5X L#1件</t>
  </si>
  <si>
    <t>说明：洗前洗后规格未超标</t>
  </si>
  <si>
    <t>补充事项：洗后成衣无异常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</si>
  <si>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</si>
  <si>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1.合缝夹羽棉，此项后整包装必须清理干净。</t>
  </si>
  <si>
    <t>2.帽口车拉链两侧有高低位，不平顺，拉链不到位。</t>
  </si>
  <si>
    <t>3.面里袖扭袖。</t>
  </si>
  <si>
    <t>4.底边调节织带毛漏。</t>
  </si>
  <si>
    <t>5.合缝线断线，破洞。</t>
  </si>
  <si>
    <t>6.脏污（油渍）。</t>
  </si>
  <si>
    <t>【整改的严重缺陷及整改复核时间】</t>
  </si>
  <si>
    <t>李兆生</t>
  </si>
  <si>
    <t>尾期复核品质情况</t>
  </si>
  <si>
    <t>L海鸥灰</t>
  </si>
  <si>
    <t>XL海鸥灰</t>
  </si>
  <si>
    <t>XXL海鸥灰</t>
  </si>
  <si>
    <t>XXXL海鸥灰</t>
  </si>
  <si>
    <t>洗前3/洗后1</t>
  </si>
  <si>
    <t>洗前</t>
  </si>
  <si>
    <t>0/0/0/+1</t>
  </si>
  <si>
    <t>-0.5/0/-0.5</t>
  </si>
  <si>
    <t>+0.5/+0.5/0</t>
  </si>
  <si>
    <t>0/0/0</t>
  </si>
  <si>
    <t>+1/+1/+1/+1</t>
  </si>
  <si>
    <t>+1/+1/+1</t>
  </si>
  <si>
    <t>0/0/0/0</t>
  </si>
  <si>
    <t>+1/+0.5/+0.7/+1</t>
  </si>
  <si>
    <t>+1/+0.5/0</t>
  </si>
  <si>
    <t>0/+0.5/0</t>
  </si>
  <si>
    <t>0/0/+0.5/+1</t>
  </si>
  <si>
    <t>+1/+0.5/+1</t>
  </si>
  <si>
    <t>+0.5/0/0</t>
  </si>
  <si>
    <t>0/0/+1/+1</t>
  </si>
  <si>
    <t>0/+1/+0.7/+0.5</t>
  </si>
  <si>
    <t>+0.5/+0.5/+0.5</t>
  </si>
  <si>
    <t>+1/+0.7/+0.7</t>
  </si>
  <si>
    <t>-0.5/0/-0.5/0</t>
  </si>
  <si>
    <t>-0.5/0/+0.5</t>
  </si>
  <si>
    <t>+0.5/0/+0.5/0</t>
  </si>
  <si>
    <t>+0.5/0/+0.5</t>
  </si>
  <si>
    <t>+0.5/0/0/0</t>
  </si>
  <si>
    <t>0/0/+0.5</t>
  </si>
  <si>
    <t>+1/+1/+0.5/0</t>
  </si>
  <si>
    <t>+1/+1/+0.7</t>
  </si>
  <si>
    <t>+1/+1/+1/0</t>
  </si>
  <si>
    <t>0/+0.5/+0.5/0</t>
  </si>
  <si>
    <t xml:space="preserve">     齐色齐码请洗测各2-3件，有问题的另加测量数量。</t>
  </si>
  <si>
    <t>验货时间：5/13</t>
  </si>
  <si>
    <t>工厂负责人：李兆生</t>
  </si>
  <si>
    <t>QC出货报告书</t>
  </si>
  <si>
    <t>产品名称</t>
  </si>
  <si>
    <t>6873件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</si>
  <si>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</si>
  <si>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</si>
  <si>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</si>
  <si>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</si>
  <si>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</si>
  <si>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</si>
  <si>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</si>
  <si>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</si>
  <si>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</si>
  <si>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</si>
  <si>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</si>
  <si>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</si>
  <si>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125件</t>
  </si>
  <si>
    <t>入仓数量</t>
  </si>
  <si>
    <t>1836件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</si>
  <si>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</si>
  <si>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</si>
  <si>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</si>
  <si>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</si>
  <si>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</si>
  <si>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</si>
  <si>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</si>
  <si>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采购凭证编号：CGDD25043000026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</si>
  <si>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</si>
  <si>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</si>
  <si>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</si>
  <si>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</si>
  <si>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</si>
  <si>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</si>
  <si>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</si>
  <si>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</si>
  <si>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</si>
  <si>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</si>
  <si>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</si>
  <si>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</si>
  <si>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</si>
  <si>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</si>
  <si>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</si>
  <si>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 G01X：S#-10件，M#-10件，L#-13件，XL#-13件，XXL#-10件，XXXL#-10件</t>
  </si>
  <si>
    <t>海鸥灰 GA5X：S#-3件，M#-10件，L#-13件，XL#-13件，XXL#-10件，XXXL#-10件</t>
  </si>
  <si>
    <t>情况说明：</t>
  </si>
  <si>
    <t xml:space="preserve">【问题点描述】  </t>
  </si>
  <si>
    <t>1.绒毛-1件。</t>
  </si>
  <si>
    <t>2.线头-2件。</t>
  </si>
  <si>
    <t>3.脏污-1件。</t>
  </si>
  <si>
    <t>4.棉丝-1件。</t>
  </si>
  <si>
    <t>5.破洞-1件。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</si>
  <si>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</si>
  <si>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</si>
  <si>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</si>
  <si>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</si>
  <si>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</si>
  <si>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</si>
  <si>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尾期验货，抽验125件，不良品数量在可接受范围内，允许出货</t>
  </si>
  <si>
    <t>稽核部</t>
  </si>
  <si>
    <t>检验人</t>
  </si>
  <si>
    <t>王广强</t>
  </si>
  <si>
    <t>孔风芹</t>
  </si>
  <si>
    <t>S-黑色</t>
  </si>
  <si>
    <t>M-黑色</t>
  </si>
  <si>
    <t>L-海鸥灰</t>
  </si>
  <si>
    <t>XL-黑色</t>
  </si>
  <si>
    <t>XXL-海鸥灰</t>
  </si>
  <si>
    <t>XXXL-海鸥灰</t>
  </si>
  <si>
    <t>-0.5</t>
  </si>
  <si>
    <t>-1</t>
  </si>
  <si>
    <t>+2</t>
  </si>
  <si>
    <t>+0.7</t>
  </si>
  <si>
    <t xml:space="preserve">     齐色齐码各2-3件，有问题的另加测量数量。</t>
  </si>
  <si>
    <t>验货时间：8/4</t>
  </si>
  <si>
    <t>工厂负责人：孔风芹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</si>
  <si>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</si>
  <si>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</si>
  <si>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</si>
  <si>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</si>
  <si>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</si>
  <si>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</si>
  <si>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</si>
  <si>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</si>
  <si>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</si>
  <si>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</si>
  <si>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</si>
  <si>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</si>
  <si>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</si>
  <si>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</si>
  <si>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</si>
  <si>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</si>
  <si>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</si>
  <si>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FW12790</t>
  </si>
  <si>
    <t>25FW海鸥灰</t>
  </si>
  <si>
    <t>昆山东利</t>
  </si>
  <si>
    <t>合格</t>
  </si>
  <si>
    <t>YES</t>
  </si>
  <si>
    <t>19SS黑色</t>
  </si>
  <si>
    <t>制表时间：3/26</t>
  </si>
  <si>
    <t>测试人签名：王蕾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</si>
  <si>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</si>
  <si>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</si>
  <si>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</si>
  <si>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</si>
  <si>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</si>
  <si>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</si>
  <si>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</si>
  <si>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</si>
  <si>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</si>
  <si>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径向：-1 纬向：0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</si>
  <si>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</si>
  <si>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</si>
  <si>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</si>
  <si>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</si>
  <si>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</si>
  <si>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</si>
  <si>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</si>
  <si>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</si>
  <si>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</si>
  <si>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</si>
  <si>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</si>
  <si>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无拼色情况没做，深色已做浸泡测试无异常。</t>
  </si>
  <si>
    <t>物料6</t>
  </si>
  <si>
    <t>物料7</t>
  </si>
  <si>
    <t>物料8</t>
  </si>
  <si>
    <t>物料9</t>
  </si>
  <si>
    <t>物料10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</si>
  <si>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</si>
  <si>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</si>
  <si>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</si>
  <si>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</si>
  <si>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</si>
  <si>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</si>
  <si>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</si>
  <si>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</si>
  <si>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</si>
  <si>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制表时间：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</si>
  <si>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</si>
  <si>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</si>
  <si>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TOREAD-特殊工艺测试报告登记表</t>
  </si>
  <si>
    <t>使用部位</t>
  </si>
  <si>
    <t>物料工艺1</t>
  </si>
  <si>
    <t>物料工艺2</t>
  </si>
  <si>
    <t>物料工艺3</t>
  </si>
  <si>
    <t>右肩/左袖</t>
  </si>
  <si>
    <t>烫标</t>
  </si>
  <si>
    <t>反光印花</t>
  </si>
  <si>
    <t>洗测2次</t>
  </si>
  <si>
    <t>洗测3次</t>
  </si>
  <si>
    <t>洗测4次</t>
  </si>
  <si>
    <t>洗测5次</t>
  </si>
  <si>
    <t>制表时间：3/31</t>
  </si>
  <si>
    <t>测试要求：
1、胶条、装饰胶膜、印花类、生粘、激光开孔类
2、每款上线前做测试。
3、水温40°洗水40分钟，机洗一个程序，洗水共计5次。</t>
  </si>
  <si>
    <t>TOREAD - 织带类缩率测试报告登记表</t>
  </si>
  <si>
    <t>气烫缩</t>
  </si>
  <si>
    <t>经向百分比</t>
  </si>
  <si>
    <t>锦湾</t>
  </si>
  <si>
    <t>XJ00002</t>
  </si>
  <si>
    <t>ZD00014</t>
  </si>
  <si>
    <t xml:space="preserve">测试要求：
1、织带及弹力织带、像根松紧、包边条等到厂后第一时间，做测试。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</si>
</sst>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  <numFmt numFmtId="178" formatCode="0.00_ "/>
  </numFmts>
  <fonts count="5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0"/>
      <color rgb="FFFF0000"/>
      <name val="宋体"/>
      <charset val="134"/>
    </font>
    <font>
      <sz val="12"/>
      <color rgb="FFFF0000"/>
      <name val="宋体"/>
      <charset val="134"/>
    </font>
    <font>
      <b/>
      <sz val="12"/>
      <color rgb="FFFF000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38" fillId="0" borderId="0" applyFont="0" applyFill="0" applyBorder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2" fontId="38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7" borderId="70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71" applyNumberFormat="0" applyFill="0" applyAlignment="0" applyProtection="0">
      <alignment vertical="center"/>
    </xf>
    <xf numFmtId="0" fontId="45" fillId="0" borderId="71" applyNumberFormat="0" applyFill="0" applyAlignment="0" applyProtection="0">
      <alignment vertical="center"/>
    </xf>
    <xf numFmtId="0" fontId="46" fillId="0" borderId="72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8" borderId="73" applyNumberFormat="0" applyAlignment="0" applyProtection="0">
      <alignment vertical="center"/>
    </xf>
    <xf numFmtId="0" fontId="48" fillId="9" borderId="74" applyNumberFormat="0" applyAlignment="0" applyProtection="0">
      <alignment vertical="center"/>
    </xf>
    <xf numFmtId="0" fontId="49" fillId="9" borderId="73" applyNumberFormat="0" applyAlignment="0" applyProtection="0">
      <alignment vertical="center"/>
    </xf>
    <xf numFmtId="0" fontId="50" fillId="10" borderId="75" applyNumberFormat="0" applyAlignment="0" applyProtection="0">
      <alignment vertical="center"/>
    </xf>
    <xf numFmtId="0" fontId="51" fillId="0" borderId="76" applyNumberFormat="0" applyFill="0" applyAlignment="0" applyProtection="0">
      <alignment vertical="center"/>
    </xf>
    <xf numFmtId="0" fontId="52" fillId="0" borderId="77" applyNumberFormat="0" applyFill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38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0" fontId="1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49" fontId="0" fillId="0" borderId="2" xfId="0" applyNumberFormat="1" applyBorder="1" applyAlignment="1">
      <alignment horizontal="center" vertical="center"/>
    </xf>
    <xf numFmtId="49" fontId="0" fillId="0" borderId="2" xfId="0" applyNumberFormat="1" applyBorder="1"/>
    <xf numFmtId="49" fontId="6" fillId="0" borderId="6" xfId="0" applyNumberFormat="1" applyFont="1" applyBorder="1" applyAlignment="1">
      <alignment horizontal="left" vertical="center"/>
    </xf>
    <xf numFmtId="0" fontId="12" fillId="3" borderId="0" xfId="50" applyFont="1" applyFill="1"/>
    <xf numFmtId="49" fontId="12" fillId="3" borderId="0" xfId="50" applyNumberFormat="1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4" fillId="3" borderId="2" xfId="49" applyFont="1" applyFill="1" applyBorder="1" applyAlignment="1">
      <alignment horizontal="center" vertical="center"/>
    </xf>
    <xf numFmtId="0" fontId="15" fillId="3" borderId="2" xfId="49" applyFont="1" applyFill="1" applyBorder="1" applyAlignment="1">
      <alignment vertical="center"/>
    </xf>
    <xf numFmtId="0" fontId="14" fillId="3" borderId="2" xfId="50" applyFont="1" applyFill="1" applyBorder="1" applyAlignment="1">
      <alignment horizontal="center"/>
    </xf>
    <xf numFmtId="0" fontId="15" fillId="3" borderId="2" xfId="50" applyFont="1" applyFill="1" applyBorder="1" applyAlignment="1" applyProtection="1">
      <alignment horizontal="center" vertical="center"/>
    </xf>
    <xf numFmtId="0" fontId="15" fillId="3" borderId="2" xfId="5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 shrinkToFit="1"/>
    </xf>
    <xf numFmtId="177" fontId="14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left" vertical="center" shrinkToFit="1"/>
    </xf>
    <xf numFmtId="0" fontId="14" fillId="0" borderId="2" xfId="0" applyNumberFormat="1" applyFont="1" applyFill="1" applyBorder="1" applyAlignment="1">
      <alignment horizontal="center" vertical="center"/>
    </xf>
    <xf numFmtId="178" fontId="14" fillId="0" borderId="2" xfId="0" applyNumberFormat="1" applyFont="1" applyFill="1" applyBorder="1" applyAlignment="1">
      <alignment horizontal="center" vertical="center"/>
    </xf>
    <xf numFmtId="0" fontId="13" fillId="3" borderId="0" xfId="50" applyFont="1" applyFill="1"/>
    <xf numFmtId="0" fontId="0" fillId="3" borderId="0" xfId="51" applyFont="1" applyFill="1">
      <alignment vertical="center"/>
    </xf>
    <xf numFmtId="0" fontId="15" fillId="3" borderId="2" xfId="49" applyFont="1" applyFill="1" applyBorder="1" applyAlignment="1">
      <alignment horizontal="left" vertical="center"/>
    </xf>
    <xf numFmtId="49" fontId="14" fillId="3" borderId="2" xfId="51" applyNumberFormat="1" applyFont="1" applyFill="1" applyBorder="1" applyAlignment="1">
      <alignment horizontal="center" vertical="center"/>
    </xf>
    <xf numFmtId="49" fontId="0" fillId="3" borderId="0" xfId="51" applyNumberFormat="1" applyFont="1" applyFill="1">
      <alignment vertical="center"/>
    </xf>
    <xf numFmtId="49" fontId="13" fillId="3" borderId="0" xfId="50" applyNumberFormat="1" applyFont="1" applyFill="1"/>
    <xf numFmtId="0" fontId="14" fillId="0" borderId="0" xfId="49" applyFill="1" applyBorder="1" applyAlignment="1">
      <alignment horizontal="left" vertical="center"/>
    </xf>
    <xf numFmtId="0" fontId="14" fillId="0" borderId="0" xfId="49" applyFont="1" applyFill="1" applyAlignment="1">
      <alignment horizontal="left" vertical="center"/>
    </xf>
    <xf numFmtId="0" fontId="14" fillId="0" borderId="0" xfId="49" applyFill="1" applyAlignment="1">
      <alignment horizontal="left" vertical="center"/>
    </xf>
    <xf numFmtId="0" fontId="16" fillId="0" borderId="16" xfId="49" applyFont="1" applyFill="1" applyBorder="1" applyAlignment="1">
      <alignment horizontal="center" vertical="top"/>
    </xf>
    <xf numFmtId="0" fontId="17" fillId="0" borderId="17" xfId="49" applyFont="1" applyFill="1" applyBorder="1" applyAlignment="1">
      <alignment horizontal="left" vertical="center"/>
    </xf>
    <xf numFmtId="0" fontId="18" fillId="0" borderId="18" xfId="49" applyFont="1" applyBorder="1" applyAlignment="1">
      <alignment horizontal="center" vertical="center"/>
    </xf>
    <xf numFmtId="0" fontId="17" fillId="0" borderId="19" xfId="49" applyFont="1" applyFill="1" applyBorder="1" applyAlignment="1">
      <alignment horizontal="center" vertical="center"/>
    </xf>
    <xf numFmtId="0" fontId="19" fillId="0" borderId="19" xfId="49" applyFont="1" applyFill="1" applyBorder="1" applyAlignment="1">
      <alignment horizontal="center" vertical="center"/>
    </xf>
    <xf numFmtId="0" fontId="18" fillId="0" borderId="20" xfId="49" applyFont="1" applyBorder="1" applyAlignment="1">
      <alignment horizontal="center" vertical="center"/>
    </xf>
    <xf numFmtId="0" fontId="18" fillId="0" borderId="21" xfId="49" applyFont="1" applyBorder="1" applyAlignment="1">
      <alignment horizontal="center" vertical="center"/>
    </xf>
    <xf numFmtId="0" fontId="17" fillId="0" borderId="22" xfId="49" applyFont="1" applyFill="1" applyBorder="1" applyAlignment="1">
      <alignment vertical="center"/>
    </xf>
    <xf numFmtId="0" fontId="18" fillId="0" borderId="23" xfId="49" applyFont="1" applyFill="1" applyBorder="1" applyAlignment="1">
      <alignment horizontal="center" vertical="center"/>
    </xf>
    <xf numFmtId="0" fontId="17" fillId="0" borderId="23" xfId="49" applyFont="1" applyFill="1" applyBorder="1" applyAlignment="1">
      <alignment vertical="center"/>
    </xf>
    <xf numFmtId="58" fontId="19" fillId="0" borderId="23" xfId="49" applyNumberFormat="1" applyFont="1" applyFill="1" applyBorder="1" applyAlignment="1">
      <alignment horizontal="center" vertical="center" wrapText="1"/>
    </xf>
    <xf numFmtId="0" fontId="19" fillId="0" borderId="23" xfId="49" applyFont="1" applyFill="1" applyBorder="1" applyAlignment="1">
      <alignment horizontal="center" vertical="center" wrapText="1"/>
    </xf>
    <xf numFmtId="0" fontId="17" fillId="0" borderId="23" xfId="49" applyFont="1" applyFill="1" applyBorder="1" applyAlignment="1">
      <alignment horizontal="center" vertical="center"/>
    </xf>
    <xf numFmtId="0" fontId="17" fillId="0" borderId="22" xfId="49" applyFont="1" applyFill="1" applyBorder="1" applyAlignment="1">
      <alignment horizontal="left" vertical="center"/>
    </xf>
    <xf numFmtId="0" fontId="17" fillId="0" borderId="23" xfId="49" applyFont="1" applyFill="1" applyBorder="1" applyAlignment="1">
      <alignment horizontal="left" vertical="center"/>
    </xf>
    <xf numFmtId="0" fontId="19" fillId="0" borderId="23" xfId="49" applyFont="1" applyFill="1" applyBorder="1" applyAlignment="1">
      <alignment horizontal="center" vertical="center"/>
    </xf>
    <xf numFmtId="0" fontId="17" fillId="0" borderId="24" xfId="49" applyFont="1" applyFill="1" applyBorder="1" applyAlignment="1">
      <alignment vertical="center"/>
    </xf>
    <xf numFmtId="0" fontId="18" fillId="0" borderId="25" xfId="49" applyFont="1" applyFill="1" applyBorder="1" applyAlignment="1">
      <alignment horizontal="center" vertical="center"/>
    </xf>
    <xf numFmtId="0" fontId="17" fillId="0" borderId="25" xfId="49" applyFont="1" applyFill="1" applyBorder="1" applyAlignment="1">
      <alignment vertical="center"/>
    </xf>
    <xf numFmtId="0" fontId="19" fillId="0" borderId="25" xfId="49" applyFont="1" applyFill="1" applyBorder="1" applyAlignment="1">
      <alignment vertical="center"/>
    </xf>
    <xf numFmtId="0" fontId="19" fillId="0" borderId="25" xfId="49" applyFont="1" applyFill="1" applyBorder="1" applyAlignment="1">
      <alignment horizontal="center" vertical="center"/>
    </xf>
    <xf numFmtId="0" fontId="17" fillId="0" borderId="25" xfId="49" applyFont="1" applyFill="1" applyBorder="1" applyAlignment="1">
      <alignment horizontal="left" vertical="center"/>
    </xf>
    <xf numFmtId="0" fontId="17" fillId="0" borderId="0" xfId="49" applyFont="1" applyFill="1" applyBorder="1" applyAlignment="1">
      <alignment vertical="center"/>
    </xf>
    <xf numFmtId="0" fontId="19" fillId="0" borderId="0" xfId="49" applyFont="1" applyFill="1" applyBorder="1" applyAlignment="1">
      <alignment vertical="center"/>
    </xf>
    <xf numFmtId="0" fontId="19" fillId="0" borderId="0" xfId="49" applyFont="1" applyFill="1" applyAlignment="1">
      <alignment horizontal="left" vertical="center"/>
    </xf>
    <xf numFmtId="0" fontId="17" fillId="0" borderId="17" xfId="49" applyFont="1" applyFill="1" applyBorder="1" applyAlignment="1">
      <alignment vertical="center"/>
    </xf>
    <xf numFmtId="0" fontId="17" fillId="0" borderId="19" xfId="49" applyFont="1" applyFill="1" applyBorder="1" applyAlignment="1">
      <alignment vertical="center"/>
    </xf>
    <xf numFmtId="0" fontId="17" fillId="0" borderId="26" xfId="49" applyFont="1" applyFill="1" applyBorder="1" applyAlignment="1">
      <alignment horizontal="left" vertical="center"/>
    </xf>
    <xf numFmtId="0" fontId="17" fillId="0" borderId="27" xfId="49" applyFont="1" applyFill="1" applyBorder="1" applyAlignment="1">
      <alignment horizontal="left" vertical="center"/>
    </xf>
    <xf numFmtId="0" fontId="19" fillId="0" borderId="23" xfId="49" applyFont="1" applyFill="1" applyBorder="1" applyAlignment="1">
      <alignment horizontal="left" vertical="center"/>
    </xf>
    <xf numFmtId="0" fontId="19" fillId="0" borderId="23" xfId="49" applyFont="1" applyFill="1" applyBorder="1" applyAlignment="1">
      <alignment vertical="center"/>
    </xf>
    <xf numFmtId="0" fontId="19" fillId="0" borderId="28" xfId="49" applyFont="1" applyFill="1" applyBorder="1" applyAlignment="1">
      <alignment horizontal="left" vertical="center"/>
    </xf>
    <xf numFmtId="0" fontId="19" fillId="0" borderId="29" xfId="49" applyFont="1" applyFill="1" applyBorder="1" applyAlignment="1">
      <alignment horizontal="left" vertical="center"/>
    </xf>
    <xf numFmtId="0" fontId="20" fillId="0" borderId="30" xfId="49" applyFont="1" applyFill="1" applyBorder="1" applyAlignment="1">
      <alignment horizontal="left" vertical="center"/>
    </xf>
    <xf numFmtId="0" fontId="20" fillId="0" borderId="29" xfId="49" applyFont="1" applyFill="1" applyBorder="1" applyAlignment="1">
      <alignment horizontal="left" vertical="center"/>
    </xf>
    <xf numFmtId="0" fontId="19" fillId="0" borderId="25" xfId="49" applyFont="1" applyFill="1" applyBorder="1" applyAlignment="1">
      <alignment horizontal="left" vertical="center"/>
    </xf>
    <xf numFmtId="0" fontId="19" fillId="0" borderId="0" xfId="49" applyFont="1" applyFill="1" applyBorder="1" applyAlignment="1">
      <alignment horizontal="left" vertical="center"/>
    </xf>
    <xf numFmtId="0" fontId="17" fillId="0" borderId="19" xfId="49" applyFont="1" applyFill="1" applyBorder="1" applyAlignment="1">
      <alignment horizontal="left" vertical="center"/>
    </xf>
    <xf numFmtId="0" fontId="19" fillId="0" borderId="22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horizontal="left" vertical="center"/>
    </xf>
    <xf numFmtId="0" fontId="19" fillId="0" borderId="22" xfId="49" applyFont="1" applyFill="1" applyBorder="1" applyAlignment="1">
      <alignment horizontal="left" vertical="center" wrapText="1"/>
    </xf>
    <xf numFmtId="0" fontId="19" fillId="0" borderId="23" xfId="49" applyFont="1" applyFill="1" applyBorder="1" applyAlignment="1">
      <alignment horizontal="left" vertical="center" wrapText="1"/>
    </xf>
    <xf numFmtId="0" fontId="17" fillId="0" borderId="24" xfId="49" applyFont="1" applyFill="1" applyBorder="1" applyAlignment="1">
      <alignment horizontal="left" vertical="center"/>
    </xf>
    <xf numFmtId="0" fontId="14" fillId="0" borderId="25" xfId="49" applyFont="1" applyFill="1" applyBorder="1" applyAlignment="1">
      <alignment horizontal="left" vertical="center"/>
    </xf>
    <xf numFmtId="0" fontId="17" fillId="0" borderId="31" xfId="49" applyFont="1" applyFill="1" applyBorder="1" applyAlignment="1">
      <alignment horizontal="center" vertical="center"/>
    </xf>
    <xf numFmtId="0" fontId="17" fillId="0" borderId="32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left" vertical="center"/>
    </xf>
    <xf numFmtId="0" fontId="14" fillId="0" borderId="29" xfId="49" applyFont="1" applyFill="1" applyBorder="1" applyAlignment="1">
      <alignment horizontal="left" vertical="center"/>
    </xf>
    <xf numFmtId="0" fontId="15" fillId="0" borderId="30" xfId="49" applyFont="1" applyFill="1" applyBorder="1" applyAlignment="1">
      <alignment horizontal="left" vertical="center"/>
    </xf>
    <xf numFmtId="0" fontId="19" fillId="0" borderId="33" xfId="49" applyFont="1" applyFill="1" applyBorder="1" applyAlignment="1">
      <alignment horizontal="left" vertical="center"/>
    </xf>
    <xf numFmtId="0" fontId="19" fillId="0" borderId="34" xfId="49" applyFont="1" applyFill="1" applyBorder="1" applyAlignment="1">
      <alignment horizontal="left" vertical="center"/>
    </xf>
    <xf numFmtId="0" fontId="20" fillId="0" borderId="17" xfId="49" applyFont="1" applyFill="1" applyBorder="1" applyAlignment="1">
      <alignment horizontal="left" vertical="center"/>
    </xf>
    <xf numFmtId="0" fontId="20" fillId="0" borderId="19" xfId="49" applyFont="1" applyFill="1" applyBorder="1" applyAlignment="1">
      <alignment horizontal="left" vertical="center"/>
    </xf>
    <xf numFmtId="0" fontId="17" fillId="0" borderId="28" xfId="49" applyFont="1" applyFill="1" applyBorder="1" applyAlignment="1">
      <alignment horizontal="left" vertical="center"/>
    </xf>
    <xf numFmtId="0" fontId="17" fillId="0" borderId="35" xfId="49" applyFont="1" applyFill="1" applyBorder="1" applyAlignment="1">
      <alignment horizontal="left" vertical="center"/>
    </xf>
    <xf numFmtId="0" fontId="17" fillId="0" borderId="25" xfId="49" applyFont="1" applyFill="1" applyBorder="1" applyAlignment="1">
      <alignment horizontal="center" vertical="center"/>
    </xf>
    <xf numFmtId="58" fontId="19" fillId="0" borderId="25" xfId="49" applyNumberFormat="1" applyFont="1" applyFill="1" applyBorder="1" applyAlignment="1">
      <alignment horizontal="center" vertical="center"/>
    </xf>
    <xf numFmtId="0" fontId="19" fillId="0" borderId="26" xfId="49" applyFont="1" applyFill="1" applyBorder="1" applyAlignment="1">
      <alignment horizontal="center" vertical="center"/>
    </xf>
    <xf numFmtId="0" fontId="19" fillId="0" borderId="36" xfId="49" applyFont="1" applyFill="1" applyBorder="1" applyAlignment="1">
      <alignment horizontal="center" vertical="center"/>
    </xf>
    <xf numFmtId="0" fontId="17" fillId="0" borderId="37" xfId="49" applyFont="1" applyFill="1" applyBorder="1" applyAlignment="1">
      <alignment horizontal="center" vertical="center"/>
    </xf>
    <xf numFmtId="0" fontId="19" fillId="0" borderId="37" xfId="49" applyFont="1" applyFill="1" applyBorder="1" applyAlignment="1">
      <alignment horizontal="left" vertical="center"/>
    </xf>
    <xf numFmtId="0" fontId="19" fillId="0" borderId="38" xfId="49" applyFont="1" applyFill="1" applyBorder="1" applyAlignment="1">
      <alignment horizontal="left" vertical="center"/>
    </xf>
    <xf numFmtId="0" fontId="17" fillId="0" borderId="36" xfId="49" applyFont="1" applyFill="1" applyBorder="1" applyAlignment="1">
      <alignment horizontal="left" vertical="center"/>
    </xf>
    <xf numFmtId="0" fontId="19" fillId="0" borderId="39" xfId="49" applyFont="1" applyFill="1" applyBorder="1" applyAlignment="1">
      <alignment horizontal="left" vertical="center"/>
    </xf>
    <xf numFmtId="0" fontId="20" fillId="0" borderId="39" xfId="49" applyFont="1" applyFill="1" applyBorder="1" applyAlignment="1">
      <alignment horizontal="left" vertical="center"/>
    </xf>
    <xf numFmtId="0" fontId="17" fillId="0" borderId="40" xfId="49" applyFont="1" applyFill="1" applyBorder="1" applyAlignment="1">
      <alignment horizontal="left" vertical="center"/>
    </xf>
    <xf numFmtId="0" fontId="17" fillId="0" borderId="37" xfId="49" applyFont="1" applyFill="1" applyBorder="1" applyAlignment="1">
      <alignment horizontal="left" vertical="center"/>
    </xf>
    <xf numFmtId="0" fontId="19" fillId="0" borderId="37" xfId="49" applyFont="1" applyFill="1" applyBorder="1" applyAlignment="1">
      <alignment horizontal="left" vertical="center" wrapText="1"/>
    </xf>
    <xf numFmtId="0" fontId="14" fillId="0" borderId="38" xfId="49" applyFont="1" applyFill="1" applyBorder="1" applyAlignment="1">
      <alignment horizontal="left" vertical="center"/>
    </xf>
    <xf numFmtId="0" fontId="14" fillId="0" borderId="39" xfId="49" applyFont="1" applyFill="1" applyBorder="1" applyAlignment="1">
      <alignment horizontal="left" vertical="center"/>
    </xf>
    <xf numFmtId="0" fontId="19" fillId="0" borderId="41" xfId="49" applyFont="1" applyFill="1" applyBorder="1" applyAlignment="1">
      <alignment horizontal="left" vertical="center"/>
    </xf>
    <xf numFmtId="0" fontId="20" fillId="0" borderId="40" xfId="49" applyFont="1" applyFill="1" applyBorder="1" applyAlignment="1">
      <alignment horizontal="left" vertical="center"/>
    </xf>
    <xf numFmtId="0" fontId="19" fillId="0" borderId="38" xfId="49" applyFont="1" applyFill="1" applyBorder="1" applyAlignment="1">
      <alignment horizontal="center" vertical="center"/>
    </xf>
    <xf numFmtId="49" fontId="15" fillId="0" borderId="2" xfId="53" applyNumberFormat="1" applyFont="1" applyBorder="1" applyAlignment="1">
      <alignment horizontal="center" vertical="center"/>
    </xf>
    <xf numFmtId="49" fontId="14" fillId="0" borderId="2" xfId="53" applyNumberFormat="1" applyFont="1" applyBorder="1">
      <alignment vertical="center"/>
    </xf>
    <xf numFmtId="49" fontId="15" fillId="3" borderId="2" xfId="51" applyNumberFormat="1" applyFont="1" applyFill="1" applyBorder="1" applyAlignment="1">
      <alignment horizontal="center" vertical="center"/>
    </xf>
    <xf numFmtId="14" fontId="13" fillId="3" borderId="0" xfId="50" applyNumberFormat="1" applyFont="1" applyFill="1"/>
    <xf numFmtId="0" fontId="14" fillId="0" borderId="0" xfId="49" applyFont="1" applyAlignment="1">
      <alignment horizontal="left" vertical="center"/>
    </xf>
    <xf numFmtId="0" fontId="21" fillId="0" borderId="16" xfId="49" applyFont="1" applyBorder="1" applyAlignment="1">
      <alignment horizontal="center" vertical="top"/>
    </xf>
    <xf numFmtId="0" fontId="15" fillId="0" borderId="42" xfId="49" applyFont="1" applyBorder="1" applyAlignment="1">
      <alignment horizontal="left" vertical="center"/>
    </xf>
    <xf numFmtId="0" fontId="15" fillId="0" borderId="18" xfId="49" applyFont="1" applyBorder="1" applyAlignment="1">
      <alignment horizontal="center" vertical="center"/>
    </xf>
    <xf numFmtId="0" fontId="20" fillId="0" borderId="18" xfId="49" applyFont="1" applyBorder="1" applyAlignment="1">
      <alignment horizontal="left" vertical="center"/>
    </xf>
    <xf numFmtId="0" fontId="20" fillId="0" borderId="17" xfId="49" applyFont="1" applyBorder="1" applyAlignment="1">
      <alignment horizontal="center" vertical="center"/>
    </xf>
    <xf numFmtId="0" fontId="20" fillId="0" borderId="19" xfId="49" applyFont="1" applyBorder="1" applyAlignment="1">
      <alignment horizontal="center" vertical="center"/>
    </xf>
    <xf numFmtId="0" fontId="20" fillId="0" borderId="40" xfId="49" applyFont="1" applyBorder="1" applyAlignment="1">
      <alignment horizontal="center" vertical="center"/>
    </xf>
    <xf numFmtId="0" fontId="15" fillId="0" borderId="17" xfId="49" applyFont="1" applyBorder="1" applyAlignment="1">
      <alignment horizontal="center" vertical="center"/>
    </xf>
    <xf numFmtId="0" fontId="15" fillId="0" borderId="19" xfId="49" applyFont="1" applyBorder="1" applyAlignment="1">
      <alignment horizontal="center" vertical="center"/>
    </xf>
    <xf numFmtId="0" fontId="15" fillId="0" borderId="40" xfId="49" applyFont="1" applyBorder="1" applyAlignment="1">
      <alignment horizontal="center" vertical="center"/>
    </xf>
    <xf numFmtId="0" fontId="20" fillId="0" borderId="22" xfId="49" applyFont="1" applyBorder="1" applyAlignment="1">
      <alignment horizontal="left" vertical="center"/>
    </xf>
    <xf numFmtId="0" fontId="18" fillId="0" borderId="23" xfId="49" applyFont="1" applyBorder="1" applyAlignment="1">
      <alignment horizontal="center" vertical="center"/>
    </xf>
    <xf numFmtId="0" fontId="18" fillId="0" borderId="37" xfId="49" applyFont="1" applyBorder="1" applyAlignment="1">
      <alignment horizontal="center" vertical="center"/>
    </xf>
    <xf numFmtId="0" fontId="20" fillId="0" borderId="23" xfId="49" applyFont="1" applyBorder="1" applyAlignment="1">
      <alignment horizontal="left" vertical="center"/>
    </xf>
    <xf numFmtId="14" fontId="18" fillId="0" borderId="23" xfId="49" applyNumberFormat="1" applyFont="1" applyBorder="1" applyAlignment="1">
      <alignment horizontal="center" vertical="center" wrapText="1"/>
    </xf>
    <xf numFmtId="14" fontId="18" fillId="0" borderId="37" xfId="49" applyNumberFormat="1" applyFont="1" applyBorder="1" applyAlignment="1">
      <alignment horizontal="center" vertical="center" wrapText="1"/>
    </xf>
    <xf numFmtId="0" fontId="20" fillId="0" borderId="22" xfId="49" applyFont="1" applyBorder="1" applyAlignment="1">
      <alignment vertical="center"/>
    </xf>
    <xf numFmtId="9" fontId="18" fillId="0" borderId="23" xfId="49" applyNumberFormat="1" applyFont="1" applyBorder="1" applyAlignment="1">
      <alignment horizontal="center" vertical="center"/>
    </xf>
    <xf numFmtId="0" fontId="20" fillId="0" borderId="22" xfId="49" applyFont="1" applyBorder="1" applyAlignment="1">
      <alignment horizontal="center" vertical="center"/>
    </xf>
    <xf numFmtId="0" fontId="18" fillId="0" borderId="28" xfId="49" applyFont="1" applyBorder="1" applyAlignment="1">
      <alignment horizontal="center" vertical="center"/>
    </xf>
    <xf numFmtId="0" fontId="18" fillId="0" borderId="39" xfId="49" applyFont="1" applyBorder="1" applyAlignment="1">
      <alignment horizontal="center" vertical="center"/>
    </xf>
    <xf numFmtId="0" fontId="18" fillId="0" borderId="22" xfId="49" applyFont="1" applyBorder="1" applyAlignment="1">
      <alignment horizontal="left" vertical="center"/>
    </xf>
    <xf numFmtId="0" fontId="22" fillId="0" borderId="24" xfId="49" applyFont="1" applyBorder="1" applyAlignment="1">
      <alignment vertical="center"/>
    </xf>
    <xf numFmtId="0" fontId="18" fillId="0" borderId="25" xfId="49" applyFont="1" applyBorder="1" applyAlignment="1">
      <alignment horizontal="center" vertical="center" wrapText="1"/>
    </xf>
    <xf numFmtId="0" fontId="18" fillId="0" borderId="38" xfId="49" applyFont="1" applyBorder="1" applyAlignment="1">
      <alignment horizontal="center" vertical="center" wrapText="1"/>
    </xf>
    <xf numFmtId="0" fontId="20" fillId="0" borderId="24" xfId="49" applyFont="1" applyBorder="1" applyAlignment="1">
      <alignment horizontal="left" vertical="center"/>
    </xf>
    <xf numFmtId="0" fontId="20" fillId="0" borderId="25" xfId="49" applyFont="1" applyBorder="1" applyAlignment="1">
      <alignment horizontal="left" vertical="center"/>
    </xf>
    <xf numFmtId="14" fontId="18" fillId="0" borderId="25" xfId="49" applyNumberFormat="1" applyFont="1" applyBorder="1" applyAlignment="1">
      <alignment horizontal="center" vertical="center"/>
    </xf>
    <xf numFmtId="14" fontId="18" fillId="0" borderId="38" xfId="49" applyNumberFormat="1" applyFont="1" applyBorder="1" applyAlignment="1">
      <alignment horizontal="center" vertical="center"/>
    </xf>
    <xf numFmtId="0" fontId="15" fillId="0" borderId="0" xfId="49" applyFont="1" applyBorder="1" applyAlignment="1">
      <alignment horizontal="left" vertical="center"/>
    </xf>
    <xf numFmtId="0" fontId="20" fillId="0" borderId="17" xfId="49" applyFont="1" applyBorder="1" applyAlignment="1">
      <alignment vertical="center"/>
    </xf>
    <xf numFmtId="0" fontId="14" fillId="0" borderId="19" xfId="49" applyFont="1" applyBorder="1" applyAlignment="1">
      <alignment horizontal="left" vertical="center"/>
    </xf>
    <xf numFmtId="0" fontId="18" fillId="0" borderId="19" xfId="49" applyFont="1" applyBorder="1" applyAlignment="1">
      <alignment horizontal="left" vertical="center"/>
    </xf>
    <xf numFmtId="0" fontId="14" fillId="0" borderId="19" xfId="49" applyFont="1" applyBorder="1" applyAlignment="1">
      <alignment vertical="center"/>
    </xf>
    <xf numFmtId="0" fontId="20" fillId="0" borderId="19" xfId="49" applyFont="1" applyBorder="1" applyAlignment="1">
      <alignment vertical="center"/>
    </xf>
    <xf numFmtId="0" fontId="14" fillId="0" borderId="23" xfId="49" applyFont="1" applyBorder="1" applyAlignment="1">
      <alignment horizontal="left" vertical="center"/>
    </xf>
    <xf numFmtId="0" fontId="18" fillId="0" borderId="23" xfId="49" applyFont="1" applyBorder="1" applyAlignment="1">
      <alignment horizontal="left" vertical="center"/>
    </xf>
    <xf numFmtId="0" fontId="14" fillId="0" borderId="23" xfId="49" applyFont="1" applyBorder="1" applyAlignment="1">
      <alignment vertical="center"/>
    </xf>
    <xf numFmtId="0" fontId="20" fillId="0" borderId="23" xfId="49" applyFont="1" applyBorder="1" applyAlignment="1">
      <alignment vertical="center"/>
    </xf>
    <xf numFmtId="0" fontId="20" fillId="0" borderId="0" xfId="49" applyFont="1" applyBorder="1" applyAlignment="1">
      <alignment horizontal="left" vertical="center"/>
    </xf>
    <xf numFmtId="0" fontId="19" fillId="0" borderId="17" xfId="49" applyFont="1" applyBorder="1" applyAlignment="1">
      <alignment horizontal="left" vertical="center"/>
    </xf>
    <xf numFmtId="0" fontId="19" fillId="0" borderId="19" xfId="49" applyFont="1" applyBorder="1" applyAlignment="1">
      <alignment horizontal="left" vertical="center"/>
    </xf>
    <xf numFmtId="0" fontId="23" fillId="0" borderId="22" xfId="49" applyFont="1" applyBorder="1" applyAlignment="1">
      <alignment horizontal="left" vertical="center"/>
    </xf>
    <xf numFmtId="0" fontId="23" fillId="0" borderId="23" xfId="49" applyFont="1" applyBorder="1" applyAlignment="1">
      <alignment horizontal="left" vertical="center"/>
    </xf>
    <xf numFmtId="0" fontId="18" fillId="0" borderId="24" xfId="49" applyFont="1" applyBorder="1" applyAlignment="1">
      <alignment horizontal="left" vertical="center"/>
    </xf>
    <xf numFmtId="0" fontId="18" fillId="0" borderId="25" xfId="49" applyFont="1" applyBorder="1" applyAlignment="1">
      <alignment horizontal="left" vertical="center"/>
    </xf>
    <xf numFmtId="0" fontId="23" fillId="0" borderId="30" xfId="49" applyFont="1" applyBorder="1" applyAlignment="1">
      <alignment horizontal="left" vertical="center"/>
    </xf>
    <xf numFmtId="0" fontId="23" fillId="0" borderId="29" xfId="49" applyFont="1" applyBorder="1" applyAlignment="1">
      <alignment horizontal="left" vertical="center"/>
    </xf>
    <xf numFmtId="0" fontId="23" fillId="0" borderId="35" xfId="49" applyFont="1" applyBorder="1" applyAlignment="1">
      <alignment horizontal="left" vertical="center"/>
    </xf>
    <xf numFmtId="0" fontId="19" fillId="0" borderId="28" xfId="49" applyFont="1" applyBorder="1" applyAlignment="1">
      <alignment horizontal="left" vertical="center"/>
    </xf>
    <xf numFmtId="0" fontId="19" fillId="0" borderId="29" xfId="49" applyFont="1" applyBorder="1" applyAlignment="1">
      <alignment horizontal="left" vertical="center"/>
    </xf>
    <xf numFmtId="0" fontId="19" fillId="0" borderId="35" xfId="49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20" fillId="0" borderId="22" xfId="49" applyFont="1" applyFill="1" applyBorder="1" applyAlignment="1">
      <alignment horizontal="left" vertical="center"/>
    </xf>
    <xf numFmtId="0" fontId="18" fillId="0" borderId="23" xfId="49" applyFont="1" applyFill="1" applyBorder="1" applyAlignment="1">
      <alignment horizontal="left" vertical="center"/>
    </xf>
    <xf numFmtId="0" fontId="20" fillId="0" borderId="24" xfId="49" applyFont="1" applyBorder="1" applyAlignment="1">
      <alignment horizontal="center" vertical="center"/>
    </xf>
    <xf numFmtId="0" fontId="20" fillId="0" borderId="25" xfId="49" applyFont="1" applyBorder="1" applyAlignment="1">
      <alignment horizontal="center" vertical="center"/>
    </xf>
    <xf numFmtId="0" fontId="20" fillId="0" borderId="23" xfId="49" applyFont="1" applyBorder="1" applyAlignment="1">
      <alignment horizontal="center" vertical="center"/>
    </xf>
    <xf numFmtId="0" fontId="17" fillId="0" borderId="23" xfId="49" applyFont="1" applyBorder="1" applyAlignment="1">
      <alignment horizontal="left" vertical="center"/>
    </xf>
    <xf numFmtId="0" fontId="20" fillId="0" borderId="33" xfId="49" applyFont="1" applyFill="1" applyBorder="1" applyAlignment="1">
      <alignment horizontal="left" vertical="center"/>
    </xf>
    <xf numFmtId="0" fontId="20" fillId="0" borderId="34" xfId="49" applyFont="1" applyFill="1" applyBorder="1" applyAlignment="1">
      <alignment horizontal="left" vertical="center"/>
    </xf>
    <xf numFmtId="0" fontId="15" fillId="0" borderId="0" xfId="49" applyFont="1" applyFill="1" applyBorder="1" applyAlignment="1">
      <alignment horizontal="left" vertical="center"/>
    </xf>
    <xf numFmtId="0" fontId="18" fillId="0" borderId="32" xfId="49" applyFont="1" applyFill="1" applyBorder="1" applyAlignment="1">
      <alignment horizontal="left" vertical="center"/>
    </xf>
    <xf numFmtId="0" fontId="18" fillId="0" borderId="27" xfId="49" applyFont="1" applyFill="1" applyBorder="1" applyAlignment="1">
      <alignment horizontal="left" vertical="center"/>
    </xf>
    <xf numFmtId="0" fontId="18" fillId="0" borderId="30" xfId="49" applyFont="1" applyFill="1" applyBorder="1" applyAlignment="1">
      <alignment horizontal="left" vertical="center"/>
    </xf>
    <xf numFmtId="0" fontId="18" fillId="0" borderId="29" xfId="49" applyFont="1" applyFill="1" applyBorder="1" applyAlignment="1">
      <alignment horizontal="left" vertical="center"/>
    </xf>
    <xf numFmtId="0" fontId="20" fillId="0" borderId="30" xfId="49" applyFont="1" applyBorder="1" applyAlignment="1">
      <alignment horizontal="left" vertical="center"/>
    </xf>
    <xf numFmtId="0" fontId="20" fillId="0" borderId="29" xfId="49" applyFont="1" applyBorder="1" applyAlignment="1">
      <alignment horizontal="left" vertical="center"/>
    </xf>
    <xf numFmtId="0" fontId="15" fillId="0" borderId="43" xfId="49" applyFont="1" applyBorder="1" applyAlignment="1">
      <alignment vertical="center"/>
    </xf>
    <xf numFmtId="0" fontId="18" fillId="0" borderId="44" xfId="49" applyFont="1" applyBorder="1" applyAlignment="1">
      <alignment horizontal="center" vertical="center"/>
    </xf>
    <xf numFmtId="0" fontId="15" fillId="0" borderId="44" xfId="49" applyFont="1" applyBorder="1" applyAlignment="1">
      <alignment vertical="center"/>
    </xf>
    <xf numFmtId="0" fontId="18" fillId="0" borderId="44" xfId="49" applyFont="1" applyBorder="1" applyAlignment="1">
      <alignment vertical="center"/>
    </xf>
    <xf numFmtId="58" fontId="14" fillId="0" borderId="44" xfId="49" applyNumberFormat="1" applyFont="1" applyBorder="1" applyAlignment="1">
      <alignment vertical="center"/>
    </xf>
    <xf numFmtId="0" fontId="15" fillId="0" borderId="44" xfId="49" applyFont="1" applyBorder="1" applyAlignment="1">
      <alignment horizontal="center" vertical="center"/>
    </xf>
    <xf numFmtId="0" fontId="15" fillId="0" borderId="45" xfId="49" applyFont="1" applyFill="1" applyBorder="1" applyAlignment="1">
      <alignment horizontal="left" vertical="center"/>
    </xf>
    <xf numFmtId="0" fontId="15" fillId="0" borderId="44" xfId="49" applyFont="1" applyFill="1" applyBorder="1" applyAlignment="1">
      <alignment horizontal="left" vertical="center"/>
    </xf>
    <xf numFmtId="0" fontId="15" fillId="0" borderId="46" xfId="49" applyFont="1" applyFill="1" applyBorder="1" applyAlignment="1">
      <alignment horizontal="left" vertical="center"/>
    </xf>
    <xf numFmtId="0" fontId="15" fillId="0" borderId="47" xfId="49" applyFont="1" applyFill="1" applyBorder="1" applyAlignment="1">
      <alignment horizontal="left" vertical="center"/>
    </xf>
    <xf numFmtId="0" fontId="15" fillId="0" borderId="24" xfId="49" applyFont="1" applyFill="1" applyBorder="1" applyAlignment="1">
      <alignment horizontal="center" vertical="center"/>
    </xf>
    <xf numFmtId="0" fontId="15" fillId="0" borderId="25" xfId="49" applyFont="1" applyFill="1" applyBorder="1" applyAlignment="1">
      <alignment horizontal="center" vertical="center"/>
    </xf>
    <xf numFmtId="0" fontId="14" fillId="0" borderId="18" xfId="49" applyFont="1" applyBorder="1" applyAlignment="1">
      <alignment horizontal="center" vertical="center"/>
    </xf>
    <xf numFmtId="0" fontId="14" fillId="0" borderId="48" xfId="49" applyFont="1" applyBorder="1" applyAlignment="1">
      <alignment horizontal="center" vertical="center"/>
    </xf>
    <xf numFmtId="0" fontId="18" fillId="0" borderId="37" xfId="49" applyFont="1" applyBorder="1" applyAlignment="1">
      <alignment horizontal="left" vertical="center"/>
    </xf>
    <xf numFmtId="0" fontId="20" fillId="0" borderId="37" xfId="49" applyFont="1" applyBorder="1" applyAlignment="1">
      <alignment horizontal="center" vertical="center"/>
    </xf>
    <xf numFmtId="0" fontId="20" fillId="0" borderId="38" xfId="49" applyFont="1" applyBorder="1" applyAlignment="1">
      <alignment horizontal="left" vertical="center"/>
    </xf>
    <xf numFmtId="0" fontId="18" fillId="0" borderId="40" xfId="49" applyFont="1" applyBorder="1" applyAlignment="1">
      <alignment horizontal="left" vertical="center"/>
    </xf>
    <xf numFmtId="0" fontId="17" fillId="0" borderId="19" xfId="49" applyFont="1" applyBorder="1" applyAlignment="1">
      <alignment horizontal="left" vertical="center"/>
    </xf>
    <xf numFmtId="0" fontId="17" fillId="0" borderId="40" xfId="49" applyFont="1" applyBorder="1" applyAlignment="1">
      <alignment horizontal="left" vertical="center"/>
    </xf>
    <xf numFmtId="0" fontId="17" fillId="0" borderId="37" xfId="49" applyFont="1" applyBorder="1" applyAlignment="1">
      <alignment horizontal="left" vertical="center"/>
    </xf>
    <xf numFmtId="0" fontId="18" fillId="0" borderId="38" xfId="49" applyFont="1" applyBorder="1" applyAlignment="1">
      <alignment horizontal="left" vertical="center"/>
    </xf>
    <xf numFmtId="0" fontId="17" fillId="0" borderId="28" xfId="49" applyFont="1" applyBorder="1" applyAlignment="1">
      <alignment horizontal="left" vertical="center"/>
    </xf>
    <xf numFmtId="0" fontId="17" fillId="0" borderId="29" xfId="49" applyFont="1" applyBorder="1" applyAlignment="1">
      <alignment horizontal="left" vertical="center"/>
    </xf>
    <xf numFmtId="0" fontId="17" fillId="0" borderId="39" xfId="49" applyFont="1" applyBorder="1" applyAlignment="1">
      <alignment horizontal="left" vertical="center"/>
    </xf>
    <xf numFmtId="0" fontId="18" fillId="0" borderId="37" xfId="49" applyFont="1" applyFill="1" applyBorder="1" applyAlignment="1">
      <alignment horizontal="left" vertical="center"/>
    </xf>
    <xf numFmtId="0" fontId="20" fillId="0" borderId="38" xfId="49" applyFont="1" applyBorder="1" applyAlignment="1">
      <alignment horizontal="center" vertical="center"/>
    </xf>
    <xf numFmtId="0" fontId="20" fillId="0" borderId="41" xfId="49" applyFont="1" applyFill="1" applyBorder="1" applyAlignment="1">
      <alignment horizontal="left" vertical="center"/>
    </xf>
    <xf numFmtId="0" fontId="18" fillId="0" borderId="36" xfId="49" applyFont="1" applyFill="1" applyBorder="1" applyAlignment="1">
      <alignment horizontal="left" vertical="center"/>
    </xf>
    <xf numFmtId="0" fontId="18" fillId="0" borderId="39" xfId="49" applyFont="1" applyFill="1" applyBorder="1" applyAlignment="1">
      <alignment horizontal="left" vertical="center"/>
    </xf>
    <xf numFmtId="0" fontId="20" fillId="0" borderId="39" xfId="49" applyFont="1" applyBorder="1" applyAlignment="1">
      <alignment horizontal="left" vertical="center"/>
    </xf>
    <xf numFmtId="0" fontId="18" fillId="0" borderId="49" xfId="49" applyFont="1" applyBorder="1" applyAlignment="1">
      <alignment horizontal="center" vertical="center"/>
    </xf>
    <xf numFmtId="0" fontId="15" fillId="0" borderId="50" xfId="49" applyFont="1" applyFill="1" applyBorder="1" applyAlignment="1">
      <alignment horizontal="left" vertical="center"/>
    </xf>
    <xf numFmtId="0" fontId="15" fillId="0" borderId="51" xfId="49" applyFont="1" applyFill="1" applyBorder="1" applyAlignment="1">
      <alignment horizontal="left" vertical="center"/>
    </xf>
    <xf numFmtId="0" fontId="15" fillId="0" borderId="38" xfId="49" applyFont="1" applyFill="1" applyBorder="1" applyAlignment="1">
      <alignment horizontal="center" vertical="center"/>
    </xf>
    <xf numFmtId="0" fontId="14" fillId="0" borderId="44" xfId="49" applyFont="1" applyBorder="1" applyAlignment="1">
      <alignment horizontal="center" vertical="center"/>
    </xf>
    <xf numFmtId="0" fontId="14" fillId="0" borderId="49" xfId="49" applyFont="1" applyBorder="1" applyAlignment="1">
      <alignment horizontal="center" vertical="center"/>
    </xf>
    <xf numFmtId="0" fontId="12" fillId="3" borderId="7" xfId="50" applyFont="1" applyFill="1" applyBorder="1" applyAlignment="1">
      <alignment horizontal="center"/>
    </xf>
    <xf numFmtId="49" fontId="13" fillId="3" borderId="2" xfId="49" applyNumberFormat="1" applyFont="1" applyFill="1" applyBorder="1" applyAlignment="1">
      <alignment horizontal="left" vertical="center"/>
    </xf>
    <xf numFmtId="0" fontId="13" fillId="3" borderId="2" xfId="50" applyFont="1" applyFill="1" applyBorder="1" applyAlignment="1" applyProtection="1">
      <alignment horizontal="center" vertical="center"/>
    </xf>
    <xf numFmtId="49" fontId="15" fillId="3" borderId="5" xfId="50" applyNumberFormat="1" applyFont="1" applyFill="1" applyBorder="1" applyAlignment="1" applyProtection="1">
      <alignment horizontal="center" vertical="center"/>
    </xf>
    <xf numFmtId="49" fontId="15" fillId="3" borderId="7" xfId="50" applyNumberFormat="1" applyFont="1" applyFill="1" applyBorder="1" applyAlignment="1" applyProtection="1">
      <alignment horizontal="center" vertical="center"/>
    </xf>
    <xf numFmtId="0" fontId="24" fillId="3" borderId="2" xfId="50" applyFont="1" applyFill="1" applyBorder="1" applyAlignment="1" applyProtection="1">
      <alignment horizontal="center" vertical="center"/>
    </xf>
    <xf numFmtId="0" fontId="12" fillId="3" borderId="2" xfId="50" applyFont="1" applyFill="1" applyBorder="1" applyAlignment="1" applyProtection="1">
      <alignment horizontal="center" vertical="center"/>
    </xf>
    <xf numFmtId="0" fontId="13" fillId="3" borderId="2" xfId="51" applyFont="1" applyFill="1" applyBorder="1" applyAlignment="1">
      <alignment horizontal="center" vertical="center"/>
    </xf>
    <xf numFmtId="49" fontId="25" fillId="3" borderId="2" xfId="51" applyNumberFormat="1" applyFont="1" applyFill="1" applyBorder="1" applyAlignment="1">
      <alignment horizontal="center" vertical="center"/>
    </xf>
    <xf numFmtId="0" fontId="14" fillId="0" borderId="0" xfId="49" applyFont="1" applyBorder="1" applyAlignment="1">
      <alignment horizontal="left" vertical="center"/>
    </xf>
    <xf numFmtId="0" fontId="26" fillId="0" borderId="16" xfId="49" applyFont="1" applyBorder="1" applyAlignment="1">
      <alignment horizontal="center" vertical="top"/>
    </xf>
    <xf numFmtId="14" fontId="18" fillId="0" borderId="23" xfId="49" applyNumberFormat="1" applyFont="1" applyBorder="1" applyAlignment="1">
      <alignment horizontal="center" vertical="center"/>
    </xf>
    <xf numFmtId="14" fontId="18" fillId="0" borderId="37" xfId="49" applyNumberFormat="1" applyFont="1" applyBorder="1" applyAlignment="1">
      <alignment horizontal="center" vertical="center"/>
    </xf>
    <xf numFmtId="0" fontId="20" fillId="0" borderId="52" xfId="49" applyFont="1" applyBorder="1" applyAlignment="1">
      <alignment horizontal="left" vertical="center"/>
    </xf>
    <xf numFmtId="0" fontId="20" fillId="0" borderId="31" xfId="49" applyFont="1" applyBorder="1" applyAlignment="1">
      <alignment horizontal="left" vertical="center"/>
    </xf>
    <xf numFmtId="0" fontId="15" fillId="0" borderId="45" xfId="49" applyFont="1" applyBorder="1" applyAlignment="1">
      <alignment horizontal="left" vertical="center"/>
    </xf>
    <xf numFmtId="0" fontId="15" fillId="0" borderId="44" xfId="49" applyFont="1" applyBorder="1" applyAlignment="1">
      <alignment horizontal="left" vertical="center"/>
    </xf>
    <xf numFmtId="0" fontId="20" fillId="0" borderId="46" xfId="49" applyFont="1" applyBorder="1" applyAlignment="1">
      <alignment vertical="center"/>
    </xf>
    <xf numFmtId="0" fontId="14" fillId="0" borderId="47" xfId="49" applyFont="1" applyBorder="1" applyAlignment="1">
      <alignment horizontal="left" vertical="center"/>
    </xf>
    <xf numFmtId="0" fontId="18" fillId="0" borderId="47" xfId="49" applyFont="1" applyBorder="1" applyAlignment="1">
      <alignment horizontal="left" vertical="center"/>
    </xf>
    <xf numFmtId="0" fontId="14" fillId="0" borderId="47" xfId="49" applyFont="1" applyBorder="1" applyAlignment="1">
      <alignment vertical="center"/>
    </xf>
    <xf numFmtId="0" fontId="20" fillId="0" borderId="47" xfId="49" applyFont="1" applyBorder="1" applyAlignment="1">
      <alignment vertical="center"/>
    </xf>
    <xf numFmtId="0" fontId="20" fillId="0" borderId="46" xfId="49" applyFont="1" applyBorder="1" applyAlignment="1">
      <alignment horizontal="center" vertical="center"/>
    </xf>
    <xf numFmtId="0" fontId="18" fillId="0" borderId="47" xfId="49" applyFont="1" applyBorder="1" applyAlignment="1">
      <alignment horizontal="center" vertical="center"/>
    </xf>
    <xf numFmtId="0" fontId="20" fillId="0" borderId="47" xfId="49" applyFont="1" applyBorder="1" applyAlignment="1">
      <alignment horizontal="center" vertical="center"/>
    </xf>
    <xf numFmtId="0" fontId="14" fillId="0" borderId="47" xfId="49" applyFont="1" applyBorder="1" applyAlignment="1">
      <alignment horizontal="center" vertical="center"/>
    </xf>
    <xf numFmtId="0" fontId="14" fillId="0" borderId="23" xfId="49" applyFont="1" applyBorder="1" applyAlignment="1">
      <alignment horizontal="center" vertical="center"/>
    </xf>
    <xf numFmtId="0" fontId="20" fillId="0" borderId="33" xfId="49" applyFont="1" applyBorder="1" applyAlignment="1">
      <alignment horizontal="left" vertical="center" wrapText="1"/>
    </xf>
    <xf numFmtId="0" fontId="20" fillId="0" borderId="34" xfId="49" applyFont="1" applyBorder="1" applyAlignment="1">
      <alignment horizontal="left" vertical="center" wrapText="1"/>
    </xf>
    <xf numFmtId="0" fontId="20" fillId="0" borderId="46" xfId="49" applyFont="1" applyBorder="1" applyAlignment="1">
      <alignment horizontal="left" vertical="center"/>
    </xf>
    <xf numFmtId="0" fontId="20" fillId="0" borderId="47" xfId="49" applyFont="1" applyBorder="1" applyAlignment="1">
      <alignment horizontal="left" vertical="center"/>
    </xf>
    <xf numFmtId="0" fontId="27" fillId="0" borderId="53" xfId="49" applyFont="1" applyBorder="1" applyAlignment="1">
      <alignment horizontal="left" vertical="center" wrapText="1"/>
    </xf>
    <xf numFmtId="0" fontId="28" fillId="0" borderId="0" xfId="53" applyNumberFormat="1" applyFont="1" applyAlignment="1">
      <alignment horizontal="center" vertical="center"/>
    </xf>
    <xf numFmtId="0" fontId="29" fillId="0" borderId="12" xfId="53" applyNumberFormat="1" applyFont="1" applyBorder="1">
      <alignment vertical="center"/>
    </xf>
    <xf numFmtId="9" fontId="18" fillId="0" borderId="35" xfId="49" applyNumberFormat="1" applyFont="1" applyBorder="1" applyAlignment="1">
      <alignment horizontal="center" vertical="center"/>
    </xf>
    <xf numFmtId="0" fontId="29" fillId="0" borderId="54" xfId="53" applyNumberFormat="1" applyFont="1" applyBorder="1">
      <alignment vertical="center"/>
    </xf>
    <xf numFmtId="0" fontId="30" fillId="0" borderId="55" xfId="53" applyNumberFormat="1" applyFont="1" applyBorder="1">
      <alignment vertical="center"/>
    </xf>
    <xf numFmtId="9" fontId="31" fillId="0" borderId="35" xfId="49" applyNumberFormat="1" applyFont="1" applyBorder="1" applyAlignment="1">
      <alignment horizontal="center" vertical="center"/>
    </xf>
    <xf numFmtId="0" fontId="18" fillId="0" borderId="46" xfId="49" applyFont="1" applyBorder="1" applyAlignment="1">
      <alignment horizontal="left" vertical="center"/>
    </xf>
    <xf numFmtId="0" fontId="15" fillId="0" borderId="45" xfId="0" applyFont="1" applyBorder="1" applyAlignment="1">
      <alignment horizontal="left" vertical="center"/>
    </xf>
    <xf numFmtId="0" fontId="15" fillId="0" borderId="44" xfId="0" applyFont="1" applyBorder="1" applyAlignment="1">
      <alignment horizontal="left" vertical="center"/>
    </xf>
    <xf numFmtId="9" fontId="18" fillId="0" borderId="32" xfId="49" applyNumberFormat="1" applyFont="1" applyBorder="1" applyAlignment="1">
      <alignment horizontal="left" vertical="center"/>
    </xf>
    <xf numFmtId="9" fontId="18" fillId="0" borderId="27" xfId="49" applyNumberFormat="1" applyFont="1" applyBorder="1" applyAlignment="1">
      <alignment horizontal="left" vertical="center"/>
    </xf>
    <xf numFmtId="9" fontId="18" fillId="0" borderId="33" xfId="49" applyNumberFormat="1" applyFont="1" applyBorder="1" applyAlignment="1">
      <alignment horizontal="left" vertical="center"/>
    </xf>
    <xf numFmtId="9" fontId="18" fillId="0" borderId="34" xfId="49" applyNumberFormat="1" applyFont="1" applyBorder="1" applyAlignment="1">
      <alignment horizontal="left" vertical="center"/>
    </xf>
    <xf numFmtId="0" fontId="17" fillId="0" borderId="46" xfId="49" applyFont="1" applyFill="1" applyBorder="1" applyAlignment="1">
      <alignment horizontal="left" vertical="center"/>
    </xf>
    <xf numFmtId="0" fontId="17" fillId="0" borderId="47" xfId="49" applyFont="1" applyFill="1" applyBorder="1" applyAlignment="1">
      <alignment horizontal="left" vertical="center"/>
    </xf>
    <xf numFmtId="0" fontId="17" fillId="0" borderId="56" xfId="49" applyFont="1" applyFill="1" applyBorder="1" applyAlignment="1">
      <alignment horizontal="left" vertical="center"/>
    </xf>
    <xf numFmtId="0" fontId="17" fillId="0" borderId="34" xfId="49" applyFont="1" applyFill="1" applyBorder="1" applyAlignment="1">
      <alignment horizontal="left" vertical="center"/>
    </xf>
    <xf numFmtId="0" fontId="15" fillId="0" borderId="31" xfId="49" applyFont="1" applyFill="1" applyBorder="1" applyAlignment="1">
      <alignment horizontal="left" vertical="center"/>
    </xf>
    <xf numFmtId="0" fontId="18" fillId="0" borderId="57" xfId="49" applyFont="1" applyFill="1" applyBorder="1" applyAlignment="1">
      <alignment horizontal="left" vertical="center"/>
    </xf>
    <xf numFmtId="0" fontId="18" fillId="0" borderId="58" xfId="49" applyFont="1" applyFill="1" applyBorder="1" applyAlignment="1">
      <alignment horizontal="left" vertical="center"/>
    </xf>
    <xf numFmtId="0" fontId="15" fillId="0" borderId="42" xfId="49" applyFont="1" applyBorder="1" applyAlignment="1">
      <alignment vertical="center"/>
    </xf>
    <xf numFmtId="0" fontId="15" fillId="0" borderId="18" xfId="49" applyFont="1" applyBorder="1" applyAlignment="1">
      <alignment vertical="center"/>
    </xf>
    <xf numFmtId="0" fontId="18" fillId="0" borderId="20" xfId="49" applyFont="1" applyBorder="1" applyAlignment="1">
      <alignment vertical="center"/>
    </xf>
    <xf numFmtId="0" fontId="15" fillId="0" borderId="20" xfId="49" applyFont="1" applyBorder="1" applyAlignment="1">
      <alignment vertical="center"/>
    </xf>
    <xf numFmtId="58" fontId="14" fillId="0" borderId="18" xfId="49" applyNumberFormat="1" applyFont="1" applyBorder="1" applyAlignment="1">
      <alignment vertical="center"/>
    </xf>
    <xf numFmtId="0" fontId="15" fillId="0" borderId="31" xfId="49" applyFont="1" applyBorder="1" applyAlignment="1">
      <alignment horizontal="center" vertical="center"/>
    </xf>
    <xf numFmtId="0" fontId="18" fillId="0" borderId="52" xfId="49" applyFont="1" applyFill="1" applyBorder="1" applyAlignment="1">
      <alignment horizontal="left" vertical="center"/>
    </xf>
    <xf numFmtId="0" fontId="18" fillId="0" borderId="31" xfId="49" applyFont="1" applyFill="1" applyBorder="1" applyAlignment="1">
      <alignment horizontal="left" vertical="center"/>
    </xf>
    <xf numFmtId="0" fontId="32" fillId="0" borderId="44" xfId="49" applyFont="1" applyBorder="1" applyAlignment="1">
      <alignment horizontal="center" vertical="center"/>
    </xf>
    <xf numFmtId="0" fontId="14" fillId="0" borderId="20" xfId="49" applyFont="1" applyBorder="1" applyAlignment="1">
      <alignment vertical="center"/>
    </xf>
    <xf numFmtId="0" fontId="20" fillId="0" borderId="59" xfId="49" applyFont="1" applyBorder="1" applyAlignment="1">
      <alignment horizontal="left" vertical="center"/>
    </xf>
    <xf numFmtId="0" fontId="15" fillId="0" borderId="50" xfId="49" applyFont="1" applyBorder="1" applyAlignment="1">
      <alignment horizontal="left" vertical="center"/>
    </xf>
    <xf numFmtId="0" fontId="18" fillId="0" borderId="51" xfId="49" applyFont="1" applyBorder="1" applyAlignment="1">
      <alignment horizontal="left" vertical="center"/>
    </xf>
    <xf numFmtId="0" fontId="20" fillId="0" borderId="0" xfId="49" applyFont="1" applyBorder="1" applyAlignment="1">
      <alignment vertical="center"/>
    </xf>
    <xf numFmtId="0" fontId="20" fillId="0" borderId="41" xfId="49" applyFont="1" applyBorder="1" applyAlignment="1">
      <alignment horizontal="left" vertical="center" wrapText="1"/>
    </xf>
    <xf numFmtId="0" fontId="20" fillId="0" borderId="51" xfId="49" applyFont="1" applyBorder="1" applyAlignment="1">
      <alignment horizontal="left" vertical="center"/>
    </xf>
    <xf numFmtId="0" fontId="29" fillId="0" borderId="37" xfId="49" applyFont="1" applyBorder="1" applyAlignment="1">
      <alignment horizontal="center" vertical="center" wrapText="1"/>
    </xf>
    <xf numFmtId="0" fontId="30" fillId="0" borderId="37" xfId="49" applyFont="1" applyBorder="1" applyAlignment="1">
      <alignment horizontal="left" vertical="center" wrapText="1"/>
    </xf>
    <xf numFmtId="0" fontId="19" fillId="0" borderId="37" xfId="49" applyFont="1" applyBorder="1" applyAlignment="1">
      <alignment horizontal="left" vertical="center"/>
    </xf>
    <xf numFmtId="0" fontId="15" fillId="0" borderId="50" xfId="0" applyFont="1" applyBorder="1" applyAlignment="1">
      <alignment horizontal="left" vertical="center"/>
    </xf>
    <xf numFmtId="9" fontId="18" fillId="0" borderId="36" xfId="49" applyNumberFormat="1" applyFont="1" applyBorder="1" applyAlignment="1">
      <alignment horizontal="left" vertical="center"/>
    </xf>
    <xf numFmtId="9" fontId="18" fillId="0" borderId="41" xfId="49" applyNumberFormat="1" applyFont="1" applyBorder="1" applyAlignment="1">
      <alignment horizontal="left" vertical="center"/>
    </xf>
    <xf numFmtId="0" fontId="17" fillId="0" borderId="51" xfId="49" applyFont="1" applyFill="1" applyBorder="1" applyAlignment="1">
      <alignment horizontal="left" vertical="center"/>
    </xf>
    <xf numFmtId="0" fontId="17" fillId="0" borderId="41" xfId="49" applyFont="1" applyFill="1" applyBorder="1" applyAlignment="1">
      <alignment horizontal="left" vertical="center"/>
    </xf>
    <xf numFmtId="0" fontId="18" fillId="0" borderId="60" xfId="49" applyFont="1" applyFill="1" applyBorder="1" applyAlignment="1">
      <alignment horizontal="left" vertical="center"/>
    </xf>
    <xf numFmtId="0" fontId="15" fillId="0" borderId="21" xfId="49" applyFont="1" applyBorder="1" applyAlignment="1">
      <alignment horizontal="center" vertical="center"/>
    </xf>
    <xf numFmtId="0" fontId="31" fillId="0" borderId="20" xfId="49" applyFont="1" applyBorder="1" applyAlignment="1">
      <alignment horizontal="center" vertical="center"/>
    </xf>
    <xf numFmtId="0" fontId="31" fillId="0" borderId="59" xfId="49" applyFont="1" applyBorder="1" applyAlignment="1">
      <alignment horizontal="center" vertical="center"/>
    </xf>
    <xf numFmtId="0" fontId="18" fillId="0" borderId="59" xfId="49" applyFont="1" applyFill="1" applyBorder="1" applyAlignment="1">
      <alignment horizontal="left" vertical="center"/>
    </xf>
    <xf numFmtId="0" fontId="18" fillId="0" borderId="59" xfId="49" applyFont="1" applyBorder="1" applyAlignment="1">
      <alignment horizontal="center" vertical="center"/>
    </xf>
    <xf numFmtId="0" fontId="33" fillId="0" borderId="61" xfId="0" applyFont="1" applyBorder="1" applyAlignment="1">
      <alignment horizontal="center" vertical="center" wrapText="1"/>
    </xf>
    <xf numFmtId="0" fontId="33" fillId="0" borderId="62" xfId="0" applyFont="1" applyBorder="1" applyAlignment="1">
      <alignment horizontal="center" vertical="center" wrapText="1"/>
    </xf>
    <xf numFmtId="0" fontId="34" fillId="0" borderId="63" xfId="0" applyFont="1" applyBorder="1"/>
    <xf numFmtId="0" fontId="34" fillId="0" borderId="2" xfId="0" applyFont="1" applyBorder="1"/>
    <xf numFmtId="0" fontId="34" fillId="0" borderId="5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4" borderId="5" xfId="0" applyFont="1" applyFill="1" applyBorder="1" applyAlignment="1">
      <alignment horizontal="center" vertical="center"/>
    </xf>
    <xf numFmtId="0" fontId="34" fillId="4" borderId="7" xfId="0" applyFont="1" applyFill="1" applyBorder="1" applyAlignment="1">
      <alignment horizontal="center" vertical="center"/>
    </xf>
    <xf numFmtId="0" fontId="34" fillId="4" borderId="2" xfId="0" applyFont="1" applyFill="1" applyBorder="1"/>
    <xf numFmtId="0" fontId="0" fillId="0" borderId="63" xfId="0" applyBorder="1"/>
    <xf numFmtId="0" fontId="0" fillId="4" borderId="2" xfId="0" applyFill="1" applyBorder="1"/>
    <xf numFmtId="0" fontId="0" fillId="0" borderId="64" xfId="0" applyBorder="1"/>
    <xf numFmtId="0" fontId="0" fillId="0" borderId="65" xfId="0" applyBorder="1"/>
    <xf numFmtId="0" fontId="0" fillId="4" borderId="65" xfId="0" applyFill="1" applyBorder="1"/>
    <xf numFmtId="0" fontId="0" fillId="5" borderId="0" xfId="0" applyFill="1"/>
    <xf numFmtId="0" fontId="33" fillId="0" borderId="66" xfId="0" applyFont="1" applyBorder="1" applyAlignment="1">
      <alignment horizontal="center" vertical="center" wrapText="1"/>
    </xf>
    <xf numFmtId="0" fontId="34" fillId="0" borderId="67" xfId="0" applyFont="1" applyBorder="1" applyAlignment="1">
      <alignment horizontal="center" vertical="center"/>
    </xf>
    <xf numFmtId="0" fontId="34" fillId="0" borderId="68" xfId="0" applyFont="1" applyBorder="1"/>
    <xf numFmtId="0" fontId="0" fillId="0" borderId="68" xfId="0" applyBorder="1"/>
    <xf numFmtId="0" fontId="0" fillId="0" borderId="6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5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4" fillId="6" borderId="2" xfId="0" applyFont="1" applyFill="1" applyBorder="1" applyAlignment="1">
      <alignment vertical="top" wrapText="1"/>
    </xf>
    <xf numFmtId="0" fontId="3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7" fillId="0" borderId="0" xfId="0" applyFont="1"/>
    <xf numFmtId="0" fontId="37" fillId="0" borderId="0" xfId="0" applyFont="1" applyAlignment="1">
      <alignment vertical="top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 5 2" xfId="55"/>
  </cellStyles>
  <tableStyles count="0" defaultTableStyle="TableStyleMedium9" defaultPivotStyle="PivotStyleMedium4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33909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304800</xdr:colOff>
          <xdr:row>53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71585" y="1173480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119370" y="333692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33909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896985" y="333692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32099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393700</xdr:colOff>
          <xdr:row>54</xdr:row>
          <xdr:rowOff>1270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71585" y="11734800"/>
              <a:ext cx="393700" cy="1917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344670" y="32099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119370" y="31972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331970" y="33909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32099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8198485" y="32099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884285" y="313372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8211185" y="33909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4146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43275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43148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41338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319270" y="43148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306570" y="41338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119370" y="43148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119370" y="41338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8223885" y="43148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909685" y="4314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8223885" y="41338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909685" y="41338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7620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8261985" y="1809750"/>
              <a:ext cx="39370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191770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8261985" y="1990725"/>
              <a:ext cx="393700" cy="1917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7620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8261985" y="1628775"/>
              <a:ext cx="39370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3</xdr:row>
          <xdr:rowOff>421640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8249285" y="850900"/>
              <a:ext cx="393700" cy="256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163195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8236585" y="635000"/>
              <a:ext cx="393700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150495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884285" y="596900"/>
              <a:ext cx="393700" cy="2393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3</xdr:row>
          <xdr:rowOff>408940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896985" y="838200"/>
              <a:ext cx="393700" cy="256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909685" y="16287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909685" y="1809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909685" y="19907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3571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3571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344670" y="3571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119370" y="3571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5080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7030085" y="357187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48</xdr:row>
          <xdr:rowOff>12700</xdr:rowOff>
        </xdr:from>
        <xdr:to>
          <xdr:col>1</xdr:col>
          <xdr:colOff>596900</xdr:colOff>
          <xdr:row>49</xdr:row>
          <xdr:rowOff>13970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10814050"/>
              <a:ext cx="393700" cy="1822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49</xdr:row>
          <xdr:rowOff>0</xdr:rowOff>
        </xdr:from>
        <xdr:to>
          <xdr:col>1</xdr:col>
          <xdr:colOff>596900</xdr:colOff>
          <xdr:row>50</xdr:row>
          <xdr:rowOff>5080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1098232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49</xdr:row>
          <xdr:rowOff>0</xdr:rowOff>
        </xdr:from>
        <xdr:to>
          <xdr:col>2</xdr:col>
          <xdr:colOff>596900</xdr:colOff>
          <xdr:row>50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10982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48</xdr:row>
          <xdr:rowOff>0</xdr:rowOff>
        </xdr:from>
        <xdr:to>
          <xdr:col>2</xdr:col>
          <xdr:colOff>596900</xdr:colOff>
          <xdr:row>49</xdr:row>
          <xdr:rowOff>1270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10801350"/>
              <a:ext cx="393700" cy="1822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49</xdr:row>
          <xdr:rowOff>0</xdr:rowOff>
        </xdr:from>
        <xdr:to>
          <xdr:col>5</xdr:col>
          <xdr:colOff>635000</xdr:colOff>
          <xdr:row>50</xdr:row>
          <xdr:rowOff>5080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370070" y="1098232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48</xdr:row>
          <xdr:rowOff>0</xdr:rowOff>
        </xdr:from>
        <xdr:to>
          <xdr:col>5</xdr:col>
          <xdr:colOff>622300</xdr:colOff>
          <xdr:row>49</xdr:row>
          <xdr:rowOff>17145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357370" y="10801350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49</xdr:row>
          <xdr:rowOff>0</xdr:rowOff>
        </xdr:from>
        <xdr:to>
          <xdr:col>6</xdr:col>
          <xdr:colOff>571500</xdr:colOff>
          <xdr:row>50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93970" y="10982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48</xdr:row>
          <xdr:rowOff>0</xdr:rowOff>
        </xdr:from>
        <xdr:to>
          <xdr:col>6</xdr:col>
          <xdr:colOff>571500</xdr:colOff>
          <xdr:row>49</xdr:row>
          <xdr:rowOff>17145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93970" y="10801350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49</xdr:row>
          <xdr:rowOff>0</xdr:rowOff>
        </xdr:from>
        <xdr:to>
          <xdr:col>9</xdr:col>
          <xdr:colOff>596900</xdr:colOff>
          <xdr:row>50</xdr:row>
          <xdr:rowOff>5080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8223885" y="1098232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49</xdr:row>
          <xdr:rowOff>0</xdr:rowOff>
        </xdr:from>
        <xdr:to>
          <xdr:col>10</xdr:col>
          <xdr:colOff>609600</xdr:colOff>
          <xdr:row>50</xdr:row>
          <xdr:rowOff>5080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909685" y="1098232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48</xdr:row>
          <xdr:rowOff>0</xdr:rowOff>
        </xdr:from>
        <xdr:to>
          <xdr:col>9</xdr:col>
          <xdr:colOff>584200</xdr:colOff>
          <xdr:row>49</xdr:row>
          <xdr:rowOff>17145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8211185" y="10801350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48</xdr:row>
          <xdr:rowOff>0</xdr:rowOff>
        </xdr:from>
        <xdr:to>
          <xdr:col>10</xdr:col>
          <xdr:colOff>609600</xdr:colOff>
          <xdr:row>49</xdr:row>
          <xdr:rowOff>17145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909685" y="10801350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190500</xdr:colOff>
          <xdr:row>50</xdr:row>
          <xdr:rowOff>5080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7030085" y="1098232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48</xdr:row>
          <xdr:rowOff>0</xdr:rowOff>
        </xdr:from>
        <xdr:to>
          <xdr:col>8</xdr:col>
          <xdr:colOff>190500</xdr:colOff>
          <xdr:row>49</xdr:row>
          <xdr:rowOff>1270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7030085" y="10801350"/>
              <a:ext cx="393700" cy="1822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49</xdr:row>
          <xdr:rowOff>0</xdr:rowOff>
        </xdr:from>
        <xdr:to>
          <xdr:col>4</xdr:col>
          <xdr:colOff>190500</xdr:colOff>
          <xdr:row>50</xdr:row>
          <xdr:rowOff>5080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138170" y="1098232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48</xdr:row>
          <xdr:rowOff>0</xdr:rowOff>
        </xdr:from>
        <xdr:to>
          <xdr:col>4</xdr:col>
          <xdr:colOff>190500</xdr:colOff>
          <xdr:row>49</xdr:row>
          <xdr:rowOff>1270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138170" y="10801350"/>
              <a:ext cx="393700" cy="1822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896985" y="353060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5080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8198485" y="357187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7030085" y="33909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7030085" y="32099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190500</xdr:colOff>
          <xdr:row>50</xdr:row>
          <xdr:rowOff>5080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7030085" y="1098232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80486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757170" y="80486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26</xdr:row>
      <xdr:rowOff>0</xdr:rowOff>
    </xdr:from>
    <xdr:to>
      <xdr:col>8</xdr:col>
      <xdr:colOff>127000</xdr:colOff>
      <xdr:row>26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05100" y="643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26</xdr:row>
      <xdr:rowOff>0</xdr:rowOff>
    </xdr:from>
    <xdr:to>
      <xdr:col>8</xdr:col>
      <xdr:colOff>127000</xdr:colOff>
      <xdr:row>26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54300" y="6438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26</xdr:row>
      <xdr:rowOff>0</xdr:rowOff>
    </xdr:from>
    <xdr:to>
      <xdr:col>8</xdr:col>
      <xdr:colOff>127000</xdr:colOff>
      <xdr:row>26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78100" y="6438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8</xdr:col>
      <xdr:colOff>127000</xdr:colOff>
      <xdr:row>26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05100" y="643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8</xdr:col>
      <xdr:colOff>127000</xdr:colOff>
      <xdr:row>26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05100" y="643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43</xdr:row>
          <xdr:rowOff>0</xdr:rowOff>
        </xdr:from>
        <xdr:to>
          <xdr:col>252</xdr:col>
          <xdr:colOff>304800</xdr:colOff>
          <xdr:row>43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3215260" y="104108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5717540" y="33242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2150110" y="31591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43</xdr:row>
          <xdr:rowOff>0</xdr:rowOff>
        </xdr:from>
        <xdr:to>
          <xdr:col>252</xdr:col>
          <xdr:colOff>393700</xdr:colOff>
          <xdr:row>43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3215260" y="104108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2143760" y="33940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5</xdr:col>
          <xdr:colOff>774700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738370" y="31464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5717540" y="31083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5</xdr:col>
          <xdr:colOff>768350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732020" y="33877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31527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1</xdr:col>
          <xdr:colOff>774700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33940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8404860" y="31527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9122410" y="31210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8404860" y="33813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9128760" y="33305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3</xdr:row>
          <xdr:rowOff>247650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835406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3</xdr:row>
          <xdr:rowOff>234950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914781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3</xdr:row>
          <xdr:rowOff>457200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836041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3</xdr:row>
          <xdr:rowOff>457200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913511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2029460" y="58451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3042920" y="58451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67278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6924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2016760" y="6924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2016760" y="67278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579620" y="69056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579620" y="67151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5654040" y="6924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5641340" y="67151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8265160" y="6924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9014460" y="69373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8252460" y="67151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9014460" y="67151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7122160" y="6924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7122160" y="67151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3449320" y="6924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3449320" y="67151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7122160" y="6924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26</xdr:row>
      <xdr:rowOff>0</xdr:rowOff>
    </xdr:from>
    <xdr:to>
      <xdr:col>8</xdr:col>
      <xdr:colOff>222250</xdr:colOff>
      <xdr:row>26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86050" y="7429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222250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35250" y="4857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8</xdr:col>
      <xdr:colOff>222250</xdr:colOff>
      <xdr:row>24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86050" y="685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8</xdr:col>
      <xdr:colOff>222250</xdr:colOff>
      <xdr:row>26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86050" y="7429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76542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661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2022475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5840" y="7661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76340" y="7661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73340" y="76739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19050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312737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45940" y="2765425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84140" y="264795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84140" y="2828925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45940" y="31273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19050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84140" y="3035300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8940" y="263525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8940" y="2828925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8040" y="31273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158750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8940" y="2971800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38340" y="1673225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38440" y="13112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38440" y="14922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22225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223520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24161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200660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204152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2041525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60240" y="204152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9403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8040" y="2765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8040" y="29464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38440" y="1673225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38340" y="14922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38340" y="13112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924175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34925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759325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91782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19050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312737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76225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20540" y="2930525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2003425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2403475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713605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453890" y="2235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422140" y="2403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6</xdr:col>
      <xdr:colOff>896620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66695" y="558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6</xdr:col>
      <xdr:colOff>896620</xdr:colOff>
      <xdr:row>11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715895" y="3073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6</xdr:col>
      <xdr:colOff>896620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639695" y="3073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6</xdr:col>
      <xdr:colOff>896620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66695" y="335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6</xdr:col>
      <xdr:colOff>896620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66695" y="558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1" workbookViewId="0">
      <selection activeCell="B41" sqref="B41"/>
    </sheetView>
  </sheetViews>
  <sheetFormatPr defaultColWidth="11" defaultRowHeight="14.25" outlineLevelCol="1"/>
  <cols>
    <col min="1" max="1" width="5.5" customWidth="1"/>
    <col min="2" max="2" width="96.3333333333333" style="378" customWidth="1"/>
    <col min="3" max="3" width="10.1666666666667" customWidth="1"/>
  </cols>
  <sheetData>
    <row r="1" ht="21" customHeight="1" spans="1:2">
      <c r="A1" s="379"/>
      <c r="B1" s="380" t="s">
        <v>0</v>
      </c>
    </row>
    <row r="2" spans="1:2">
      <c r="A2" s="12">
        <v>1</v>
      </c>
      <c r="B2" s="381" t="s">
        <v>1</v>
      </c>
    </row>
    <row r="3" spans="1:2">
      <c r="A3" s="12">
        <v>2</v>
      </c>
      <c r="B3" s="381" t="s">
        <v>2</v>
      </c>
    </row>
    <row r="4" spans="1:2">
      <c r="A4" s="12">
        <v>3</v>
      </c>
      <c r="B4" s="381" t="s">
        <v>3</v>
      </c>
    </row>
    <row r="5" spans="1:2">
      <c r="A5" s="12">
        <v>4</v>
      </c>
      <c r="B5" s="381" t="s">
        <v>4</v>
      </c>
    </row>
    <row r="6" spans="1:2">
      <c r="A6" s="12">
        <v>5</v>
      </c>
      <c r="B6" s="381" t="s">
        <v>5</v>
      </c>
    </row>
    <row r="7" spans="1:2">
      <c r="A7" s="12">
        <v>6</v>
      </c>
      <c r="B7" s="381" t="s">
        <v>6</v>
      </c>
    </row>
    <row r="8" s="377" customFormat="1" ht="15" customHeight="1" spans="1:2">
      <c r="A8" s="382">
        <v>7</v>
      </c>
      <c r="B8" s="383" t="s">
        <v>7</v>
      </c>
    </row>
    <row r="9" ht="19" customHeight="1" spans="1:2">
      <c r="A9" s="379"/>
      <c r="B9" s="384" t="s">
        <v>8</v>
      </c>
    </row>
    <row r="10" ht="16" customHeight="1" spans="1:2">
      <c r="A10" s="12">
        <v>1</v>
      </c>
      <c r="B10" s="385" t="s">
        <v>9</v>
      </c>
    </row>
    <row r="11" spans="1:2">
      <c r="A11" s="12">
        <v>2</v>
      </c>
      <c r="B11" s="381" t="s">
        <v>10</v>
      </c>
    </row>
    <row r="12" spans="1:2">
      <c r="A12" s="12">
        <v>3</v>
      </c>
      <c r="B12" s="383" t="s">
        <v>11</v>
      </c>
    </row>
    <row r="13" spans="1:2">
      <c r="A13" s="12">
        <v>4</v>
      </c>
      <c r="B13" s="381" t="s">
        <v>12</v>
      </c>
    </row>
    <row r="14" spans="1:2">
      <c r="A14" s="12">
        <v>5</v>
      </c>
      <c r="B14" s="381" t="s">
        <v>13</v>
      </c>
    </row>
    <row r="15" spans="1:2">
      <c r="A15" s="12">
        <v>6</v>
      </c>
      <c r="B15" s="381" t="s">
        <v>14</v>
      </c>
    </row>
    <row r="16" spans="1:2">
      <c r="A16" s="12">
        <v>7</v>
      </c>
      <c r="B16" s="381" t="s">
        <v>15</v>
      </c>
    </row>
    <row r="17" spans="1:2">
      <c r="A17" s="12">
        <v>8</v>
      </c>
      <c r="B17" s="381" t="s">
        <v>16</v>
      </c>
    </row>
    <row r="18" spans="1:2">
      <c r="A18" s="12">
        <v>9</v>
      </c>
      <c r="B18" s="381" t="s">
        <v>17</v>
      </c>
    </row>
    <row r="19" spans="1:2">
      <c r="A19" s="12"/>
      <c r="B19" s="381"/>
    </row>
    <row r="20" ht="20.25" spans="1:2">
      <c r="A20" s="379"/>
      <c r="B20" s="380" t="s">
        <v>18</v>
      </c>
    </row>
    <row r="21" spans="1:2">
      <c r="A21" s="12">
        <v>1</v>
      </c>
      <c r="B21" s="386" t="s">
        <v>19</v>
      </c>
    </row>
    <row r="22" spans="1:2">
      <c r="A22" s="12">
        <v>2</v>
      </c>
      <c r="B22" s="381" t="s">
        <v>20</v>
      </c>
    </row>
    <row r="23" spans="1:2">
      <c r="A23" s="12">
        <v>3</v>
      </c>
      <c r="B23" s="381" t="s">
        <v>21</v>
      </c>
    </row>
    <row r="24" spans="1:2">
      <c r="A24" s="12">
        <v>4</v>
      </c>
      <c r="B24" s="381" t="s">
        <v>22</v>
      </c>
    </row>
    <row r="25" spans="1:2">
      <c r="A25" s="12">
        <v>5</v>
      </c>
      <c r="B25" s="381" t="s">
        <v>23</v>
      </c>
    </row>
    <row r="26" spans="1:2">
      <c r="A26" s="12">
        <v>6</v>
      </c>
      <c r="B26" s="381" t="s">
        <v>24</v>
      </c>
    </row>
    <row r="27" spans="1:2">
      <c r="A27" s="12">
        <v>7</v>
      </c>
      <c r="B27" s="381" t="s">
        <v>25</v>
      </c>
    </row>
    <row r="28" spans="1:2">
      <c r="A28" s="12"/>
      <c r="B28" s="381"/>
    </row>
    <row r="29" ht="20.25" spans="1:2">
      <c r="A29" s="379"/>
      <c r="B29" s="380" t="s">
        <v>26</v>
      </c>
    </row>
    <row r="30" spans="1:2">
      <c r="A30" s="12">
        <v>1</v>
      </c>
      <c r="B30" s="386" t="s">
        <v>27</v>
      </c>
    </row>
    <row r="31" spans="1:2">
      <c r="A31" s="12">
        <v>2</v>
      </c>
      <c r="B31" s="381" t="s">
        <v>28</v>
      </c>
    </row>
    <row r="32" spans="1:2">
      <c r="A32" s="12">
        <v>3</v>
      </c>
      <c r="B32" s="381" t="s">
        <v>29</v>
      </c>
    </row>
    <row r="33" ht="28.5" spans="1:2">
      <c r="A33" s="12">
        <v>4</v>
      </c>
      <c r="B33" s="381" t="s">
        <v>30</v>
      </c>
    </row>
    <row r="34" spans="1:2">
      <c r="A34" s="12">
        <v>5</v>
      </c>
      <c r="B34" s="381" t="s">
        <v>31</v>
      </c>
    </row>
    <row r="35" spans="1:2">
      <c r="A35" s="12">
        <v>6</v>
      </c>
      <c r="B35" s="381" t="s">
        <v>32</v>
      </c>
    </row>
    <row r="36" spans="1:2">
      <c r="A36" s="12">
        <v>7</v>
      </c>
      <c r="B36" s="381" t="s">
        <v>33</v>
      </c>
    </row>
    <row r="37" spans="1:2">
      <c r="A37" s="12"/>
      <c r="B37" s="381"/>
    </row>
    <row r="39" spans="1:2">
      <c r="A39" s="387" t="s">
        <v>34</v>
      </c>
      <c r="B39" s="38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M17"/>
  <sheetViews>
    <sheetView workbookViewId="0">
      <selection activeCell="G23" sqref="G23"/>
    </sheetView>
  </sheetViews>
  <sheetFormatPr defaultColWidth="9" defaultRowHeight="14.25"/>
  <cols>
    <col min="1" max="1" width="7" customWidth="1"/>
    <col min="2" max="2" width="11.9" customWidth="1"/>
    <col min="3" max="3" width="9.5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18.8" customWidth="1"/>
    <col min="12" max="13" width="10.6666666666667" customWidth="1"/>
  </cols>
  <sheetData>
    <row r="1" ht="29.25" spans="1:13">
      <c r="A1" s="3" t="s">
        <v>363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338</v>
      </c>
      <c r="B2" s="5" t="s">
        <v>343</v>
      </c>
      <c r="C2" s="5" t="s">
        <v>339</v>
      </c>
      <c r="D2" s="5" t="s">
        <v>340</v>
      </c>
      <c r="E2" s="5" t="s">
        <v>341</v>
      </c>
      <c r="F2" s="5" t="s">
        <v>342</v>
      </c>
      <c r="G2" s="4" t="s">
        <v>364</v>
      </c>
      <c r="H2" s="4"/>
      <c r="I2" s="4" t="s">
        <v>365</v>
      </c>
      <c r="J2" s="4"/>
      <c r="K2" s="6" t="s">
        <v>366</v>
      </c>
      <c r="L2" s="52" t="s">
        <v>367</v>
      </c>
      <c r="M2" s="22" t="s">
        <v>368</v>
      </c>
    </row>
    <row r="3" s="1" customFormat="1" ht="16.5" spans="1:13">
      <c r="A3" s="4"/>
      <c r="B3" s="7"/>
      <c r="C3" s="7"/>
      <c r="D3" s="7"/>
      <c r="E3" s="7"/>
      <c r="F3" s="7"/>
      <c r="G3" s="4" t="s">
        <v>369</v>
      </c>
      <c r="H3" s="4" t="s">
        <v>370</v>
      </c>
      <c r="I3" s="4" t="s">
        <v>369</v>
      </c>
      <c r="J3" s="4" t="s">
        <v>370</v>
      </c>
      <c r="K3" s="8"/>
      <c r="L3" s="53"/>
      <c r="M3" s="23"/>
    </row>
    <row r="4" spans="1:13">
      <c r="A4" s="9">
        <v>1</v>
      </c>
      <c r="B4" s="9" t="s">
        <v>356</v>
      </c>
      <c r="C4" s="11">
        <v>4717</v>
      </c>
      <c r="D4" s="11" t="s">
        <v>354</v>
      </c>
      <c r="E4" s="11" t="s">
        <v>355</v>
      </c>
      <c r="F4" s="11" t="s">
        <v>62</v>
      </c>
      <c r="G4" s="51">
        <v>-1</v>
      </c>
      <c r="H4" s="51">
        <v>0</v>
      </c>
      <c r="I4" s="51">
        <v>0</v>
      </c>
      <c r="J4" s="51">
        <v>0</v>
      </c>
      <c r="K4" s="9" t="s">
        <v>371</v>
      </c>
      <c r="L4" s="9" t="s">
        <v>358</v>
      </c>
      <c r="M4" s="9" t="s">
        <v>358</v>
      </c>
    </row>
    <row r="5" spans="1:13">
      <c r="A5" s="9">
        <v>2</v>
      </c>
      <c r="B5" s="9" t="s">
        <v>356</v>
      </c>
      <c r="C5" s="11">
        <v>4718</v>
      </c>
      <c r="D5" s="11" t="s">
        <v>354</v>
      </c>
      <c r="E5" s="11" t="s">
        <v>355</v>
      </c>
      <c r="F5" s="11" t="s">
        <v>62</v>
      </c>
      <c r="G5" s="51">
        <v>-1</v>
      </c>
      <c r="H5" s="51">
        <v>0</v>
      </c>
      <c r="I5" s="51">
        <v>0</v>
      </c>
      <c r="J5" s="51">
        <v>0</v>
      </c>
      <c r="K5" s="9" t="s">
        <v>371</v>
      </c>
      <c r="L5" s="9" t="s">
        <v>358</v>
      </c>
      <c r="M5" s="9" t="s">
        <v>358</v>
      </c>
    </row>
    <row r="6" spans="1:13">
      <c r="A6" s="9">
        <v>3</v>
      </c>
      <c r="B6" s="9" t="s">
        <v>356</v>
      </c>
      <c r="C6" s="11">
        <v>4719</v>
      </c>
      <c r="D6" s="11" t="s">
        <v>354</v>
      </c>
      <c r="E6" s="11" t="s">
        <v>355</v>
      </c>
      <c r="F6" s="11" t="s">
        <v>62</v>
      </c>
      <c r="G6" s="51">
        <v>-1</v>
      </c>
      <c r="H6" s="51">
        <v>0</v>
      </c>
      <c r="I6" s="51">
        <v>0</v>
      </c>
      <c r="J6" s="51">
        <v>0</v>
      </c>
      <c r="K6" s="9" t="s">
        <v>371</v>
      </c>
      <c r="L6" s="9" t="s">
        <v>358</v>
      </c>
      <c r="M6" s="9" t="s">
        <v>358</v>
      </c>
    </row>
    <row r="7" spans="1:13">
      <c r="A7" s="9">
        <v>4</v>
      </c>
      <c r="B7" s="9" t="s">
        <v>356</v>
      </c>
      <c r="C7" s="11">
        <v>4720</v>
      </c>
      <c r="D7" s="11" t="s">
        <v>354</v>
      </c>
      <c r="E7" s="11" t="s">
        <v>355</v>
      </c>
      <c r="F7" s="11" t="s">
        <v>62</v>
      </c>
      <c r="G7" s="51">
        <v>-1</v>
      </c>
      <c r="H7" s="51">
        <v>0</v>
      </c>
      <c r="I7" s="51">
        <v>0</v>
      </c>
      <c r="J7" s="51">
        <v>0</v>
      </c>
      <c r="K7" s="9" t="s">
        <v>371</v>
      </c>
      <c r="L7" s="9" t="s">
        <v>358</v>
      </c>
      <c r="M7" s="9" t="s">
        <v>358</v>
      </c>
    </row>
    <row r="8" spans="1:13">
      <c r="A8" s="9">
        <v>5</v>
      </c>
      <c r="B8" s="9" t="s">
        <v>356</v>
      </c>
      <c r="C8" s="11">
        <v>4707</v>
      </c>
      <c r="D8" s="11" t="s">
        <v>354</v>
      </c>
      <c r="E8" s="11" t="s">
        <v>359</v>
      </c>
      <c r="F8" s="11" t="s">
        <v>62</v>
      </c>
      <c r="G8" s="51">
        <v>-1</v>
      </c>
      <c r="H8" s="51">
        <v>0</v>
      </c>
      <c r="I8" s="51">
        <v>0</v>
      </c>
      <c r="J8" s="51">
        <v>0</v>
      </c>
      <c r="K8" s="9" t="s">
        <v>371</v>
      </c>
      <c r="L8" s="9" t="s">
        <v>358</v>
      </c>
      <c r="M8" s="9" t="s">
        <v>358</v>
      </c>
    </row>
    <row r="9" spans="1:13">
      <c r="A9" s="9">
        <v>6</v>
      </c>
      <c r="B9" s="9" t="s">
        <v>356</v>
      </c>
      <c r="C9" s="11">
        <v>4708</v>
      </c>
      <c r="D9" s="11" t="s">
        <v>354</v>
      </c>
      <c r="E9" s="11" t="s">
        <v>359</v>
      </c>
      <c r="F9" s="11" t="s">
        <v>62</v>
      </c>
      <c r="G9" s="51">
        <v>-1</v>
      </c>
      <c r="H9" s="51">
        <v>0</v>
      </c>
      <c r="I9" s="51">
        <v>0</v>
      </c>
      <c r="J9" s="51">
        <v>0</v>
      </c>
      <c r="K9" s="9" t="s">
        <v>371</v>
      </c>
      <c r="L9" s="9" t="s">
        <v>358</v>
      </c>
      <c r="M9" s="9" t="s">
        <v>358</v>
      </c>
    </row>
    <row r="10" spans="1:13">
      <c r="A10" s="9">
        <v>7</v>
      </c>
      <c r="B10" s="9" t="s">
        <v>356</v>
      </c>
      <c r="C10" s="11">
        <v>4710</v>
      </c>
      <c r="D10" s="11" t="s">
        <v>354</v>
      </c>
      <c r="E10" s="11" t="s">
        <v>359</v>
      </c>
      <c r="F10" s="11" t="s">
        <v>62</v>
      </c>
      <c r="G10" s="51">
        <v>-1</v>
      </c>
      <c r="H10" s="51">
        <v>0</v>
      </c>
      <c r="I10" s="51">
        <v>0</v>
      </c>
      <c r="J10" s="51">
        <v>0</v>
      </c>
      <c r="K10" s="9" t="s">
        <v>371</v>
      </c>
      <c r="L10" s="9" t="s">
        <v>358</v>
      </c>
      <c r="M10" s="9" t="s">
        <v>358</v>
      </c>
    </row>
    <row r="11" spans="1:13">
      <c r="A11" s="9">
        <v>8</v>
      </c>
      <c r="B11" s="9" t="s">
        <v>356</v>
      </c>
      <c r="C11" s="11">
        <v>4709</v>
      </c>
      <c r="D11" s="11" t="s">
        <v>354</v>
      </c>
      <c r="E11" s="11" t="s">
        <v>359</v>
      </c>
      <c r="F11" s="11" t="s">
        <v>62</v>
      </c>
      <c r="G11" s="51">
        <v>-1</v>
      </c>
      <c r="H11" s="51">
        <v>0</v>
      </c>
      <c r="I11" s="51">
        <v>0</v>
      </c>
      <c r="J11" s="51">
        <v>0</v>
      </c>
      <c r="K11" s="9" t="s">
        <v>371</v>
      </c>
      <c r="L11" s="9" t="s">
        <v>358</v>
      </c>
      <c r="M11" s="9" t="s">
        <v>358</v>
      </c>
    </row>
    <row r="12" spans="1:13">
      <c r="A12" s="9">
        <v>9</v>
      </c>
      <c r="B12" s="9" t="s">
        <v>356</v>
      </c>
      <c r="C12" s="11">
        <v>4715</v>
      </c>
      <c r="D12" s="11" t="s">
        <v>354</v>
      </c>
      <c r="E12" s="11" t="s">
        <v>359</v>
      </c>
      <c r="F12" s="11" t="s">
        <v>62</v>
      </c>
      <c r="G12" s="51">
        <v>-1</v>
      </c>
      <c r="H12" s="51">
        <v>0</v>
      </c>
      <c r="I12" s="51">
        <v>0</v>
      </c>
      <c r="J12" s="51">
        <v>0</v>
      </c>
      <c r="K12" s="9" t="s">
        <v>371</v>
      </c>
      <c r="L12" s="9" t="s">
        <v>358</v>
      </c>
      <c r="M12" s="9" t="s">
        <v>358</v>
      </c>
    </row>
    <row r="13" spans="1:13">
      <c r="A13" s="9">
        <v>10</v>
      </c>
      <c r="B13" s="9" t="s">
        <v>356</v>
      </c>
      <c r="C13" s="11">
        <v>4714</v>
      </c>
      <c r="D13" s="11" t="s">
        <v>354</v>
      </c>
      <c r="E13" s="11" t="s">
        <v>359</v>
      </c>
      <c r="F13" s="11" t="s">
        <v>62</v>
      </c>
      <c r="G13" s="51">
        <v>-1</v>
      </c>
      <c r="H13" s="51">
        <v>0</v>
      </c>
      <c r="I13" s="51">
        <v>0</v>
      </c>
      <c r="J13" s="51">
        <v>0</v>
      </c>
      <c r="K13" s="9" t="s">
        <v>371</v>
      </c>
      <c r="L13" s="9" t="s">
        <v>358</v>
      </c>
      <c r="M13" s="9" t="s">
        <v>358</v>
      </c>
    </row>
    <row r="14" spans="1:13">
      <c r="A14" s="9">
        <v>11</v>
      </c>
      <c r="B14" s="9" t="s">
        <v>356</v>
      </c>
      <c r="C14" s="11">
        <v>4716</v>
      </c>
      <c r="D14" s="11" t="s">
        <v>354</v>
      </c>
      <c r="E14" s="11" t="s">
        <v>359</v>
      </c>
      <c r="F14" s="11" t="s">
        <v>62</v>
      </c>
      <c r="G14" s="51">
        <v>-1</v>
      </c>
      <c r="H14" s="51">
        <v>0</v>
      </c>
      <c r="I14" s="51">
        <v>0</v>
      </c>
      <c r="J14" s="51">
        <v>0</v>
      </c>
      <c r="K14" s="9" t="s">
        <v>371</v>
      </c>
      <c r="L14" s="9" t="s">
        <v>358</v>
      </c>
      <c r="M14" s="9" t="s">
        <v>358</v>
      </c>
    </row>
    <row r="15" spans="1:13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s="2" customFormat="1" ht="18.75" spans="1:13">
      <c r="A16" s="13" t="s">
        <v>360</v>
      </c>
      <c r="B16" s="14"/>
      <c r="C16" s="14"/>
      <c r="D16" s="14"/>
      <c r="E16" s="15"/>
      <c r="F16" s="16"/>
      <c r="G16" s="25"/>
      <c r="H16" s="13" t="s">
        <v>361</v>
      </c>
      <c r="I16" s="14"/>
      <c r="J16" s="14"/>
      <c r="K16" s="15"/>
      <c r="L16" s="54"/>
      <c r="M16" s="24"/>
    </row>
    <row r="17" ht="32" customHeight="1" spans="1:13">
      <c r="A17" s="20" t="s">
        <v>372</v>
      </c>
      <c r="B17" s="20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</row>
  </sheetData>
  <mergeCells count="17">
    <mergeCell ref="A1:M1"/>
    <mergeCell ref="G2:H2"/>
    <mergeCell ref="I2:J2"/>
    <mergeCell ref="A16:E16"/>
    <mergeCell ref="F16:G16"/>
    <mergeCell ref="H16:K16"/>
    <mergeCell ref="L16:M16"/>
    <mergeCell ref="A17:M17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15:M1048576 L4:M14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W12"/>
  <sheetViews>
    <sheetView workbookViewId="0">
      <selection activeCell="H17" sqref="H1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373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374</v>
      </c>
      <c r="B2" s="5" t="s">
        <v>343</v>
      </c>
      <c r="C2" s="5" t="s">
        <v>339</v>
      </c>
      <c r="D2" s="5" t="s">
        <v>340</v>
      </c>
      <c r="E2" s="5" t="s">
        <v>341</v>
      </c>
      <c r="F2" s="5" t="s">
        <v>342</v>
      </c>
      <c r="G2" s="32" t="s">
        <v>375</v>
      </c>
      <c r="H2" s="33"/>
      <c r="I2" s="49"/>
      <c r="J2" s="32" t="s">
        <v>376</v>
      </c>
      <c r="K2" s="33"/>
      <c r="L2" s="49"/>
      <c r="M2" s="32" t="s">
        <v>377</v>
      </c>
      <c r="N2" s="33"/>
      <c r="O2" s="49"/>
      <c r="P2" s="32" t="s">
        <v>378</v>
      </c>
      <c r="Q2" s="33"/>
      <c r="R2" s="49"/>
      <c r="S2" s="33" t="s">
        <v>379</v>
      </c>
      <c r="T2" s="33"/>
      <c r="U2" s="49"/>
      <c r="V2" s="27" t="s">
        <v>380</v>
      </c>
      <c r="W2" s="27" t="s">
        <v>352</v>
      </c>
    </row>
    <row r="3" s="1" customFormat="1" ht="16.5" spans="1:23">
      <c r="A3" s="7"/>
      <c r="B3" s="34"/>
      <c r="C3" s="34"/>
      <c r="D3" s="34"/>
      <c r="E3" s="34"/>
      <c r="F3" s="34"/>
      <c r="G3" s="4" t="s">
        <v>381</v>
      </c>
      <c r="H3" s="4" t="s">
        <v>68</v>
      </c>
      <c r="I3" s="4" t="s">
        <v>343</v>
      </c>
      <c r="J3" s="4" t="s">
        <v>381</v>
      </c>
      <c r="K3" s="4" t="s">
        <v>68</v>
      </c>
      <c r="L3" s="4" t="s">
        <v>343</v>
      </c>
      <c r="M3" s="4" t="s">
        <v>381</v>
      </c>
      <c r="N3" s="4" t="s">
        <v>68</v>
      </c>
      <c r="O3" s="4" t="s">
        <v>343</v>
      </c>
      <c r="P3" s="4" t="s">
        <v>381</v>
      </c>
      <c r="Q3" s="4" t="s">
        <v>68</v>
      </c>
      <c r="R3" s="4" t="s">
        <v>343</v>
      </c>
      <c r="S3" s="4" t="s">
        <v>381</v>
      </c>
      <c r="T3" s="4" t="s">
        <v>68</v>
      </c>
      <c r="U3" s="4" t="s">
        <v>343</v>
      </c>
      <c r="V3" s="50"/>
      <c r="W3" s="50"/>
    </row>
    <row r="4" spans="1:23">
      <c r="A4" s="35" t="s">
        <v>382</v>
      </c>
      <c r="B4" s="36" t="s">
        <v>383</v>
      </c>
      <c r="C4" s="37"/>
      <c r="D4" s="37"/>
      <c r="E4" s="37"/>
      <c r="F4" s="38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9"/>
      <c r="B5" s="40"/>
      <c r="C5" s="41"/>
      <c r="D5" s="41"/>
      <c r="E5" s="41"/>
      <c r="F5" s="42"/>
      <c r="G5" s="32" t="s">
        <v>384</v>
      </c>
      <c r="H5" s="33"/>
      <c r="I5" s="49"/>
      <c r="J5" s="32" t="s">
        <v>385</v>
      </c>
      <c r="K5" s="33"/>
      <c r="L5" s="49"/>
      <c r="M5" s="32" t="s">
        <v>386</v>
      </c>
      <c r="N5" s="33"/>
      <c r="O5" s="49"/>
      <c r="P5" s="32" t="s">
        <v>387</v>
      </c>
      <c r="Q5" s="33"/>
      <c r="R5" s="49"/>
      <c r="S5" s="33" t="s">
        <v>388</v>
      </c>
      <c r="T5" s="33"/>
      <c r="U5" s="49"/>
      <c r="V5" s="10"/>
      <c r="W5" s="10"/>
    </row>
    <row r="6" ht="16.5" spans="1:23">
      <c r="A6" s="39"/>
      <c r="B6" s="40"/>
      <c r="C6" s="41"/>
      <c r="D6" s="41"/>
      <c r="E6" s="41"/>
      <c r="F6" s="42"/>
      <c r="G6" s="4" t="s">
        <v>381</v>
      </c>
      <c r="H6" s="4" t="s">
        <v>68</v>
      </c>
      <c r="I6" s="4" t="s">
        <v>343</v>
      </c>
      <c r="J6" s="4" t="s">
        <v>381</v>
      </c>
      <c r="K6" s="4" t="s">
        <v>68</v>
      </c>
      <c r="L6" s="4" t="s">
        <v>343</v>
      </c>
      <c r="M6" s="4" t="s">
        <v>381</v>
      </c>
      <c r="N6" s="4" t="s">
        <v>68</v>
      </c>
      <c r="O6" s="4" t="s">
        <v>343</v>
      </c>
      <c r="P6" s="4" t="s">
        <v>381</v>
      </c>
      <c r="Q6" s="4" t="s">
        <v>68</v>
      </c>
      <c r="R6" s="4" t="s">
        <v>343</v>
      </c>
      <c r="S6" s="4" t="s">
        <v>381</v>
      </c>
      <c r="T6" s="4" t="s">
        <v>68</v>
      </c>
      <c r="U6" s="4" t="s">
        <v>343</v>
      </c>
      <c r="V6" s="10"/>
      <c r="W6" s="10"/>
    </row>
    <row r="7" spans="1:23">
      <c r="A7" s="43"/>
      <c r="B7" s="44"/>
      <c r="C7" s="45"/>
      <c r="D7" s="45"/>
      <c r="E7" s="45"/>
      <c r="F7" s="46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47"/>
      <c r="B8" s="47"/>
      <c r="C8" s="47"/>
      <c r="D8" s="47"/>
      <c r="E8" s="47"/>
      <c r="F8" s="47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48"/>
      <c r="B9" s="48"/>
      <c r="C9" s="48"/>
      <c r="D9" s="48"/>
      <c r="E9" s="48"/>
      <c r="F9" s="48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="2" customFormat="1" ht="18.75" spans="1:23">
      <c r="A11" s="13" t="s">
        <v>360</v>
      </c>
      <c r="B11" s="14"/>
      <c r="C11" s="14"/>
      <c r="D11" s="14"/>
      <c r="E11" s="15"/>
      <c r="F11" s="16"/>
      <c r="G11" s="25"/>
      <c r="H11" s="31"/>
      <c r="I11" s="31"/>
      <c r="J11" s="13" t="s">
        <v>361</v>
      </c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5"/>
      <c r="V11" s="14"/>
      <c r="W11" s="24"/>
    </row>
    <row r="12" ht="52" customHeight="1" spans="1:23">
      <c r="A12" s="20" t="s">
        <v>389</v>
      </c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12"/>
  <sheetViews>
    <sheetView workbookViewId="0">
      <selection activeCell="I22" sqref="I22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390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6" t="s">
        <v>391</v>
      </c>
      <c r="B2" s="27" t="s">
        <v>339</v>
      </c>
      <c r="C2" s="27" t="s">
        <v>340</v>
      </c>
      <c r="D2" s="27" t="s">
        <v>341</v>
      </c>
      <c r="E2" s="27" t="s">
        <v>342</v>
      </c>
      <c r="F2" s="27" t="s">
        <v>343</v>
      </c>
      <c r="G2" s="26" t="s">
        <v>392</v>
      </c>
      <c r="H2" s="26" t="s">
        <v>393</v>
      </c>
      <c r="I2" s="26" t="s">
        <v>394</v>
      </c>
      <c r="J2" s="26" t="s">
        <v>393</v>
      </c>
      <c r="K2" s="26" t="s">
        <v>395</v>
      </c>
      <c r="L2" s="26" t="s">
        <v>393</v>
      </c>
      <c r="M2" s="27" t="s">
        <v>380</v>
      </c>
      <c r="N2" s="27" t="s">
        <v>352</v>
      </c>
    </row>
    <row r="3" spans="1:14">
      <c r="A3" s="12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8" t="s">
        <v>391</v>
      </c>
      <c r="B4" s="29" t="s">
        <v>396</v>
      </c>
      <c r="C4" s="29" t="s">
        <v>381</v>
      </c>
      <c r="D4" s="29" t="s">
        <v>341</v>
      </c>
      <c r="E4" s="27" t="s">
        <v>342</v>
      </c>
      <c r="F4" s="27" t="s">
        <v>343</v>
      </c>
      <c r="G4" s="26" t="s">
        <v>392</v>
      </c>
      <c r="H4" s="26" t="s">
        <v>393</v>
      </c>
      <c r="I4" s="26" t="s">
        <v>394</v>
      </c>
      <c r="J4" s="26" t="s">
        <v>393</v>
      </c>
      <c r="K4" s="26" t="s">
        <v>395</v>
      </c>
      <c r="L4" s="26" t="s">
        <v>393</v>
      </c>
      <c r="M4" s="27" t="s">
        <v>380</v>
      </c>
      <c r="N4" s="27" t="s">
        <v>352</v>
      </c>
    </row>
    <row r="5" spans="1:14">
      <c r="A5" s="12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12"/>
      <c r="B6" s="10"/>
      <c r="C6" s="30" t="s">
        <v>397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13" t="s">
        <v>398</v>
      </c>
      <c r="B11" s="14"/>
      <c r="C11" s="14"/>
      <c r="D11" s="15"/>
      <c r="E11" s="16"/>
      <c r="F11" s="31"/>
      <c r="G11" s="25"/>
      <c r="H11" s="31"/>
      <c r="I11" s="13" t="s">
        <v>399</v>
      </c>
      <c r="J11" s="14"/>
      <c r="K11" s="14"/>
      <c r="L11" s="14"/>
      <c r="M11" s="14"/>
      <c r="N11" s="24"/>
    </row>
    <row r="12" ht="48" customHeight="1" spans="1:14">
      <c r="A12" s="20" t="s">
        <v>400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L16"/>
  <sheetViews>
    <sheetView workbookViewId="0">
      <selection activeCell="A16" sqref="A16:L16"/>
    </sheetView>
  </sheetViews>
  <sheetFormatPr defaultColWidth="9" defaultRowHeight="14.25"/>
  <cols>
    <col min="1" max="1" width="9.8" customWidth="1"/>
    <col min="2" max="2" width="10.9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6.1" customWidth="1"/>
    <col min="8" max="9" width="14" customWidth="1"/>
    <col min="10" max="10" width="11.5" customWidth="1"/>
  </cols>
  <sheetData>
    <row r="1" ht="29.25" spans="1:10">
      <c r="A1" s="3" t="s">
        <v>401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374</v>
      </c>
      <c r="B2" s="5" t="s">
        <v>343</v>
      </c>
      <c r="C2" s="5" t="s">
        <v>339</v>
      </c>
      <c r="D2" s="5" t="s">
        <v>340</v>
      </c>
      <c r="E2" s="5" t="s">
        <v>341</v>
      </c>
      <c r="F2" s="5" t="s">
        <v>342</v>
      </c>
      <c r="G2" s="4" t="s">
        <v>402</v>
      </c>
      <c r="H2" s="4" t="s">
        <v>403</v>
      </c>
      <c r="I2" s="4" t="s">
        <v>404</v>
      </c>
      <c r="J2" s="4" t="s">
        <v>405</v>
      </c>
      <c r="K2" s="5" t="s">
        <v>380</v>
      </c>
      <c r="L2" s="5" t="s">
        <v>352</v>
      </c>
    </row>
    <row r="3" spans="1:12">
      <c r="A3" s="9" t="s">
        <v>382</v>
      </c>
      <c r="B3" s="9" t="s">
        <v>356</v>
      </c>
      <c r="C3" s="11">
        <v>4717</v>
      </c>
      <c r="D3" s="11" t="s">
        <v>354</v>
      </c>
      <c r="E3" s="11" t="s">
        <v>355</v>
      </c>
      <c r="F3" s="11" t="s">
        <v>62</v>
      </c>
      <c r="G3" s="9" t="s">
        <v>406</v>
      </c>
      <c r="H3" s="9" t="s">
        <v>407</v>
      </c>
      <c r="I3" s="10" t="s">
        <v>408</v>
      </c>
      <c r="J3" s="10"/>
      <c r="K3" s="9" t="s">
        <v>357</v>
      </c>
      <c r="L3" s="9" t="s">
        <v>358</v>
      </c>
    </row>
    <row r="4" spans="1:12">
      <c r="A4" s="9" t="s">
        <v>409</v>
      </c>
      <c r="B4" s="9" t="s">
        <v>356</v>
      </c>
      <c r="C4" s="11">
        <v>4718</v>
      </c>
      <c r="D4" s="11" t="s">
        <v>354</v>
      </c>
      <c r="E4" s="11" t="s">
        <v>355</v>
      </c>
      <c r="F4" s="11" t="s">
        <v>62</v>
      </c>
      <c r="G4" s="9" t="s">
        <v>406</v>
      </c>
      <c r="H4" s="9" t="s">
        <v>407</v>
      </c>
      <c r="I4" s="10" t="s">
        <v>408</v>
      </c>
      <c r="J4" s="10"/>
      <c r="K4" s="9" t="s">
        <v>357</v>
      </c>
      <c r="L4" s="9" t="s">
        <v>358</v>
      </c>
    </row>
    <row r="5" spans="1:12">
      <c r="A5" s="9" t="s">
        <v>410</v>
      </c>
      <c r="B5" s="9" t="s">
        <v>356</v>
      </c>
      <c r="C5" s="11">
        <v>4719</v>
      </c>
      <c r="D5" s="11" t="s">
        <v>354</v>
      </c>
      <c r="E5" s="11" t="s">
        <v>355</v>
      </c>
      <c r="F5" s="11" t="s">
        <v>62</v>
      </c>
      <c r="G5" s="9" t="s">
        <v>406</v>
      </c>
      <c r="H5" s="9" t="s">
        <v>407</v>
      </c>
      <c r="I5" s="10" t="s">
        <v>408</v>
      </c>
      <c r="J5" s="10"/>
      <c r="K5" s="9" t="s">
        <v>357</v>
      </c>
      <c r="L5" s="9" t="s">
        <v>358</v>
      </c>
    </row>
    <row r="6" spans="1:12">
      <c r="A6" s="9" t="s">
        <v>411</v>
      </c>
      <c r="B6" s="9" t="s">
        <v>356</v>
      </c>
      <c r="C6" s="11">
        <v>4720</v>
      </c>
      <c r="D6" s="11" t="s">
        <v>354</v>
      </c>
      <c r="E6" s="11" t="s">
        <v>355</v>
      </c>
      <c r="F6" s="11" t="s">
        <v>62</v>
      </c>
      <c r="G6" s="9" t="s">
        <v>406</v>
      </c>
      <c r="H6" s="9" t="s">
        <v>407</v>
      </c>
      <c r="I6" s="10" t="s">
        <v>408</v>
      </c>
      <c r="J6" s="10"/>
      <c r="K6" s="9" t="s">
        <v>357</v>
      </c>
      <c r="L6" s="9" t="s">
        <v>358</v>
      </c>
    </row>
    <row r="7" spans="1:12">
      <c r="A7" s="9" t="s">
        <v>412</v>
      </c>
      <c r="B7" s="9" t="s">
        <v>356</v>
      </c>
      <c r="C7" s="11">
        <v>4707</v>
      </c>
      <c r="D7" s="11" t="s">
        <v>354</v>
      </c>
      <c r="E7" s="11" t="s">
        <v>359</v>
      </c>
      <c r="F7" s="11" t="s">
        <v>62</v>
      </c>
      <c r="G7" s="9" t="s">
        <v>406</v>
      </c>
      <c r="H7" s="9" t="s">
        <v>407</v>
      </c>
      <c r="I7" s="10" t="s">
        <v>408</v>
      </c>
      <c r="J7" s="10"/>
      <c r="K7" s="9" t="s">
        <v>357</v>
      </c>
      <c r="L7" s="9" t="s">
        <v>358</v>
      </c>
    </row>
    <row r="8" spans="1:12">
      <c r="A8" s="9"/>
      <c r="B8" s="9" t="s">
        <v>356</v>
      </c>
      <c r="C8" s="11">
        <v>4708</v>
      </c>
      <c r="D8" s="11" t="s">
        <v>354</v>
      </c>
      <c r="E8" s="11" t="s">
        <v>359</v>
      </c>
      <c r="F8" s="11" t="s">
        <v>62</v>
      </c>
      <c r="G8" s="9" t="s">
        <v>406</v>
      </c>
      <c r="H8" s="9" t="s">
        <v>407</v>
      </c>
      <c r="I8" s="10" t="s">
        <v>408</v>
      </c>
      <c r="J8" s="10"/>
      <c r="K8" s="9" t="s">
        <v>357</v>
      </c>
      <c r="L8" s="9" t="s">
        <v>358</v>
      </c>
    </row>
    <row r="9" spans="1:12">
      <c r="A9" s="9"/>
      <c r="B9" s="9" t="s">
        <v>356</v>
      </c>
      <c r="C9" s="11">
        <v>4710</v>
      </c>
      <c r="D9" s="11" t="s">
        <v>354</v>
      </c>
      <c r="E9" s="11" t="s">
        <v>359</v>
      </c>
      <c r="F9" s="11" t="s">
        <v>62</v>
      </c>
      <c r="G9" s="9" t="s">
        <v>406</v>
      </c>
      <c r="H9" s="9" t="s">
        <v>407</v>
      </c>
      <c r="I9" s="10" t="s">
        <v>408</v>
      </c>
      <c r="J9" s="10"/>
      <c r="K9" s="9" t="s">
        <v>357</v>
      </c>
      <c r="L9" s="9" t="s">
        <v>358</v>
      </c>
    </row>
    <row r="10" spans="1:12">
      <c r="A10" s="9"/>
      <c r="B10" s="9" t="s">
        <v>356</v>
      </c>
      <c r="C10" s="11">
        <v>4709</v>
      </c>
      <c r="D10" s="11" t="s">
        <v>354</v>
      </c>
      <c r="E10" s="11" t="s">
        <v>359</v>
      </c>
      <c r="F10" s="11" t="s">
        <v>62</v>
      </c>
      <c r="G10" s="9" t="s">
        <v>406</v>
      </c>
      <c r="H10" s="9" t="s">
        <v>407</v>
      </c>
      <c r="I10" s="10" t="s">
        <v>408</v>
      </c>
      <c r="J10" s="10"/>
      <c r="K10" s="9" t="s">
        <v>357</v>
      </c>
      <c r="L10" s="9" t="s">
        <v>358</v>
      </c>
    </row>
    <row r="11" spans="1:12">
      <c r="A11" s="9"/>
      <c r="B11" s="9" t="s">
        <v>356</v>
      </c>
      <c r="C11" s="11">
        <v>4715</v>
      </c>
      <c r="D11" s="11" t="s">
        <v>354</v>
      </c>
      <c r="E11" s="11" t="s">
        <v>359</v>
      </c>
      <c r="F11" s="11" t="s">
        <v>62</v>
      </c>
      <c r="G11" s="9" t="s">
        <v>406</v>
      </c>
      <c r="H11" s="9" t="s">
        <v>407</v>
      </c>
      <c r="I11" s="10" t="s">
        <v>408</v>
      </c>
      <c r="J11" s="10"/>
      <c r="K11" s="9" t="s">
        <v>357</v>
      </c>
      <c r="L11" s="9" t="s">
        <v>358</v>
      </c>
    </row>
    <row r="12" spans="1:12">
      <c r="A12" s="9"/>
      <c r="B12" s="9" t="s">
        <v>356</v>
      </c>
      <c r="C12" s="11">
        <v>4714</v>
      </c>
      <c r="D12" s="11" t="s">
        <v>354</v>
      </c>
      <c r="E12" s="11" t="s">
        <v>359</v>
      </c>
      <c r="F12" s="11" t="s">
        <v>62</v>
      </c>
      <c r="G12" s="9" t="s">
        <v>406</v>
      </c>
      <c r="H12" s="9" t="s">
        <v>407</v>
      </c>
      <c r="I12" s="10" t="s">
        <v>408</v>
      </c>
      <c r="J12" s="10"/>
      <c r="K12" s="9" t="s">
        <v>357</v>
      </c>
      <c r="L12" s="9" t="s">
        <v>358</v>
      </c>
    </row>
    <row r="13" spans="1:12">
      <c r="A13" s="9"/>
      <c r="B13" s="9" t="s">
        <v>356</v>
      </c>
      <c r="C13" s="11">
        <v>4716</v>
      </c>
      <c r="D13" s="11" t="s">
        <v>354</v>
      </c>
      <c r="E13" s="11" t="s">
        <v>359</v>
      </c>
      <c r="F13" s="11" t="s">
        <v>62</v>
      </c>
      <c r="G13" s="9" t="s">
        <v>406</v>
      </c>
      <c r="H13" s="9" t="s">
        <v>407</v>
      </c>
      <c r="I13" s="10" t="s">
        <v>408</v>
      </c>
      <c r="J13" s="10"/>
      <c r="K13" s="9" t="s">
        <v>357</v>
      </c>
      <c r="L13" s="9" t="s">
        <v>358</v>
      </c>
    </row>
    <row r="14" spans="1:1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s="2" customFormat="1" ht="18.75" spans="1:12">
      <c r="A15" s="13" t="s">
        <v>413</v>
      </c>
      <c r="B15" s="14"/>
      <c r="C15" s="14"/>
      <c r="D15" s="14"/>
      <c r="E15" s="15"/>
      <c r="F15" s="16"/>
      <c r="G15" s="25"/>
      <c r="H15" s="13" t="s">
        <v>361</v>
      </c>
      <c r="I15" s="14"/>
      <c r="J15" s="14"/>
      <c r="K15" s="14"/>
      <c r="L15" s="24"/>
    </row>
    <row r="16" ht="67" customHeight="1" spans="1:12">
      <c r="A16" s="20" t="s">
        <v>414</v>
      </c>
      <c r="B16" s="20"/>
      <c r="C16" s="21"/>
      <c r="D16" s="21"/>
      <c r="E16" s="21"/>
      <c r="F16" s="21"/>
      <c r="G16" s="21"/>
      <c r="H16" s="21"/>
      <c r="I16" s="21"/>
      <c r="J16" s="21"/>
      <c r="K16" s="21"/>
      <c r="L16" s="21"/>
    </row>
  </sheetData>
  <mergeCells count="5">
    <mergeCell ref="A1:J1"/>
    <mergeCell ref="A15:E15"/>
    <mergeCell ref="F15:G15"/>
    <mergeCell ref="H15:J15"/>
    <mergeCell ref="A16:L16"/>
  </mergeCells>
  <dataValidations count="1">
    <dataValidation type="list" allowBlank="1" showInputMessage="1" showErrorMessage="1" sqref="L3:L1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10"/>
  <sheetViews>
    <sheetView workbookViewId="0">
      <selection activeCell="G6" sqref="G6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415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338</v>
      </c>
      <c r="B2" s="5" t="s">
        <v>343</v>
      </c>
      <c r="C2" s="5" t="s">
        <v>381</v>
      </c>
      <c r="D2" s="5" t="s">
        <v>341</v>
      </c>
      <c r="E2" s="5" t="s">
        <v>342</v>
      </c>
      <c r="F2" s="4" t="s">
        <v>416</v>
      </c>
      <c r="G2" s="4" t="s">
        <v>365</v>
      </c>
      <c r="H2" s="6" t="s">
        <v>366</v>
      </c>
      <c r="I2" s="22" t="s">
        <v>368</v>
      </c>
    </row>
    <row r="3" s="1" customFormat="1" ht="16.5" spans="1:9">
      <c r="A3" s="4"/>
      <c r="B3" s="7"/>
      <c r="C3" s="7"/>
      <c r="D3" s="7"/>
      <c r="E3" s="7"/>
      <c r="F3" s="4" t="s">
        <v>417</v>
      </c>
      <c r="G3" s="4" t="s">
        <v>369</v>
      </c>
      <c r="H3" s="8"/>
      <c r="I3" s="23"/>
    </row>
    <row r="4" spans="1:9">
      <c r="A4" s="9">
        <v>1</v>
      </c>
      <c r="B4" s="10" t="s">
        <v>418</v>
      </c>
      <c r="C4" s="10" t="s">
        <v>419</v>
      </c>
      <c r="D4" s="10" t="s">
        <v>355</v>
      </c>
      <c r="E4" s="11" t="s">
        <v>62</v>
      </c>
      <c r="F4" s="10">
        <v>-1.5</v>
      </c>
      <c r="G4" s="10">
        <v>-0.5</v>
      </c>
      <c r="H4" s="10">
        <v>2</v>
      </c>
      <c r="I4" s="9" t="s">
        <v>358</v>
      </c>
    </row>
    <row r="5" spans="1:9">
      <c r="A5" s="9">
        <v>2</v>
      </c>
      <c r="B5" s="10" t="s">
        <v>418</v>
      </c>
      <c r="C5" s="10" t="s">
        <v>419</v>
      </c>
      <c r="D5" s="10" t="s">
        <v>359</v>
      </c>
      <c r="E5" s="11" t="s">
        <v>62</v>
      </c>
      <c r="F5" s="10">
        <v>-1.8</v>
      </c>
      <c r="G5" s="10">
        <v>-0.5</v>
      </c>
      <c r="H5" s="10">
        <v>2.3</v>
      </c>
      <c r="I5" s="9" t="s">
        <v>358</v>
      </c>
    </row>
    <row r="6" spans="1:9">
      <c r="A6" s="9">
        <v>3</v>
      </c>
      <c r="B6" s="10" t="s">
        <v>418</v>
      </c>
      <c r="C6" s="10" t="s">
        <v>420</v>
      </c>
      <c r="D6" s="10" t="s">
        <v>355</v>
      </c>
      <c r="E6" s="11" t="s">
        <v>62</v>
      </c>
      <c r="F6" s="10">
        <v>-0.5</v>
      </c>
      <c r="G6" s="10">
        <v>-0.3</v>
      </c>
      <c r="H6" s="10">
        <v>0.8</v>
      </c>
      <c r="I6" s="9" t="s">
        <v>358</v>
      </c>
    </row>
    <row r="7" spans="1:9">
      <c r="A7" s="9">
        <v>4</v>
      </c>
      <c r="B7" s="10" t="s">
        <v>418</v>
      </c>
      <c r="C7" s="10" t="s">
        <v>420</v>
      </c>
      <c r="D7" s="10" t="s">
        <v>359</v>
      </c>
      <c r="E7" s="11" t="s">
        <v>62</v>
      </c>
      <c r="F7" s="10">
        <v>-0.8</v>
      </c>
      <c r="G7" s="10">
        <v>-0.3</v>
      </c>
      <c r="H7" s="10">
        <v>1.1</v>
      </c>
      <c r="I7" s="9" t="s">
        <v>358</v>
      </c>
    </row>
    <row r="8" spans="1:9">
      <c r="A8" s="12"/>
      <c r="B8" s="12"/>
      <c r="C8" s="12"/>
      <c r="D8" s="12"/>
      <c r="E8" s="12"/>
      <c r="F8" s="12"/>
      <c r="G8" s="12"/>
      <c r="H8" s="12"/>
      <c r="I8" s="12"/>
    </row>
    <row r="9" s="2" customFormat="1" ht="18.75" spans="1:9">
      <c r="A9" s="13" t="s">
        <v>360</v>
      </c>
      <c r="B9" s="14"/>
      <c r="C9" s="14"/>
      <c r="D9" s="15"/>
      <c r="E9" s="16"/>
      <c r="F9" s="17" t="s">
        <v>361</v>
      </c>
      <c r="G9" s="18"/>
      <c r="H9" s="19"/>
      <c r="I9" s="24"/>
    </row>
    <row r="10" ht="37" customHeight="1" spans="1:9">
      <c r="A10" s="20" t="s">
        <v>421</v>
      </c>
      <c r="B10" s="20"/>
      <c r="C10" s="21"/>
      <c r="D10" s="21"/>
      <c r="E10" s="21"/>
      <c r="F10" s="21"/>
      <c r="G10" s="21"/>
      <c r="H10" s="21"/>
      <c r="I10" s="21"/>
    </row>
  </sheetData>
  <mergeCells count="11">
    <mergeCell ref="A1:I1"/>
    <mergeCell ref="A9:D9"/>
    <mergeCell ref="F9:H9"/>
    <mergeCell ref="A10:I10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C10" sqref="C10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57" t="s">
        <v>35</v>
      </c>
      <c r="C2" s="358"/>
      <c r="D2" s="358"/>
      <c r="E2" s="358"/>
      <c r="F2" s="358"/>
      <c r="G2" s="358"/>
      <c r="H2" s="358"/>
      <c r="I2" s="372"/>
    </row>
    <row r="3" ht="28" customHeight="1" spans="2:9">
      <c r="B3" s="359"/>
      <c r="C3" s="360"/>
      <c r="D3" s="361" t="s">
        <v>36</v>
      </c>
      <c r="E3" s="362"/>
      <c r="F3" s="363" t="s">
        <v>37</v>
      </c>
      <c r="G3" s="364"/>
      <c r="H3" s="361" t="s">
        <v>38</v>
      </c>
      <c r="I3" s="373"/>
    </row>
    <row r="4" ht="28" customHeight="1" spans="2:9">
      <c r="B4" s="359" t="s">
        <v>39</v>
      </c>
      <c r="C4" s="360" t="s">
        <v>40</v>
      </c>
      <c r="D4" s="360" t="s">
        <v>41</v>
      </c>
      <c r="E4" s="360" t="s">
        <v>42</v>
      </c>
      <c r="F4" s="365" t="s">
        <v>41</v>
      </c>
      <c r="G4" s="365" t="s">
        <v>42</v>
      </c>
      <c r="H4" s="360" t="s">
        <v>41</v>
      </c>
      <c r="I4" s="374" t="s">
        <v>42</v>
      </c>
    </row>
    <row r="5" ht="28" customHeight="1" spans="2:9">
      <c r="B5" s="366" t="s">
        <v>43</v>
      </c>
      <c r="C5" s="12">
        <v>13</v>
      </c>
      <c r="D5" s="12">
        <v>0</v>
      </c>
      <c r="E5" s="12">
        <v>1</v>
      </c>
      <c r="F5" s="367">
        <v>0</v>
      </c>
      <c r="G5" s="367">
        <v>1</v>
      </c>
      <c r="H5" s="12">
        <v>1</v>
      </c>
      <c r="I5" s="375">
        <v>2</v>
      </c>
    </row>
    <row r="6" ht="28" customHeight="1" spans="2:9">
      <c r="B6" s="366" t="s">
        <v>44</v>
      </c>
      <c r="C6" s="12">
        <v>20</v>
      </c>
      <c r="D6" s="12">
        <v>0</v>
      </c>
      <c r="E6" s="12">
        <v>1</v>
      </c>
      <c r="F6" s="367">
        <v>1</v>
      </c>
      <c r="G6" s="367">
        <v>2</v>
      </c>
      <c r="H6" s="12">
        <v>2</v>
      </c>
      <c r="I6" s="375">
        <v>3</v>
      </c>
    </row>
    <row r="7" ht="28" customHeight="1" spans="2:9">
      <c r="B7" s="366" t="s">
        <v>45</v>
      </c>
      <c r="C7" s="12">
        <v>32</v>
      </c>
      <c r="D7" s="12">
        <v>0</v>
      </c>
      <c r="E7" s="12">
        <v>1</v>
      </c>
      <c r="F7" s="367">
        <v>2</v>
      </c>
      <c r="G7" s="367">
        <v>3</v>
      </c>
      <c r="H7" s="12">
        <v>3</v>
      </c>
      <c r="I7" s="375">
        <v>4</v>
      </c>
    </row>
    <row r="8" ht="28" customHeight="1" spans="2:9">
      <c r="B8" s="366" t="s">
        <v>46</v>
      </c>
      <c r="C8" s="12">
        <v>50</v>
      </c>
      <c r="D8" s="12">
        <v>1</v>
      </c>
      <c r="E8" s="12">
        <v>2</v>
      </c>
      <c r="F8" s="367">
        <v>3</v>
      </c>
      <c r="G8" s="367">
        <v>4</v>
      </c>
      <c r="H8" s="12">
        <v>5</v>
      </c>
      <c r="I8" s="375">
        <v>6</v>
      </c>
    </row>
    <row r="9" ht="28" customHeight="1" spans="2:9">
      <c r="B9" s="366" t="s">
        <v>47</v>
      </c>
      <c r="C9" s="12">
        <v>80</v>
      </c>
      <c r="D9" s="12">
        <v>2</v>
      </c>
      <c r="E9" s="12">
        <v>3</v>
      </c>
      <c r="F9" s="367">
        <v>5</v>
      </c>
      <c r="G9" s="367">
        <v>6</v>
      </c>
      <c r="H9" s="12">
        <v>7</v>
      </c>
      <c r="I9" s="375">
        <v>8</v>
      </c>
    </row>
    <row r="10" ht="28" customHeight="1" spans="2:9">
      <c r="B10" s="366" t="s">
        <v>48</v>
      </c>
      <c r="C10" s="12">
        <v>125</v>
      </c>
      <c r="D10" s="12">
        <v>3</v>
      </c>
      <c r="E10" s="12">
        <v>4</v>
      </c>
      <c r="F10" s="367">
        <v>7</v>
      </c>
      <c r="G10" s="367">
        <v>8</v>
      </c>
      <c r="H10" s="12">
        <v>10</v>
      </c>
      <c r="I10" s="375">
        <v>11</v>
      </c>
    </row>
    <row r="11" ht="28" customHeight="1" spans="2:9">
      <c r="B11" s="366" t="s">
        <v>49</v>
      </c>
      <c r="C11" s="12">
        <v>200</v>
      </c>
      <c r="D11" s="12">
        <v>5</v>
      </c>
      <c r="E11" s="12">
        <v>6</v>
      </c>
      <c r="F11" s="367">
        <v>10</v>
      </c>
      <c r="G11" s="367">
        <v>11</v>
      </c>
      <c r="H11" s="12">
        <v>14</v>
      </c>
      <c r="I11" s="375">
        <v>15</v>
      </c>
    </row>
    <row r="12" ht="28" customHeight="1" spans="2:9">
      <c r="B12" s="368" t="s">
        <v>50</v>
      </c>
      <c r="C12" s="369">
        <v>315</v>
      </c>
      <c r="D12" s="369">
        <v>7</v>
      </c>
      <c r="E12" s="369">
        <v>8</v>
      </c>
      <c r="F12" s="370">
        <v>14</v>
      </c>
      <c r="G12" s="370">
        <v>15</v>
      </c>
      <c r="H12" s="369">
        <v>21</v>
      </c>
      <c r="I12" s="376">
        <v>22</v>
      </c>
    </row>
    <row r="14" spans="2:4">
      <c r="B14" s="371" t="s">
        <v>51</v>
      </c>
      <c r="C14" s="371"/>
      <c r="D14" s="37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V57"/>
  <sheetViews>
    <sheetView zoomScale="125" zoomScaleNormal="125" topLeftCell="A4" workbookViewId="0">
      <selection activeCell="B25" sqref="B25"/>
    </sheetView>
  </sheetViews>
  <sheetFormatPr defaultColWidth="10.3333333333333" defaultRowHeight="16.5" customHeight="1"/>
  <cols>
    <col min="1" max="1" width="11.0833333333333" style="169" customWidth="1"/>
    <col min="2" max="2" width="10.3333333333333" style="169"/>
    <col min="3" max="3" width="12.1" style="169" customWidth="1"/>
    <col min="4" max="6" width="10.3333333333333" style="169"/>
    <col min="7" max="7" width="20.075" style="169" customWidth="1"/>
    <col min="8" max="9" width="10.3333333333333" style="169"/>
    <col min="10" max="10" width="8.83333333333333" style="169" customWidth="1"/>
    <col min="11" max="11" width="12" style="169" customWidth="1"/>
    <col min="12" max="16384" width="10.3333333333333" style="169"/>
  </cols>
  <sheetData>
    <row r="1" ht="21" spans="1:11">
      <c r="A1" s="285" t="s">
        <v>52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</row>
    <row r="2" ht="15" spans="1:11">
      <c r="A2" s="171" t="s">
        <v>53</v>
      </c>
      <c r="B2" s="94" t="s">
        <v>54</v>
      </c>
      <c r="C2" s="94"/>
      <c r="D2" s="172" t="s">
        <v>55</v>
      </c>
      <c r="E2" s="172"/>
      <c r="F2" s="94" t="s">
        <v>56</v>
      </c>
      <c r="G2" s="94"/>
      <c r="H2" s="173" t="s">
        <v>57</v>
      </c>
      <c r="I2" s="250" t="s">
        <v>56</v>
      </c>
      <c r="J2" s="250"/>
      <c r="K2" s="251"/>
    </row>
    <row r="3" ht="18" customHeight="1" spans="1:11">
      <c r="A3" s="174" t="s">
        <v>58</v>
      </c>
      <c r="B3" s="175"/>
      <c r="C3" s="176"/>
      <c r="D3" s="177" t="s">
        <v>59</v>
      </c>
      <c r="E3" s="178"/>
      <c r="F3" s="178"/>
      <c r="G3" s="179"/>
      <c r="H3" s="177" t="s">
        <v>60</v>
      </c>
      <c r="I3" s="178"/>
      <c r="J3" s="178"/>
      <c r="K3" s="179"/>
    </row>
    <row r="4" ht="60" customHeight="1" spans="1:11">
      <c r="A4" s="180" t="s">
        <v>61</v>
      </c>
      <c r="B4" s="181" t="s">
        <v>62</v>
      </c>
      <c r="C4" s="182"/>
      <c r="D4" s="180" t="s">
        <v>63</v>
      </c>
      <c r="E4" s="183"/>
      <c r="F4" s="184" t="s">
        <v>64</v>
      </c>
      <c r="G4" s="185"/>
      <c r="H4" s="180" t="s">
        <v>65</v>
      </c>
      <c r="I4" s="183"/>
      <c r="J4" s="206" t="s">
        <v>66</v>
      </c>
      <c r="K4" s="252" t="s">
        <v>67</v>
      </c>
    </row>
    <row r="5" ht="14.25" spans="1:11">
      <c r="A5" s="186" t="s">
        <v>68</v>
      </c>
      <c r="B5" s="181" t="s">
        <v>69</v>
      </c>
      <c r="C5" s="182"/>
      <c r="D5" s="180" t="s">
        <v>70</v>
      </c>
      <c r="E5" s="183"/>
      <c r="F5" s="286">
        <v>45752</v>
      </c>
      <c r="G5" s="287"/>
      <c r="H5" s="180" t="s">
        <v>71</v>
      </c>
      <c r="I5" s="183"/>
      <c r="J5" s="206" t="s">
        <v>66</v>
      </c>
      <c r="K5" s="252" t="s">
        <v>67</v>
      </c>
    </row>
    <row r="6" ht="14.25" spans="1:11">
      <c r="A6" s="180" t="s">
        <v>72</v>
      </c>
      <c r="B6" s="181">
        <v>2</v>
      </c>
      <c r="C6" s="182">
        <v>6</v>
      </c>
      <c r="D6" s="186" t="s">
        <v>73</v>
      </c>
      <c r="E6" s="208"/>
      <c r="F6" s="286">
        <v>45838</v>
      </c>
      <c r="G6" s="287"/>
      <c r="H6" s="180" t="s">
        <v>74</v>
      </c>
      <c r="I6" s="183"/>
      <c r="J6" s="206" t="s">
        <v>66</v>
      </c>
      <c r="K6" s="252" t="s">
        <v>67</v>
      </c>
    </row>
    <row r="7" ht="14.25" spans="1:11">
      <c r="A7" s="180" t="s">
        <v>75</v>
      </c>
      <c r="B7" s="189">
        <v>6873</v>
      </c>
      <c r="C7" s="190"/>
      <c r="D7" s="186" t="s">
        <v>76</v>
      </c>
      <c r="E7" s="207"/>
      <c r="F7" s="286">
        <v>45853</v>
      </c>
      <c r="G7" s="287"/>
      <c r="H7" s="180" t="s">
        <v>77</v>
      </c>
      <c r="I7" s="183"/>
      <c r="J7" s="206" t="s">
        <v>66</v>
      </c>
      <c r="K7" s="252" t="s">
        <v>67</v>
      </c>
    </row>
    <row r="8" ht="66" customHeight="1" spans="1:11">
      <c r="A8" s="192" t="s">
        <v>78</v>
      </c>
      <c r="B8" s="193" t="s">
        <v>79</v>
      </c>
      <c r="C8" s="194"/>
      <c r="D8" s="195" t="s">
        <v>80</v>
      </c>
      <c r="E8" s="196"/>
      <c r="F8" s="197">
        <v>45905</v>
      </c>
      <c r="G8" s="198"/>
      <c r="H8" s="195" t="s">
        <v>81</v>
      </c>
      <c r="I8" s="196"/>
      <c r="J8" s="215" t="s">
        <v>66</v>
      </c>
      <c r="K8" s="259" t="s">
        <v>67</v>
      </c>
    </row>
    <row r="9" ht="15" spans="1:11">
      <c r="A9" s="288" t="s">
        <v>82</v>
      </c>
      <c r="B9" s="289"/>
      <c r="C9" s="289"/>
      <c r="D9" s="289"/>
      <c r="E9" s="289"/>
      <c r="F9" s="289"/>
      <c r="G9" s="289"/>
      <c r="H9" s="289"/>
      <c r="I9" s="289"/>
      <c r="J9" s="289"/>
      <c r="K9" s="337"/>
    </row>
    <row r="10" ht="15" spans="1:11">
      <c r="A10" s="290" t="s">
        <v>83</v>
      </c>
      <c r="B10" s="291"/>
      <c r="C10" s="291"/>
      <c r="D10" s="291"/>
      <c r="E10" s="291"/>
      <c r="F10" s="291"/>
      <c r="G10" s="291"/>
      <c r="H10" s="291"/>
      <c r="I10" s="291"/>
      <c r="J10" s="291"/>
      <c r="K10" s="338"/>
    </row>
    <row r="11" ht="14.25" spans="1:11">
      <c r="A11" s="292" t="s">
        <v>84</v>
      </c>
      <c r="B11" s="293" t="s">
        <v>85</v>
      </c>
      <c r="C11" s="294" t="s">
        <v>86</v>
      </c>
      <c r="D11" s="295"/>
      <c r="E11" s="296" t="s">
        <v>87</v>
      </c>
      <c r="F11" s="293" t="s">
        <v>85</v>
      </c>
      <c r="G11" s="294" t="s">
        <v>86</v>
      </c>
      <c r="H11" s="294" t="s">
        <v>88</v>
      </c>
      <c r="I11" s="296" t="s">
        <v>89</v>
      </c>
      <c r="J11" s="293" t="s">
        <v>85</v>
      </c>
      <c r="K11" s="339" t="s">
        <v>86</v>
      </c>
    </row>
    <row r="12" ht="14.25" spans="1:11">
      <c r="A12" s="186" t="s">
        <v>90</v>
      </c>
      <c r="B12" s="205" t="s">
        <v>85</v>
      </c>
      <c r="C12" s="206" t="s">
        <v>86</v>
      </c>
      <c r="D12" s="207"/>
      <c r="E12" s="208" t="s">
        <v>91</v>
      </c>
      <c r="F12" s="205" t="s">
        <v>85</v>
      </c>
      <c r="G12" s="206" t="s">
        <v>86</v>
      </c>
      <c r="H12" s="206" t="s">
        <v>88</v>
      </c>
      <c r="I12" s="208" t="s">
        <v>92</v>
      </c>
      <c r="J12" s="205" t="s">
        <v>85</v>
      </c>
      <c r="K12" s="252" t="s">
        <v>86</v>
      </c>
    </row>
    <row r="13" ht="14.25" spans="1:11">
      <c r="A13" s="186" t="s">
        <v>93</v>
      </c>
      <c r="B13" s="205" t="s">
        <v>85</v>
      </c>
      <c r="C13" s="206" t="s">
        <v>86</v>
      </c>
      <c r="D13" s="207"/>
      <c r="E13" s="208" t="s">
        <v>94</v>
      </c>
      <c r="F13" s="206" t="s">
        <v>95</v>
      </c>
      <c r="G13" s="206" t="s">
        <v>96</v>
      </c>
      <c r="H13" s="206" t="s">
        <v>88</v>
      </c>
      <c r="I13" s="208" t="s">
        <v>97</v>
      </c>
      <c r="J13" s="205" t="s">
        <v>85</v>
      </c>
      <c r="K13" s="252" t="s">
        <v>86</v>
      </c>
    </row>
    <row r="14" ht="15" spans="1:11">
      <c r="A14" s="195" t="s">
        <v>98</v>
      </c>
      <c r="B14" s="196"/>
      <c r="C14" s="196"/>
      <c r="D14" s="196"/>
      <c r="E14" s="196"/>
      <c r="F14" s="196"/>
      <c r="G14" s="196"/>
      <c r="H14" s="196"/>
      <c r="I14" s="196"/>
      <c r="J14" s="196"/>
      <c r="K14" s="254"/>
    </row>
    <row r="15" ht="15" spans="1:11">
      <c r="A15" s="290" t="s">
        <v>99</v>
      </c>
      <c r="B15" s="291"/>
      <c r="C15" s="291"/>
      <c r="D15" s="291"/>
      <c r="E15" s="291"/>
      <c r="F15" s="291"/>
      <c r="G15" s="291"/>
      <c r="H15" s="291"/>
      <c r="I15" s="291"/>
      <c r="J15" s="291"/>
      <c r="K15" s="338"/>
    </row>
    <row r="16" ht="14.25" spans="1:11">
      <c r="A16" s="297" t="s">
        <v>100</v>
      </c>
      <c r="B16" s="294" t="s">
        <v>95</v>
      </c>
      <c r="C16" s="294" t="s">
        <v>96</v>
      </c>
      <c r="D16" s="298"/>
      <c r="E16" s="299" t="s">
        <v>101</v>
      </c>
      <c r="F16" s="294" t="s">
        <v>95</v>
      </c>
      <c r="G16" s="294" t="s">
        <v>96</v>
      </c>
      <c r="H16" s="300"/>
      <c r="I16" s="299" t="s">
        <v>102</v>
      </c>
      <c r="J16" s="294" t="s">
        <v>95</v>
      </c>
      <c r="K16" s="339" t="s">
        <v>96</v>
      </c>
    </row>
    <row r="17" customHeight="1" spans="1:22">
      <c r="A17" s="188" t="s">
        <v>103</v>
      </c>
      <c r="B17" s="206" t="s">
        <v>95</v>
      </c>
      <c r="C17" s="206" t="s">
        <v>96</v>
      </c>
      <c r="D17" s="181"/>
      <c r="E17" s="227" t="s">
        <v>104</v>
      </c>
      <c r="F17" s="206" t="s">
        <v>95</v>
      </c>
      <c r="G17" s="206" t="s">
        <v>96</v>
      </c>
      <c r="H17" s="301"/>
      <c r="I17" s="227" t="s">
        <v>105</v>
      </c>
      <c r="J17" s="206" t="s">
        <v>95</v>
      </c>
      <c r="K17" s="252" t="s">
        <v>96</v>
      </c>
      <c r="L17" s="340"/>
      <c r="M17" s="340"/>
      <c r="N17" s="340"/>
      <c r="O17" s="340"/>
      <c r="P17" s="340"/>
      <c r="Q17" s="340"/>
      <c r="R17" s="340"/>
      <c r="S17" s="340"/>
      <c r="T17" s="340"/>
      <c r="U17" s="340"/>
      <c r="V17" s="340"/>
    </row>
    <row r="18" ht="18" customHeight="1" spans="1:11">
      <c r="A18" s="302" t="s">
        <v>106</v>
      </c>
      <c r="B18" s="303"/>
      <c r="C18" s="303"/>
      <c r="D18" s="303"/>
      <c r="E18" s="303"/>
      <c r="F18" s="303"/>
      <c r="G18" s="303"/>
      <c r="H18" s="303"/>
      <c r="I18" s="303"/>
      <c r="J18" s="303"/>
      <c r="K18" s="341"/>
    </row>
    <row r="19" s="284" customFormat="1" ht="18" customHeight="1" spans="1:11">
      <c r="A19" s="290" t="s">
        <v>107</v>
      </c>
      <c r="B19" s="291"/>
      <c r="C19" s="291"/>
      <c r="D19" s="291"/>
      <c r="E19" s="291"/>
      <c r="F19" s="291"/>
      <c r="G19" s="291"/>
      <c r="H19" s="291"/>
      <c r="I19" s="291"/>
      <c r="J19" s="291"/>
      <c r="K19" s="338"/>
    </row>
    <row r="20" customHeight="1" spans="1:11">
      <c r="A20" s="304" t="s">
        <v>108</v>
      </c>
      <c r="B20" s="305"/>
      <c r="C20" s="305"/>
      <c r="D20" s="305"/>
      <c r="E20" s="305"/>
      <c r="F20" s="305"/>
      <c r="G20" s="305"/>
      <c r="H20" s="305"/>
      <c r="I20" s="305"/>
      <c r="J20" s="305"/>
      <c r="K20" s="342"/>
    </row>
    <row r="21" ht="21.75" customHeight="1" spans="1:11">
      <c r="A21" s="306" t="s">
        <v>109</v>
      </c>
      <c r="B21" s="307" t="s">
        <v>110</v>
      </c>
      <c r="C21" s="307" t="s">
        <v>111</v>
      </c>
      <c r="D21" s="307" t="s">
        <v>112</v>
      </c>
      <c r="E21" s="307" t="s">
        <v>113</v>
      </c>
      <c r="F21" s="307" t="s">
        <v>114</v>
      </c>
      <c r="G21" s="307" t="s">
        <v>115</v>
      </c>
      <c r="H21" s="227"/>
      <c r="I21" s="227"/>
      <c r="J21" s="227"/>
      <c r="K21" s="258" t="s">
        <v>116</v>
      </c>
    </row>
    <row r="22" customHeight="1" spans="1:11">
      <c r="A22" s="308" t="s">
        <v>117</v>
      </c>
      <c r="B22" s="187">
        <v>0</v>
      </c>
      <c r="C22" s="309">
        <v>1</v>
      </c>
      <c r="D22" s="309">
        <v>1</v>
      </c>
      <c r="E22" s="309">
        <v>0.53</v>
      </c>
      <c r="F22" s="309">
        <v>0</v>
      </c>
      <c r="G22" s="309">
        <v>0</v>
      </c>
      <c r="H22" s="187"/>
      <c r="I22" s="187"/>
      <c r="J22" s="187"/>
      <c r="K22" s="343" t="s">
        <v>118</v>
      </c>
    </row>
    <row r="23" customHeight="1" spans="1:11">
      <c r="A23" s="310" t="s">
        <v>119</v>
      </c>
      <c r="B23" s="309">
        <v>1</v>
      </c>
      <c r="C23" s="309">
        <v>0.4</v>
      </c>
      <c r="D23" s="309">
        <v>1</v>
      </c>
      <c r="E23" s="309">
        <v>1</v>
      </c>
      <c r="F23" s="309">
        <v>1</v>
      </c>
      <c r="G23" s="309">
        <v>1</v>
      </c>
      <c r="H23" s="187"/>
      <c r="I23" s="187"/>
      <c r="J23" s="187"/>
      <c r="K23" s="343" t="s">
        <v>118</v>
      </c>
    </row>
    <row r="24" customHeight="1" spans="1:11">
      <c r="A24" s="311"/>
      <c r="B24" s="312"/>
      <c r="C24" s="312"/>
      <c r="D24" s="312"/>
      <c r="E24" s="312"/>
      <c r="F24" s="312"/>
      <c r="G24" s="312"/>
      <c r="H24" s="187"/>
      <c r="I24" s="187"/>
      <c r="J24" s="187"/>
      <c r="K24" s="344"/>
    </row>
    <row r="25" customHeight="1" spans="1:11">
      <c r="A25" s="311"/>
      <c r="B25" s="312"/>
      <c r="C25" s="312"/>
      <c r="D25" s="312"/>
      <c r="E25" s="312"/>
      <c r="F25" s="312"/>
      <c r="G25" s="312"/>
      <c r="H25" s="187"/>
      <c r="I25" s="187"/>
      <c r="J25" s="187"/>
      <c r="K25" s="344"/>
    </row>
    <row r="26" customHeight="1" spans="1:11">
      <c r="A26" s="313"/>
      <c r="B26" s="187"/>
      <c r="C26" s="187"/>
      <c r="D26" s="187"/>
      <c r="E26" s="187"/>
      <c r="F26" s="187"/>
      <c r="G26" s="187"/>
      <c r="H26" s="187"/>
      <c r="I26" s="187"/>
      <c r="J26" s="187"/>
      <c r="K26" s="345"/>
    </row>
    <row r="27" customHeight="1" spans="1:11">
      <c r="A27" s="191"/>
      <c r="B27" s="187"/>
      <c r="C27" s="187"/>
      <c r="D27" s="187"/>
      <c r="E27" s="187"/>
      <c r="F27" s="187"/>
      <c r="G27" s="187"/>
      <c r="H27" s="187"/>
      <c r="I27" s="187"/>
      <c r="J27" s="187"/>
      <c r="K27" s="345"/>
    </row>
    <row r="28" customHeight="1" spans="1:11">
      <c r="A28" s="191"/>
      <c r="B28" s="187"/>
      <c r="C28" s="187"/>
      <c r="D28" s="187"/>
      <c r="E28" s="187"/>
      <c r="F28" s="187"/>
      <c r="G28" s="187"/>
      <c r="H28" s="187"/>
      <c r="I28" s="187"/>
      <c r="J28" s="187"/>
      <c r="K28" s="345"/>
    </row>
    <row r="29" ht="18" customHeight="1" spans="1:11">
      <c r="A29" s="314" t="s">
        <v>120</v>
      </c>
      <c r="B29" s="315"/>
      <c r="C29" s="315"/>
      <c r="D29" s="315"/>
      <c r="E29" s="315"/>
      <c r="F29" s="315"/>
      <c r="G29" s="315"/>
      <c r="H29" s="315"/>
      <c r="I29" s="315"/>
      <c r="J29" s="315"/>
      <c r="K29" s="346"/>
    </row>
    <row r="30" ht="18.75" customHeight="1" spans="1:11">
      <c r="A30" s="316" t="s">
        <v>121</v>
      </c>
      <c r="B30" s="317"/>
      <c r="C30" s="317"/>
      <c r="D30" s="317"/>
      <c r="E30" s="317"/>
      <c r="F30" s="317"/>
      <c r="G30" s="317"/>
      <c r="H30" s="317"/>
      <c r="I30" s="317"/>
      <c r="J30" s="317"/>
      <c r="K30" s="347"/>
    </row>
    <row r="31" ht="18.75" customHeight="1" spans="1:11">
      <c r="A31" s="318"/>
      <c r="B31" s="319"/>
      <c r="C31" s="319"/>
      <c r="D31" s="319"/>
      <c r="E31" s="319"/>
      <c r="F31" s="319"/>
      <c r="G31" s="319"/>
      <c r="H31" s="319"/>
      <c r="I31" s="319"/>
      <c r="J31" s="319"/>
      <c r="K31" s="348"/>
    </row>
    <row r="32" ht="18" customHeight="1" spans="1:11">
      <c r="A32" s="314" t="s">
        <v>122</v>
      </c>
      <c r="B32" s="315"/>
      <c r="C32" s="315"/>
      <c r="D32" s="315"/>
      <c r="E32" s="315"/>
      <c r="F32" s="315"/>
      <c r="G32" s="315"/>
      <c r="H32" s="315"/>
      <c r="I32" s="315"/>
      <c r="J32" s="315"/>
      <c r="K32" s="346"/>
    </row>
    <row r="33" ht="14.25" spans="1:11">
      <c r="A33" s="320" t="s">
        <v>123</v>
      </c>
      <c r="B33" s="321"/>
      <c r="C33" s="321"/>
      <c r="D33" s="321"/>
      <c r="E33" s="321"/>
      <c r="F33" s="321"/>
      <c r="G33" s="321"/>
      <c r="H33" s="321"/>
      <c r="I33" s="321"/>
      <c r="J33" s="321"/>
      <c r="K33" s="349"/>
    </row>
    <row r="34" ht="15" spans="1:11">
      <c r="A34" s="105" t="s">
        <v>124</v>
      </c>
      <c r="B34" s="106"/>
      <c r="C34" s="206" t="s">
        <v>66</v>
      </c>
      <c r="D34" s="206" t="s">
        <v>67</v>
      </c>
      <c r="E34" s="322" t="s">
        <v>125</v>
      </c>
      <c r="F34" s="323"/>
      <c r="G34" s="323"/>
      <c r="H34" s="323"/>
      <c r="I34" s="323"/>
      <c r="J34" s="323"/>
      <c r="K34" s="350"/>
    </row>
    <row r="35" ht="15" spans="1:11">
      <c r="A35" s="324" t="s">
        <v>126</v>
      </c>
      <c r="B35" s="324"/>
      <c r="C35" s="324"/>
      <c r="D35" s="324"/>
      <c r="E35" s="324"/>
      <c r="F35" s="324"/>
      <c r="G35" s="324"/>
      <c r="H35" s="324"/>
      <c r="I35" s="324"/>
      <c r="J35" s="324"/>
      <c r="K35" s="324"/>
    </row>
    <row r="36" ht="14.25" spans="1:11">
      <c r="A36" s="325" t="s">
        <v>127</v>
      </c>
      <c r="B36" s="326"/>
      <c r="C36" s="326"/>
      <c r="D36" s="326"/>
      <c r="E36" s="326"/>
      <c r="F36" s="326"/>
      <c r="G36" s="326"/>
      <c r="H36" s="326"/>
      <c r="I36" s="326"/>
      <c r="J36" s="326"/>
      <c r="K36" s="351"/>
    </row>
    <row r="37" ht="14.25" spans="1:11">
      <c r="A37" s="325" t="s">
        <v>128</v>
      </c>
      <c r="B37" s="326"/>
      <c r="C37" s="326"/>
      <c r="D37" s="326"/>
      <c r="E37" s="326"/>
      <c r="F37" s="326"/>
      <c r="G37" s="326"/>
      <c r="H37" s="326"/>
      <c r="I37" s="326"/>
      <c r="J37" s="326"/>
      <c r="K37" s="351"/>
    </row>
    <row r="38" ht="14.25" spans="1:11">
      <c r="A38" s="325" t="s">
        <v>129</v>
      </c>
      <c r="B38" s="326"/>
      <c r="C38" s="326"/>
      <c r="D38" s="326"/>
      <c r="E38" s="326"/>
      <c r="F38" s="326"/>
      <c r="G38" s="326"/>
      <c r="H38" s="326"/>
      <c r="I38" s="326"/>
      <c r="J38" s="326"/>
      <c r="K38" s="351"/>
    </row>
    <row r="39" ht="14.25" spans="1:11">
      <c r="A39" s="325" t="s">
        <v>130</v>
      </c>
      <c r="B39" s="326"/>
      <c r="C39" s="326"/>
      <c r="D39" s="326"/>
      <c r="E39" s="326"/>
      <c r="F39" s="326"/>
      <c r="G39" s="326"/>
      <c r="H39" s="326"/>
      <c r="I39" s="326"/>
      <c r="J39" s="326"/>
      <c r="K39" s="351"/>
    </row>
    <row r="40" ht="14.25" spans="1:11">
      <c r="A40" s="325" t="s">
        <v>131</v>
      </c>
      <c r="B40" s="326"/>
      <c r="C40" s="326"/>
      <c r="D40" s="326"/>
      <c r="E40" s="326"/>
      <c r="F40" s="326"/>
      <c r="G40" s="326"/>
      <c r="H40" s="326"/>
      <c r="I40" s="326"/>
      <c r="J40" s="326"/>
      <c r="K40" s="351"/>
    </row>
    <row r="41" ht="14.25" spans="1:11">
      <c r="A41" s="325" t="s">
        <v>132</v>
      </c>
      <c r="B41" s="326"/>
      <c r="C41" s="326"/>
      <c r="D41" s="326"/>
      <c r="E41" s="326"/>
      <c r="F41" s="326"/>
      <c r="G41" s="326"/>
      <c r="H41" s="326"/>
      <c r="I41" s="326"/>
      <c r="J41" s="326"/>
      <c r="K41" s="351"/>
    </row>
    <row r="42" ht="14.25" spans="1:11">
      <c r="A42" s="325" t="s">
        <v>133</v>
      </c>
      <c r="B42" s="326"/>
      <c r="C42" s="326"/>
      <c r="D42" s="326"/>
      <c r="E42" s="326"/>
      <c r="F42" s="326"/>
      <c r="G42" s="326"/>
      <c r="H42" s="326"/>
      <c r="I42" s="326"/>
      <c r="J42" s="326"/>
      <c r="K42" s="351"/>
    </row>
    <row r="43" ht="14.25" spans="1:11">
      <c r="A43" s="325" t="s">
        <v>134</v>
      </c>
      <c r="B43" s="326"/>
      <c r="C43" s="326"/>
      <c r="D43" s="326"/>
      <c r="E43" s="326"/>
      <c r="F43" s="326"/>
      <c r="G43" s="326"/>
      <c r="H43" s="326"/>
      <c r="I43" s="326"/>
      <c r="J43" s="326"/>
      <c r="K43" s="351"/>
    </row>
    <row r="44" ht="14.25" spans="1:11">
      <c r="A44" s="325" t="s">
        <v>135</v>
      </c>
      <c r="B44" s="326"/>
      <c r="C44" s="326"/>
      <c r="D44" s="326"/>
      <c r="E44" s="326"/>
      <c r="F44" s="326"/>
      <c r="G44" s="326"/>
      <c r="H44" s="326"/>
      <c r="I44" s="326"/>
      <c r="J44" s="326"/>
      <c r="K44" s="351"/>
    </row>
    <row r="45" ht="14.25" spans="1:11">
      <c r="A45" s="325" t="s">
        <v>136</v>
      </c>
      <c r="B45" s="326"/>
      <c r="C45" s="326"/>
      <c r="D45" s="326"/>
      <c r="E45" s="326"/>
      <c r="F45" s="326"/>
      <c r="G45" s="326"/>
      <c r="H45" s="326"/>
      <c r="I45" s="326"/>
      <c r="J45" s="326"/>
      <c r="K45" s="351"/>
    </row>
    <row r="46" ht="14.25" spans="1:11">
      <c r="A46" s="234"/>
      <c r="B46" s="235"/>
      <c r="C46" s="235"/>
      <c r="D46" s="235"/>
      <c r="E46" s="235"/>
      <c r="F46" s="235"/>
      <c r="G46" s="235"/>
      <c r="H46" s="235"/>
      <c r="I46" s="235"/>
      <c r="J46" s="235"/>
      <c r="K46" s="267"/>
    </row>
    <row r="47" ht="15" spans="1:11">
      <c r="A47" s="229" t="s">
        <v>137</v>
      </c>
      <c r="B47" s="230"/>
      <c r="C47" s="230"/>
      <c r="D47" s="230"/>
      <c r="E47" s="230"/>
      <c r="F47" s="230"/>
      <c r="G47" s="230"/>
      <c r="H47" s="230"/>
      <c r="I47" s="230"/>
      <c r="J47" s="230"/>
      <c r="K47" s="265"/>
    </row>
    <row r="48" ht="15" spans="1:11">
      <c r="A48" s="290" t="s">
        <v>138</v>
      </c>
      <c r="B48" s="291"/>
      <c r="C48" s="291"/>
      <c r="D48" s="291"/>
      <c r="E48" s="291"/>
      <c r="F48" s="291"/>
      <c r="G48" s="291"/>
      <c r="H48" s="291"/>
      <c r="I48" s="291"/>
      <c r="J48" s="291"/>
      <c r="K48" s="338"/>
    </row>
    <row r="49" ht="14.25" spans="1:11">
      <c r="A49" s="297" t="s">
        <v>139</v>
      </c>
      <c r="B49" s="294" t="s">
        <v>95</v>
      </c>
      <c r="C49" s="294" t="s">
        <v>96</v>
      </c>
      <c r="D49" s="294" t="s">
        <v>88</v>
      </c>
      <c r="E49" s="299" t="s">
        <v>140</v>
      </c>
      <c r="F49" s="294" t="s">
        <v>95</v>
      </c>
      <c r="G49" s="294" t="s">
        <v>96</v>
      </c>
      <c r="H49" s="294" t="s">
        <v>88</v>
      </c>
      <c r="I49" s="299" t="s">
        <v>141</v>
      </c>
      <c r="J49" s="294" t="s">
        <v>95</v>
      </c>
      <c r="K49" s="339" t="s">
        <v>96</v>
      </c>
    </row>
    <row r="50" ht="14.25" spans="1:11">
      <c r="A50" s="188" t="s">
        <v>87</v>
      </c>
      <c r="B50" s="206" t="s">
        <v>95</v>
      </c>
      <c r="C50" s="206" t="s">
        <v>96</v>
      </c>
      <c r="D50" s="206" t="s">
        <v>88</v>
      </c>
      <c r="E50" s="227" t="s">
        <v>94</v>
      </c>
      <c r="F50" s="206" t="s">
        <v>95</v>
      </c>
      <c r="G50" s="206" t="s">
        <v>96</v>
      </c>
      <c r="H50" s="206" t="s">
        <v>88</v>
      </c>
      <c r="I50" s="227" t="s">
        <v>105</v>
      </c>
      <c r="J50" s="206" t="s">
        <v>95</v>
      </c>
      <c r="K50" s="252" t="s">
        <v>96</v>
      </c>
    </row>
    <row r="51" ht="15" spans="1:11">
      <c r="A51" s="195" t="s">
        <v>142</v>
      </c>
      <c r="B51" s="196"/>
      <c r="C51" s="196"/>
      <c r="D51" s="196"/>
      <c r="E51" s="196"/>
      <c r="F51" s="196"/>
      <c r="G51" s="196"/>
      <c r="H51" s="196"/>
      <c r="I51" s="196"/>
      <c r="J51" s="196"/>
      <c r="K51" s="254"/>
    </row>
    <row r="52" ht="15" spans="1:11">
      <c r="A52" s="324" t="s">
        <v>143</v>
      </c>
      <c r="B52" s="324"/>
      <c r="C52" s="324"/>
      <c r="D52" s="324"/>
      <c r="E52" s="324"/>
      <c r="F52" s="324"/>
      <c r="G52" s="324"/>
      <c r="H52" s="324"/>
      <c r="I52" s="324"/>
      <c r="J52" s="324"/>
      <c r="K52" s="324"/>
    </row>
    <row r="53" ht="15" spans="1:11">
      <c r="A53" s="325" t="s">
        <v>144</v>
      </c>
      <c r="B53" s="326"/>
      <c r="C53" s="326"/>
      <c r="D53" s="326"/>
      <c r="E53" s="326"/>
      <c r="F53" s="326"/>
      <c r="G53" s="326"/>
      <c r="H53" s="326"/>
      <c r="I53" s="326"/>
      <c r="J53" s="326"/>
      <c r="K53" s="351"/>
    </row>
    <row r="54" ht="15" spans="1:11">
      <c r="A54" s="327" t="s">
        <v>145</v>
      </c>
      <c r="B54" s="239" t="s">
        <v>146</v>
      </c>
      <c r="C54" s="239"/>
      <c r="D54" s="328" t="s">
        <v>147</v>
      </c>
      <c r="E54" s="329" t="s">
        <v>148</v>
      </c>
      <c r="F54" s="330" t="s">
        <v>149</v>
      </c>
      <c r="G54" s="331">
        <v>45757</v>
      </c>
      <c r="H54" s="332" t="s">
        <v>150</v>
      </c>
      <c r="I54" s="352"/>
      <c r="J54" s="353"/>
      <c r="K54" s="354"/>
    </row>
    <row r="55" ht="15" spans="1:11">
      <c r="A55" s="324" t="s">
        <v>151</v>
      </c>
      <c r="B55" s="324"/>
      <c r="C55" s="324"/>
      <c r="D55" s="324"/>
      <c r="E55" s="324"/>
      <c r="F55" s="324"/>
      <c r="G55" s="324"/>
      <c r="H55" s="324"/>
      <c r="I55" s="324"/>
      <c r="J55" s="324"/>
      <c r="K55" s="324"/>
    </row>
    <row r="56" ht="15" spans="1:11">
      <c r="A56" s="333"/>
      <c r="B56" s="334"/>
      <c r="C56" s="334"/>
      <c r="D56" s="334"/>
      <c r="E56" s="334"/>
      <c r="F56" s="334"/>
      <c r="G56" s="334"/>
      <c r="H56" s="334"/>
      <c r="I56" s="334"/>
      <c r="J56" s="334"/>
      <c r="K56" s="355"/>
    </row>
    <row r="57" ht="15" spans="1:11">
      <c r="A57" s="327" t="s">
        <v>145</v>
      </c>
      <c r="B57" s="335"/>
      <c r="C57" s="335"/>
      <c r="D57" s="328" t="s">
        <v>147</v>
      </c>
      <c r="E57" s="336"/>
      <c r="F57" s="330" t="s">
        <v>152</v>
      </c>
      <c r="G57" s="331"/>
      <c r="H57" s="332" t="s">
        <v>150</v>
      </c>
      <c r="I57" s="352"/>
      <c r="J57" s="97"/>
      <c r="K57" s="356"/>
    </row>
  </sheetData>
  <mergeCells count="6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A51:K51"/>
    <mergeCell ref="A52:K52"/>
    <mergeCell ref="A53:K53"/>
    <mergeCell ref="B54:C54"/>
    <mergeCell ref="H54:I54"/>
    <mergeCell ref="J54:K54"/>
    <mergeCell ref="A55:K55"/>
    <mergeCell ref="A56:K56"/>
    <mergeCell ref="B57:C57"/>
    <mergeCell ref="H57:I57"/>
    <mergeCell ref="J57:K57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304800</xdr:colOff>
                    <xdr:row>53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393700</xdr:colOff>
                    <xdr:row>54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3</xdr:row>
                    <xdr:rowOff>421640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163195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150495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3</xdr:row>
                    <xdr:rowOff>408940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48</xdr:row>
                    <xdr:rowOff>12700</xdr:rowOff>
                  </from>
                  <to>
                    <xdr:col>1</xdr:col>
                    <xdr:colOff>596900</xdr:colOff>
                    <xdr:row>49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49</xdr:row>
                    <xdr:rowOff>0</xdr:rowOff>
                  </from>
                  <to>
                    <xdr:col>1</xdr:col>
                    <xdr:colOff>596900</xdr:colOff>
                    <xdr:row>50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49</xdr:row>
                    <xdr:rowOff>0</xdr:rowOff>
                  </from>
                  <to>
                    <xdr:col>2</xdr:col>
                    <xdr:colOff>596900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48</xdr:row>
                    <xdr:rowOff>0</xdr:rowOff>
                  </from>
                  <to>
                    <xdr:col>2</xdr:col>
                    <xdr:colOff>596900</xdr:colOff>
                    <xdr:row>49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49</xdr:row>
                    <xdr:rowOff>0</xdr:rowOff>
                  </from>
                  <to>
                    <xdr:col>5</xdr:col>
                    <xdr:colOff>635000</xdr:colOff>
                    <xdr:row>50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48</xdr:row>
                    <xdr:rowOff>0</xdr:rowOff>
                  </from>
                  <to>
                    <xdr:col>5</xdr:col>
                    <xdr:colOff>622300</xdr:colOff>
                    <xdr:row>49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49</xdr:row>
                    <xdr:rowOff>0</xdr:rowOff>
                  </from>
                  <to>
                    <xdr:col>6</xdr:col>
                    <xdr:colOff>571500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49</xdr:row>
                    <xdr:rowOff>0</xdr:rowOff>
                  </from>
                  <to>
                    <xdr:col>9</xdr:col>
                    <xdr:colOff>596900</xdr:colOff>
                    <xdr:row>50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49</xdr:row>
                    <xdr:rowOff>0</xdr:rowOff>
                  </from>
                  <to>
                    <xdr:col>10</xdr:col>
                    <xdr:colOff>609600</xdr:colOff>
                    <xdr:row>50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48</xdr:row>
                    <xdr:rowOff>0</xdr:rowOff>
                  </from>
                  <to>
                    <xdr:col>9</xdr:col>
                    <xdr:colOff>584200</xdr:colOff>
                    <xdr:row>49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190500</xdr:colOff>
                    <xdr:row>50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49</xdr:row>
                    <xdr:rowOff>0</xdr:rowOff>
                  </from>
                  <to>
                    <xdr:col>4</xdr:col>
                    <xdr:colOff>190500</xdr:colOff>
                    <xdr:row>50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48</xdr:row>
                    <xdr:rowOff>0</xdr:rowOff>
                  </from>
                  <to>
                    <xdr:col>4</xdr:col>
                    <xdr:colOff>190500</xdr:colOff>
                    <xdr:row>49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190500</xdr:colOff>
                    <xdr:row>50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29"/>
  <sheetViews>
    <sheetView workbookViewId="0">
      <selection activeCell="J11" sqref="J11"/>
    </sheetView>
  </sheetViews>
  <sheetFormatPr defaultColWidth="9" defaultRowHeight="26" customHeight="1"/>
  <cols>
    <col min="1" max="1" width="17.1666666666667" style="66" customWidth="1"/>
    <col min="2" max="7" width="12" style="66" customWidth="1"/>
    <col min="8" max="8" width="1.33333333333333" style="66" customWidth="1"/>
    <col min="9" max="9" width="16.5" style="67" customWidth="1"/>
    <col min="10" max="10" width="17" style="67" customWidth="1"/>
    <col min="11" max="11" width="18.5" style="66" customWidth="1"/>
    <col min="12" max="12" width="16.6666666666667" style="66" customWidth="1"/>
    <col min="13" max="13" width="14.1666666666667" style="66" customWidth="1"/>
    <col min="14" max="14" width="16.3333333333333" style="66" customWidth="1"/>
    <col min="15" max="16384" width="9" style="66"/>
  </cols>
  <sheetData>
    <row r="1" ht="19.5" customHeight="1" spans="1:14">
      <c r="A1" s="68" t="s">
        <v>153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ht="19.5" customHeight="1" spans="1:14">
      <c r="A2" s="85" t="s">
        <v>61</v>
      </c>
      <c r="B2" s="71" t="str">
        <f>首期!B4</f>
        <v>TADDAN91551</v>
      </c>
      <c r="C2" s="71"/>
      <c r="D2" s="72" t="s">
        <v>68</v>
      </c>
      <c r="E2" s="71" t="str">
        <f>首期!B5</f>
        <v>男式羽绒服</v>
      </c>
      <c r="F2" s="71"/>
      <c r="G2" s="71"/>
      <c r="H2" s="275"/>
      <c r="I2" s="276" t="s">
        <v>57</v>
      </c>
      <c r="J2" s="71" t="str">
        <f>首期!I2</f>
        <v>青岛锦瑞麟服装有限公司</v>
      </c>
      <c r="K2" s="71"/>
      <c r="L2" s="71"/>
      <c r="M2" s="71"/>
      <c r="N2" s="71"/>
    </row>
    <row r="3" ht="19.5" customHeight="1" spans="1:14">
      <c r="A3" s="74" t="s">
        <v>154</v>
      </c>
      <c r="B3" s="75" t="s">
        <v>155</v>
      </c>
      <c r="C3" s="75"/>
      <c r="D3" s="75"/>
      <c r="E3" s="75"/>
      <c r="F3" s="75"/>
      <c r="G3" s="75"/>
      <c r="H3" s="275"/>
      <c r="I3" s="277" t="s">
        <v>156</v>
      </c>
      <c r="J3" s="277"/>
      <c r="K3" s="277"/>
      <c r="L3" s="277"/>
      <c r="M3" s="277"/>
      <c r="N3" s="277"/>
    </row>
    <row r="4" ht="19.5" customHeight="1" spans="1:14">
      <c r="A4" s="74"/>
      <c r="B4" s="76" t="s">
        <v>157</v>
      </c>
      <c r="C4" s="76" t="s">
        <v>158</v>
      </c>
      <c r="D4" s="76" t="s">
        <v>159</v>
      </c>
      <c r="E4" s="76" t="s">
        <v>160</v>
      </c>
      <c r="F4" s="76" t="s">
        <v>161</v>
      </c>
      <c r="G4" s="76" t="s">
        <v>162</v>
      </c>
      <c r="H4" s="275"/>
      <c r="I4" s="278" t="s">
        <v>163</v>
      </c>
      <c r="J4" s="279"/>
      <c r="K4" s="280"/>
      <c r="L4" s="281"/>
      <c r="M4" s="281"/>
      <c r="N4" s="281"/>
    </row>
    <row r="5" ht="19.5" customHeight="1" spans="1:14">
      <c r="A5" s="74"/>
      <c r="B5" s="76" t="s">
        <v>164</v>
      </c>
      <c r="C5" s="76" t="s">
        <v>165</v>
      </c>
      <c r="D5" s="76" t="s">
        <v>166</v>
      </c>
      <c r="E5" s="76" t="s">
        <v>167</v>
      </c>
      <c r="F5" s="76" t="s">
        <v>168</v>
      </c>
      <c r="G5" s="76" t="s">
        <v>169</v>
      </c>
      <c r="H5" s="275"/>
      <c r="I5" s="167" t="s">
        <v>170</v>
      </c>
      <c r="J5" s="167" t="s">
        <v>171</v>
      </c>
      <c r="K5" s="282"/>
      <c r="L5" s="282"/>
      <c r="M5" s="282"/>
      <c r="N5" s="282"/>
    </row>
    <row r="6" ht="19.5" customHeight="1" spans="1:14">
      <c r="A6" s="77" t="s">
        <v>172</v>
      </c>
      <c r="B6" s="78">
        <f t="shared" ref="B6:B8" si="0">C6-1</f>
        <v>72</v>
      </c>
      <c r="C6" s="78">
        <f t="shared" ref="C6:C8" si="1">D6-2</f>
        <v>73</v>
      </c>
      <c r="D6" s="79">
        <v>75</v>
      </c>
      <c r="E6" s="78">
        <f t="shared" ref="E6:E8" si="2">D6+2</f>
        <v>77</v>
      </c>
      <c r="F6" s="78">
        <f t="shared" ref="F6:F8" si="3">E6+2</f>
        <v>79</v>
      </c>
      <c r="G6" s="78">
        <f t="shared" ref="G6:G8" si="4">F6+1</f>
        <v>80</v>
      </c>
      <c r="H6" s="275"/>
      <c r="I6" s="86" t="s">
        <v>173</v>
      </c>
      <c r="J6" s="86" t="s">
        <v>174</v>
      </c>
      <c r="K6" s="282"/>
      <c r="L6" s="282"/>
      <c r="M6" s="282"/>
      <c r="N6" s="282"/>
    </row>
    <row r="7" ht="19.5" customHeight="1" spans="1:14">
      <c r="A7" s="77" t="s">
        <v>175</v>
      </c>
      <c r="B7" s="78">
        <f t="shared" si="0"/>
        <v>74</v>
      </c>
      <c r="C7" s="78">
        <f t="shared" si="1"/>
        <v>75</v>
      </c>
      <c r="D7" s="79">
        <v>77</v>
      </c>
      <c r="E7" s="78">
        <f t="shared" si="2"/>
        <v>79</v>
      </c>
      <c r="F7" s="78">
        <f t="shared" si="3"/>
        <v>81</v>
      </c>
      <c r="G7" s="78">
        <f t="shared" si="4"/>
        <v>82</v>
      </c>
      <c r="H7" s="275"/>
      <c r="I7" s="86" t="s">
        <v>173</v>
      </c>
      <c r="J7" s="86" t="s">
        <v>174</v>
      </c>
      <c r="K7" s="282"/>
      <c r="L7" s="282"/>
      <c r="M7" s="282"/>
      <c r="N7" s="282"/>
    </row>
    <row r="8" ht="19.5" customHeight="1" spans="1:14">
      <c r="A8" s="77" t="s">
        <v>176</v>
      </c>
      <c r="B8" s="78">
        <f t="shared" si="0"/>
        <v>74</v>
      </c>
      <c r="C8" s="78">
        <f t="shared" si="1"/>
        <v>75</v>
      </c>
      <c r="D8" s="79">
        <v>77</v>
      </c>
      <c r="E8" s="78">
        <f t="shared" si="2"/>
        <v>79</v>
      </c>
      <c r="F8" s="78">
        <f t="shared" si="3"/>
        <v>81</v>
      </c>
      <c r="G8" s="78">
        <f t="shared" si="4"/>
        <v>82</v>
      </c>
      <c r="H8" s="275"/>
      <c r="I8" s="86" t="s">
        <v>173</v>
      </c>
      <c r="J8" s="86" t="s">
        <v>173</v>
      </c>
      <c r="K8" s="282"/>
      <c r="L8" s="282"/>
      <c r="M8" s="282"/>
      <c r="N8" s="282"/>
    </row>
    <row r="9" ht="19.5" customHeight="1" spans="1:14">
      <c r="A9" s="77" t="s">
        <v>177</v>
      </c>
      <c r="B9" s="78">
        <f>C9-4</f>
        <v>114</v>
      </c>
      <c r="C9" s="78">
        <f>D9-4</f>
        <v>118</v>
      </c>
      <c r="D9" s="79">
        <v>122</v>
      </c>
      <c r="E9" s="78">
        <f>D9+4</f>
        <v>126</v>
      </c>
      <c r="F9" s="78">
        <f>E9+4</f>
        <v>130</v>
      </c>
      <c r="G9" s="78">
        <f>F9+6</f>
        <v>136</v>
      </c>
      <c r="H9" s="275"/>
      <c r="I9" s="86" t="s">
        <v>174</v>
      </c>
      <c r="J9" s="86" t="s">
        <v>174</v>
      </c>
      <c r="K9" s="282"/>
      <c r="L9" s="282"/>
      <c r="M9" s="282"/>
      <c r="N9" s="282"/>
    </row>
    <row r="10" ht="19.5" customHeight="1" spans="1:14">
      <c r="A10" s="77" t="s">
        <v>178</v>
      </c>
      <c r="B10" s="78">
        <f>C10-4</f>
        <v>110</v>
      </c>
      <c r="C10" s="78">
        <f>D10-4</f>
        <v>114</v>
      </c>
      <c r="D10" s="79">
        <v>118</v>
      </c>
      <c r="E10" s="78">
        <f>D10+4</f>
        <v>122</v>
      </c>
      <c r="F10" s="78">
        <f>E10+5</f>
        <v>127</v>
      </c>
      <c r="G10" s="78">
        <f>F10+6</f>
        <v>133</v>
      </c>
      <c r="H10" s="275"/>
      <c r="I10" s="86" t="s">
        <v>173</v>
      </c>
      <c r="J10" s="86" t="s">
        <v>174</v>
      </c>
      <c r="K10" s="282"/>
      <c r="L10" s="282"/>
      <c r="M10" s="282"/>
      <c r="N10" s="282"/>
    </row>
    <row r="11" ht="19.5" customHeight="1" spans="1:14">
      <c r="A11" s="77" t="s">
        <v>179</v>
      </c>
      <c r="B11" s="78">
        <f>C11-1.2</f>
        <v>87</v>
      </c>
      <c r="C11" s="78">
        <f>D11-1.8</f>
        <v>88.2</v>
      </c>
      <c r="D11" s="79">
        <v>90</v>
      </c>
      <c r="E11" s="78">
        <f>D11+1.8</f>
        <v>91.8</v>
      </c>
      <c r="F11" s="78">
        <f>E11+1.8</f>
        <v>93.6</v>
      </c>
      <c r="G11" s="78">
        <f>F11+1.3</f>
        <v>94.9</v>
      </c>
      <c r="H11" s="275"/>
      <c r="I11" s="86" t="s">
        <v>173</v>
      </c>
      <c r="J11" s="86" t="s">
        <v>174</v>
      </c>
      <c r="K11" s="282"/>
      <c r="L11" s="282"/>
      <c r="M11" s="282"/>
      <c r="N11" s="282"/>
    </row>
    <row r="12" ht="19.5" customHeight="1" spans="1:14">
      <c r="A12" s="77" t="s">
        <v>180</v>
      </c>
      <c r="B12" s="78">
        <f>C12-1.2</f>
        <v>46.6</v>
      </c>
      <c r="C12" s="78">
        <f>D12-1.2</f>
        <v>47.8</v>
      </c>
      <c r="D12" s="79">
        <v>49</v>
      </c>
      <c r="E12" s="78">
        <f>D12+1.2</f>
        <v>50.2</v>
      </c>
      <c r="F12" s="78">
        <f>E12+1.2</f>
        <v>51.4</v>
      </c>
      <c r="G12" s="78">
        <f>F12+1.4</f>
        <v>52.8</v>
      </c>
      <c r="H12" s="275"/>
      <c r="I12" s="86" t="s">
        <v>173</v>
      </c>
      <c r="J12" s="86" t="s">
        <v>173</v>
      </c>
      <c r="K12" s="282"/>
      <c r="L12" s="282"/>
      <c r="M12" s="282"/>
      <c r="N12" s="282"/>
    </row>
    <row r="13" ht="19.5" customHeight="1" spans="1:14">
      <c r="A13" s="77" t="s">
        <v>181</v>
      </c>
      <c r="B13" s="78">
        <f>C13-0.6</f>
        <v>63.2</v>
      </c>
      <c r="C13" s="78">
        <f>D13-1.2</f>
        <v>63.8</v>
      </c>
      <c r="D13" s="79">
        <v>65</v>
      </c>
      <c r="E13" s="78">
        <f>D13+1.2</f>
        <v>66.2</v>
      </c>
      <c r="F13" s="78">
        <f>E13+1.2</f>
        <v>67.4</v>
      </c>
      <c r="G13" s="78">
        <f>F13+0.6</f>
        <v>68</v>
      </c>
      <c r="H13" s="275"/>
      <c r="I13" s="86" t="s">
        <v>173</v>
      </c>
      <c r="J13" s="86" t="s">
        <v>173</v>
      </c>
      <c r="K13" s="282"/>
      <c r="L13" s="282"/>
      <c r="M13" s="282"/>
      <c r="N13" s="282"/>
    </row>
    <row r="14" ht="19.5" customHeight="1" spans="1:14">
      <c r="A14" s="77" t="s">
        <v>182</v>
      </c>
      <c r="B14" s="78">
        <f>C14-0.8</f>
        <v>22.4</v>
      </c>
      <c r="C14" s="78">
        <f>D14-0.8</f>
        <v>23.2</v>
      </c>
      <c r="D14" s="79">
        <v>24</v>
      </c>
      <c r="E14" s="78">
        <f>D14+0.8</f>
        <v>24.8</v>
      </c>
      <c r="F14" s="78">
        <f>E14+0.8</f>
        <v>25.6</v>
      </c>
      <c r="G14" s="78">
        <f>F14+1.3</f>
        <v>26.9</v>
      </c>
      <c r="H14" s="275"/>
      <c r="I14" s="86" t="s">
        <v>173</v>
      </c>
      <c r="J14" s="86" t="s">
        <v>183</v>
      </c>
      <c r="K14" s="282"/>
      <c r="L14" s="282"/>
      <c r="M14" s="282"/>
      <c r="N14" s="282"/>
    </row>
    <row r="15" ht="19.5" customHeight="1" spans="1:14">
      <c r="A15" s="77" t="s">
        <v>184</v>
      </c>
      <c r="B15" s="78">
        <f>C15-0.7</f>
        <v>20.6</v>
      </c>
      <c r="C15" s="78">
        <f>D15-0.7</f>
        <v>21.3</v>
      </c>
      <c r="D15" s="79">
        <v>22</v>
      </c>
      <c r="E15" s="78">
        <f>D15+0.7</f>
        <v>22.7</v>
      </c>
      <c r="F15" s="78">
        <f>E15+0.7</f>
        <v>23.4</v>
      </c>
      <c r="G15" s="78">
        <f>F15+1</f>
        <v>24.4</v>
      </c>
      <c r="H15" s="275"/>
      <c r="I15" s="86" t="s">
        <v>173</v>
      </c>
      <c r="J15" s="86" t="s">
        <v>173</v>
      </c>
      <c r="K15" s="282"/>
      <c r="L15" s="282"/>
      <c r="M15" s="282"/>
      <c r="N15" s="282"/>
    </row>
    <row r="16" ht="19.5" customHeight="1" spans="1:14">
      <c r="A16" s="77" t="s">
        <v>185</v>
      </c>
      <c r="B16" s="78">
        <f>C16-0.5</f>
        <v>14.5</v>
      </c>
      <c r="C16" s="78">
        <f>D16-0.5</f>
        <v>15</v>
      </c>
      <c r="D16" s="79">
        <v>15.5</v>
      </c>
      <c r="E16" s="78">
        <f>D16+0.5</f>
        <v>16</v>
      </c>
      <c r="F16" s="78">
        <f>E16+0.5</f>
        <v>16.5</v>
      </c>
      <c r="G16" s="78">
        <f>F16+0.7</f>
        <v>17.2</v>
      </c>
      <c r="H16" s="275"/>
      <c r="I16" s="86" t="s">
        <v>173</v>
      </c>
      <c r="J16" s="86" t="s">
        <v>173</v>
      </c>
      <c r="K16" s="282"/>
      <c r="L16" s="282"/>
      <c r="M16" s="282"/>
      <c r="N16" s="282"/>
    </row>
    <row r="17" ht="19.5" customHeight="1" spans="1:14">
      <c r="A17" s="77" t="s">
        <v>186</v>
      </c>
      <c r="B17" s="78">
        <f>C17</f>
        <v>2</v>
      </c>
      <c r="C17" s="78">
        <f>D17</f>
        <v>2</v>
      </c>
      <c r="D17" s="79">
        <v>2</v>
      </c>
      <c r="E17" s="78">
        <f t="shared" ref="E17:G17" si="5">D17</f>
        <v>2</v>
      </c>
      <c r="F17" s="78">
        <f t="shared" si="5"/>
        <v>2</v>
      </c>
      <c r="G17" s="78">
        <f t="shared" si="5"/>
        <v>2</v>
      </c>
      <c r="H17" s="275"/>
      <c r="I17" s="86" t="s">
        <v>173</v>
      </c>
      <c r="J17" s="86" t="s">
        <v>173</v>
      </c>
      <c r="K17" s="282"/>
      <c r="L17" s="282"/>
      <c r="M17" s="282"/>
      <c r="N17" s="282"/>
    </row>
    <row r="18" ht="19.5" customHeight="1" spans="1:14">
      <c r="A18" s="77" t="s">
        <v>187</v>
      </c>
      <c r="B18" s="78">
        <f>C18-0.5</f>
        <v>9.5</v>
      </c>
      <c r="C18" s="78">
        <f>D18-0.5</f>
        <v>10</v>
      </c>
      <c r="D18" s="79">
        <v>10.5</v>
      </c>
      <c r="E18" s="78">
        <f>D18+0.5</f>
        <v>11</v>
      </c>
      <c r="F18" s="78">
        <f>E18+0.5</f>
        <v>11.5</v>
      </c>
      <c r="G18" s="78">
        <f>F18+0.7</f>
        <v>12.2</v>
      </c>
      <c r="H18" s="275"/>
      <c r="I18" s="86" t="s">
        <v>173</v>
      </c>
      <c r="J18" s="86" t="s">
        <v>173</v>
      </c>
      <c r="K18" s="282"/>
      <c r="L18" s="282"/>
      <c r="M18" s="282"/>
      <c r="N18" s="282"/>
    </row>
    <row r="19" ht="19.5" customHeight="1" spans="1:14">
      <c r="A19" s="80" t="s">
        <v>188</v>
      </c>
      <c r="B19" s="78">
        <f>C19-1</f>
        <v>60</v>
      </c>
      <c r="C19" s="78">
        <f>D19-1</f>
        <v>61</v>
      </c>
      <c r="D19" s="81">
        <v>62</v>
      </c>
      <c r="E19" s="78">
        <f>(D19+1)</f>
        <v>63</v>
      </c>
      <c r="F19" s="78">
        <f>(E19+1)</f>
        <v>64</v>
      </c>
      <c r="G19" s="78">
        <f>(F19+1.5)</f>
        <v>65.5</v>
      </c>
      <c r="H19" s="275"/>
      <c r="I19" s="86" t="s">
        <v>173</v>
      </c>
      <c r="J19" s="86" t="s">
        <v>173</v>
      </c>
      <c r="K19" s="282"/>
      <c r="L19" s="282"/>
      <c r="M19" s="282"/>
      <c r="N19" s="282"/>
    </row>
    <row r="20" ht="19.5" customHeight="1" spans="1:14">
      <c r="A20" s="77" t="s">
        <v>189</v>
      </c>
      <c r="B20" s="78">
        <f>D20</f>
        <v>12</v>
      </c>
      <c r="C20" s="78">
        <f>D20</f>
        <v>12</v>
      </c>
      <c r="D20" s="81">
        <v>12</v>
      </c>
      <c r="E20" s="78">
        <f>D20</f>
        <v>12</v>
      </c>
      <c r="F20" s="78">
        <f>D20</f>
        <v>12</v>
      </c>
      <c r="G20" s="78">
        <f>D20</f>
        <v>12</v>
      </c>
      <c r="H20" s="275"/>
      <c r="I20" s="86" t="s">
        <v>173</v>
      </c>
      <c r="J20" s="86" t="s">
        <v>173</v>
      </c>
      <c r="K20" s="282"/>
      <c r="L20" s="282"/>
      <c r="M20" s="282"/>
      <c r="N20" s="282"/>
    </row>
    <row r="21" ht="19.5" customHeight="1" spans="1:14">
      <c r="A21" s="77" t="s">
        <v>190</v>
      </c>
      <c r="B21" s="78">
        <f>C21-0.5</f>
        <v>37</v>
      </c>
      <c r="C21" s="78">
        <f>D21-0.5</f>
        <v>37.5</v>
      </c>
      <c r="D21" s="79">
        <v>38</v>
      </c>
      <c r="E21" s="78">
        <f t="shared" ref="E21:G21" si="6">D21+0.5</f>
        <v>38.5</v>
      </c>
      <c r="F21" s="78">
        <f t="shared" si="6"/>
        <v>39</v>
      </c>
      <c r="G21" s="82">
        <f t="shared" si="6"/>
        <v>39.5</v>
      </c>
      <c r="H21" s="275"/>
      <c r="I21" s="86" t="s">
        <v>174</v>
      </c>
      <c r="J21" s="86" t="s">
        <v>173</v>
      </c>
      <c r="K21" s="282"/>
      <c r="L21" s="282"/>
      <c r="M21" s="282"/>
      <c r="N21" s="282"/>
    </row>
    <row r="22" ht="19.5" customHeight="1" spans="1:14">
      <c r="A22" s="77" t="s">
        <v>191</v>
      </c>
      <c r="B22" s="78">
        <f>C22-0.5</f>
        <v>31</v>
      </c>
      <c r="C22" s="78">
        <f>D22-0.5</f>
        <v>31.5</v>
      </c>
      <c r="D22" s="79">
        <v>32</v>
      </c>
      <c r="E22" s="78">
        <f>D22+0.5</f>
        <v>32.5</v>
      </c>
      <c r="F22" s="78">
        <f>E22+0.5</f>
        <v>33</v>
      </c>
      <c r="G22" s="82">
        <f>F22+0.75</f>
        <v>33.75</v>
      </c>
      <c r="H22" s="275"/>
      <c r="I22" s="86" t="s">
        <v>173</v>
      </c>
      <c r="J22" s="86" t="s">
        <v>173</v>
      </c>
      <c r="K22" s="282"/>
      <c r="L22" s="282"/>
      <c r="M22" s="282"/>
      <c r="N22" s="282"/>
    </row>
    <row r="23" ht="19.5" customHeight="1" spans="1:14">
      <c r="A23" s="77" t="s">
        <v>192</v>
      </c>
      <c r="B23" s="78">
        <f>D23-1</f>
        <v>18</v>
      </c>
      <c r="C23" s="78">
        <f>B23</f>
        <v>18</v>
      </c>
      <c r="D23" s="79">
        <v>19</v>
      </c>
      <c r="E23" s="78">
        <f>D23</f>
        <v>19</v>
      </c>
      <c r="F23" s="78">
        <f>D23+1.5</f>
        <v>20.5</v>
      </c>
      <c r="G23" s="78">
        <f>F23</f>
        <v>20.5</v>
      </c>
      <c r="H23" s="275"/>
      <c r="I23" s="86" t="s">
        <v>173</v>
      </c>
      <c r="J23" s="86" t="s">
        <v>173</v>
      </c>
      <c r="K23" s="282"/>
      <c r="L23" s="282"/>
      <c r="M23" s="282"/>
      <c r="N23" s="282"/>
    </row>
    <row r="24" ht="19.5" customHeight="1" spans="1:14">
      <c r="A24" s="77" t="s">
        <v>193</v>
      </c>
      <c r="B24" s="78">
        <f>C24</f>
        <v>17</v>
      </c>
      <c r="C24" s="78">
        <f>D24</f>
        <v>17</v>
      </c>
      <c r="D24" s="79">
        <v>17</v>
      </c>
      <c r="E24" s="78">
        <f>D24</f>
        <v>17</v>
      </c>
      <c r="F24" s="78">
        <f>E24+1.5</f>
        <v>18.5</v>
      </c>
      <c r="G24" s="78">
        <f>F24</f>
        <v>18.5</v>
      </c>
      <c r="H24" s="275"/>
      <c r="I24" s="86" t="s">
        <v>183</v>
      </c>
      <c r="J24" s="86" t="s">
        <v>173</v>
      </c>
      <c r="K24" s="282"/>
      <c r="L24" s="282"/>
      <c r="M24" s="282"/>
      <c r="N24" s="282"/>
    </row>
    <row r="25" ht="19.5" customHeight="1" spans="1:14">
      <c r="A25" s="77" t="s">
        <v>194</v>
      </c>
      <c r="B25" s="79">
        <f>C25-8</f>
        <v>191</v>
      </c>
      <c r="C25" s="79">
        <f>D25-11</f>
        <v>199</v>
      </c>
      <c r="D25" s="79">
        <v>210</v>
      </c>
      <c r="E25" s="79">
        <f>D25+11</f>
        <v>221</v>
      </c>
      <c r="F25" s="79">
        <f>E25+12</f>
        <v>233</v>
      </c>
      <c r="G25" s="79">
        <f>F25+12</f>
        <v>245</v>
      </c>
      <c r="H25" s="275"/>
      <c r="I25" s="283"/>
      <c r="J25" s="283"/>
      <c r="K25" s="282"/>
      <c r="L25" s="282"/>
      <c r="M25" s="282"/>
      <c r="N25" s="282"/>
    </row>
    <row r="26" ht="19.5" customHeight="1" spans="1:14">
      <c r="A26" s="77" t="s">
        <v>195</v>
      </c>
      <c r="B26" s="79">
        <f t="shared" ref="B26:G26" si="7">B25-5</f>
        <v>186</v>
      </c>
      <c r="C26" s="79">
        <f t="shared" si="7"/>
        <v>194</v>
      </c>
      <c r="D26" s="79">
        <f t="shared" si="7"/>
        <v>205</v>
      </c>
      <c r="E26" s="79">
        <f t="shared" si="7"/>
        <v>216</v>
      </c>
      <c r="F26" s="79">
        <f t="shared" si="7"/>
        <v>228</v>
      </c>
      <c r="G26" s="79">
        <f t="shared" si="7"/>
        <v>240</v>
      </c>
      <c r="H26" s="275"/>
      <c r="I26" s="283"/>
      <c r="J26" s="283"/>
      <c r="K26" s="282"/>
      <c r="L26" s="282"/>
      <c r="M26" s="282"/>
      <c r="N26" s="282"/>
    </row>
    <row r="27" ht="14.25" spans="1:14">
      <c r="A27" s="83" t="s">
        <v>196</v>
      </c>
      <c r="D27" s="84"/>
      <c r="E27" s="84"/>
      <c r="F27" s="84"/>
      <c r="G27" s="84"/>
      <c r="H27" s="84"/>
      <c r="I27" s="87"/>
      <c r="J27" s="87"/>
      <c r="K27" s="84"/>
      <c r="L27" s="84"/>
      <c r="M27" s="84"/>
      <c r="N27" s="84"/>
    </row>
    <row r="28" ht="14.25" spans="1:14">
      <c r="A28" s="66" t="s">
        <v>197</v>
      </c>
      <c r="D28" s="84"/>
      <c r="E28" s="84"/>
      <c r="F28" s="84"/>
      <c r="G28" s="84"/>
      <c r="H28" s="84"/>
      <c r="I28" s="87"/>
      <c r="J28" s="87"/>
      <c r="K28" s="84"/>
      <c r="L28" s="84"/>
      <c r="M28" s="84"/>
      <c r="N28" s="84"/>
    </row>
    <row r="29" ht="14.25" spans="1:13">
      <c r="A29" s="84"/>
      <c r="B29" s="84"/>
      <c r="C29" s="84"/>
      <c r="D29" s="84"/>
      <c r="E29" s="84"/>
      <c r="F29" s="84"/>
      <c r="G29" s="84"/>
      <c r="H29" s="84"/>
      <c r="I29" s="88" t="s">
        <v>198</v>
      </c>
      <c r="J29" s="88"/>
      <c r="K29" s="83" t="s">
        <v>199</v>
      </c>
      <c r="L29" s="83"/>
      <c r="M29" s="83" t="s">
        <v>200</v>
      </c>
    </row>
  </sheetData>
  <mergeCells count="9">
    <mergeCell ref="A1:N1"/>
    <mergeCell ref="B2:C2"/>
    <mergeCell ref="E2:G2"/>
    <mergeCell ref="J2:N2"/>
    <mergeCell ref="B3:G3"/>
    <mergeCell ref="I3:N3"/>
    <mergeCell ref="I4:J4"/>
    <mergeCell ref="A3:A5"/>
    <mergeCell ref="H2:H26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K48"/>
  <sheetViews>
    <sheetView zoomScale="125" zoomScaleNormal="125" workbookViewId="0">
      <selection activeCell="A15" sqref="A15:H15"/>
    </sheetView>
  </sheetViews>
  <sheetFormatPr defaultColWidth="10" defaultRowHeight="16.5" customHeight="1"/>
  <cols>
    <col min="1" max="1" width="10.8333333333333" style="169" customWidth="1"/>
    <col min="2" max="3" width="13.3" style="169" customWidth="1"/>
    <col min="4" max="5" width="10" style="169"/>
    <col min="6" max="7" width="14.1" style="169" customWidth="1"/>
    <col min="8" max="16384" width="10" style="169"/>
  </cols>
  <sheetData>
    <row r="1" ht="22.5" customHeight="1" spans="1:11">
      <c r="A1" s="170" t="s">
        <v>201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ht="17.25" customHeight="1" spans="1:11">
      <c r="A2" s="171" t="s">
        <v>53</v>
      </c>
      <c r="B2" s="94" t="s">
        <v>54</v>
      </c>
      <c r="C2" s="94"/>
      <c r="D2" s="172" t="s">
        <v>55</v>
      </c>
      <c r="E2" s="172"/>
      <c r="F2" s="94" t="str">
        <f>首期!F2</f>
        <v>青岛锦瑞麟服装有限公司</v>
      </c>
      <c r="G2" s="94"/>
      <c r="H2" s="173" t="s">
        <v>57</v>
      </c>
      <c r="I2" s="250" t="str">
        <f>首期!I2</f>
        <v>青岛锦瑞麟服装有限公司</v>
      </c>
      <c r="J2" s="250"/>
      <c r="K2" s="251"/>
    </row>
    <row r="3" customHeight="1" spans="1:11">
      <c r="A3" s="174" t="s">
        <v>58</v>
      </c>
      <c r="B3" s="175"/>
      <c r="C3" s="176"/>
      <c r="D3" s="177" t="s">
        <v>59</v>
      </c>
      <c r="E3" s="178"/>
      <c r="F3" s="178"/>
      <c r="G3" s="179"/>
      <c r="H3" s="177" t="s">
        <v>60</v>
      </c>
      <c r="I3" s="178"/>
      <c r="J3" s="178"/>
      <c r="K3" s="179"/>
    </row>
    <row r="4" ht="64" customHeight="1" spans="1:11">
      <c r="A4" s="180" t="s">
        <v>61</v>
      </c>
      <c r="B4" s="181" t="str">
        <f>首期!B4</f>
        <v>TADDAN91551</v>
      </c>
      <c r="C4" s="182"/>
      <c r="D4" s="180" t="s">
        <v>63</v>
      </c>
      <c r="E4" s="183"/>
      <c r="F4" s="184" t="str">
        <f>首期!F4</f>
        <v>2025/9/8-1836件（1000-TR01）2025/9/18-1000件（1000-TR01）   2025/10/3-3037件（1000-TR01）     2025/10/13-1000件（1000-TR01）</v>
      </c>
      <c r="G4" s="185"/>
      <c r="H4" s="180" t="s">
        <v>202</v>
      </c>
      <c r="I4" s="183"/>
      <c r="J4" s="206" t="s">
        <v>66</v>
      </c>
      <c r="K4" s="252" t="s">
        <v>67</v>
      </c>
    </row>
    <row r="5" customHeight="1" spans="1:11">
      <c r="A5" s="186" t="s">
        <v>68</v>
      </c>
      <c r="B5" s="181" t="str">
        <f>首期!B5</f>
        <v>男式羽绒服</v>
      </c>
      <c r="C5" s="182"/>
      <c r="D5" s="180" t="s">
        <v>203</v>
      </c>
      <c r="E5" s="183"/>
      <c r="F5" s="187">
        <v>1</v>
      </c>
      <c r="G5" s="182"/>
      <c r="H5" s="180" t="s">
        <v>204</v>
      </c>
      <c r="I5" s="183"/>
      <c r="J5" s="206" t="s">
        <v>66</v>
      </c>
      <c r="K5" s="252" t="s">
        <v>67</v>
      </c>
    </row>
    <row r="6" customHeight="1" spans="1:11">
      <c r="A6" s="180" t="s">
        <v>72</v>
      </c>
      <c r="B6" s="181">
        <f>首期!B6</f>
        <v>2</v>
      </c>
      <c r="C6" s="182">
        <f>首期!C6</f>
        <v>6</v>
      </c>
      <c r="D6" s="180" t="s">
        <v>205</v>
      </c>
      <c r="E6" s="183"/>
      <c r="F6" s="187">
        <v>0.44</v>
      </c>
      <c r="G6" s="182"/>
      <c r="H6" s="188" t="s">
        <v>206</v>
      </c>
      <c r="I6" s="227"/>
      <c r="J6" s="227"/>
      <c r="K6" s="253"/>
    </row>
    <row r="7" customHeight="1" spans="1:11">
      <c r="A7" s="180" t="s">
        <v>75</v>
      </c>
      <c r="B7" s="189">
        <f>首期!B7</f>
        <v>6873</v>
      </c>
      <c r="C7" s="190"/>
      <c r="D7" s="180" t="s">
        <v>207</v>
      </c>
      <c r="E7" s="183"/>
      <c r="F7" s="187">
        <v>0.1</v>
      </c>
      <c r="G7" s="182"/>
      <c r="H7" s="191" t="s">
        <v>208</v>
      </c>
      <c r="I7" s="206"/>
      <c r="J7" s="206"/>
      <c r="K7" s="252"/>
    </row>
    <row r="8" ht="62" customHeight="1" spans="1:11">
      <c r="A8" s="192" t="s">
        <v>78</v>
      </c>
      <c r="B8" s="193" t="str">
        <f>首期!B8</f>
        <v>CGDD25043000026-1836件                                                                                                                                                            CGDD25043000027-1000件                                                                                                                                                                    CGDD25043000028-3037件                                                                                                                                                                                     CGDD25043000029-1000件</v>
      </c>
      <c r="C8" s="194"/>
      <c r="D8" s="195" t="s">
        <v>80</v>
      </c>
      <c r="E8" s="196"/>
      <c r="F8" s="197">
        <f>首期!F8</f>
        <v>45905</v>
      </c>
      <c r="G8" s="198"/>
      <c r="H8" s="195"/>
      <c r="I8" s="196"/>
      <c r="J8" s="196"/>
      <c r="K8" s="254"/>
    </row>
    <row r="9" customHeight="1" spans="1:11">
      <c r="A9" s="199" t="s">
        <v>209</v>
      </c>
      <c r="B9" s="199"/>
      <c r="C9" s="199"/>
      <c r="D9" s="199"/>
      <c r="E9" s="199"/>
      <c r="F9" s="199"/>
      <c r="G9" s="199"/>
      <c r="H9" s="199"/>
      <c r="I9" s="199"/>
      <c r="J9" s="199"/>
      <c r="K9" s="199"/>
    </row>
    <row r="10" customHeight="1" spans="1:11">
      <c r="A10" s="200" t="s">
        <v>84</v>
      </c>
      <c r="B10" s="201" t="s">
        <v>85</v>
      </c>
      <c r="C10" s="202" t="s">
        <v>86</v>
      </c>
      <c r="D10" s="203"/>
      <c r="E10" s="204" t="s">
        <v>89</v>
      </c>
      <c r="F10" s="201" t="s">
        <v>85</v>
      </c>
      <c r="G10" s="202" t="s">
        <v>86</v>
      </c>
      <c r="H10" s="201"/>
      <c r="I10" s="204" t="s">
        <v>87</v>
      </c>
      <c r="J10" s="201" t="s">
        <v>85</v>
      </c>
      <c r="K10" s="255" t="s">
        <v>86</v>
      </c>
    </row>
    <row r="11" customHeight="1" spans="1:11">
      <c r="A11" s="186" t="s">
        <v>90</v>
      </c>
      <c r="B11" s="205" t="s">
        <v>85</v>
      </c>
      <c r="C11" s="206" t="s">
        <v>86</v>
      </c>
      <c r="D11" s="207"/>
      <c r="E11" s="208" t="s">
        <v>92</v>
      </c>
      <c r="F11" s="205" t="s">
        <v>85</v>
      </c>
      <c r="G11" s="206" t="s">
        <v>86</v>
      </c>
      <c r="H11" s="205"/>
      <c r="I11" s="208" t="s">
        <v>97</v>
      </c>
      <c r="J11" s="205" t="s">
        <v>85</v>
      </c>
      <c r="K11" s="252" t="s">
        <v>86</v>
      </c>
    </row>
    <row r="12" customHeight="1" spans="1:11">
      <c r="A12" s="195" t="s">
        <v>210</v>
      </c>
      <c r="B12" s="196"/>
      <c r="C12" s="196"/>
      <c r="D12" s="196"/>
      <c r="E12" s="196"/>
      <c r="F12" s="196"/>
      <c r="G12" s="196"/>
      <c r="H12" s="196"/>
      <c r="I12" s="196"/>
      <c r="J12" s="196"/>
      <c r="K12" s="254"/>
    </row>
    <row r="13" customHeight="1" spans="1:11">
      <c r="A13" s="209" t="s">
        <v>211</v>
      </c>
      <c r="B13" s="209"/>
      <c r="C13" s="209"/>
      <c r="D13" s="209"/>
      <c r="E13" s="209"/>
      <c r="F13" s="209"/>
      <c r="G13" s="209"/>
      <c r="H13" s="209"/>
      <c r="I13" s="209"/>
      <c r="J13" s="209"/>
      <c r="K13" s="209"/>
    </row>
    <row r="14" customHeight="1" spans="1:11">
      <c r="A14" s="210" t="s">
        <v>212</v>
      </c>
      <c r="B14" s="211"/>
      <c r="C14" s="211"/>
      <c r="D14" s="211"/>
      <c r="E14" s="211"/>
      <c r="F14" s="211"/>
      <c r="G14" s="211"/>
      <c r="H14" s="211"/>
      <c r="I14" s="256"/>
      <c r="J14" s="256"/>
      <c r="K14" s="257"/>
    </row>
    <row r="15" customHeight="1" spans="1:11">
      <c r="A15" s="212"/>
      <c r="B15" s="213"/>
      <c r="C15" s="213"/>
      <c r="D15" s="213"/>
      <c r="E15" s="213"/>
      <c r="F15" s="213"/>
      <c r="G15" s="213"/>
      <c r="H15" s="213"/>
      <c r="I15" s="228"/>
      <c r="J15" s="228"/>
      <c r="K15" s="258"/>
    </row>
    <row r="16" customHeight="1" spans="1:11">
      <c r="A16" s="214"/>
      <c r="B16" s="215"/>
      <c r="C16" s="215"/>
      <c r="D16" s="215"/>
      <c r="E16" s="215"/>
      <c r="F16" s="215"/>
      <c r="G16" s="215"/>
      <c r="H16" s="215"/>
      <c r="I16" s="215"/>
      <c r="J16" s="215"/>
      <c r="K16" s="259"/>
    </row>
    <row r="17" customHeight="1" spans="1:11">
      <c r="A17" s="209" t="s">
        <v>213</v>
      </c>
      <c r="B17" s="209"/>
      <c r="C17" s="209"/>
      <c r="D17" s="209"/>
      <c r="E17" s="209"/>
      <c r="F17" s="209"/>
      <c r="G17" s="209"/>
      <c r="H17" s="209"/>
      <c r="I17" s="209"/>
      <c r="J17" s="209"/>
      <c r="K17" s="209"/>
    </row>
    <row r="18" customHeight="1" spans="1:11">
      <c r="A18" s="210" t="s">
        <v>214</v>
      </c>
      <c r="B18" s="211"/>
      <c r="C18" s="211"/>
      <c r="D18" s="211"/>
      <c r="E18" s="211"/>
      <c r="F18" s="211"/>
      <c r="G18" s="211"/>
      <c r="H18" s="211"/>
      <c r="I18" s="256"/>
      <c r="J18" s="256"/>
      <c r="K18" s="257"/>
    </row>
    <row r="19" customHeight="1" spans="1:11">
      <c r="A19" s="216"/>
      <c r="B19" s="217"/>
      <c r="C19" s="217"/>
      <c r="D19" s="218"/>
      <c r="E19" s="219"/>
      <c r="F19" s="220"/>
      <c r="G19" s="220"/>
      <c r="H19" s="221"/>
      <c r="I19" s="260"/>
      <c r="J19" s="261"/>
      <c r="K19" s="262"/>
    </row>
    <row r="20" customHeight="1" spans="1:11">
      <c r="A20" s="214"/>
      <c r="B20" s="215"/>
      <c r="C20" s="215"/>
      <c r="D20" s="215"/>
      <c r="E20" s="215"/>
      <c r="F20" s="215"/>
      <c r="G20" s="215"/>
      <c r="H20" s="215"/>
      <c r="I20" s="215"/>
      <c r="J20" s="215"/>
      <c r="K20" s="259"/>
    </row>
    <row r="21" customHeight="1" spans="1:11">
      <c r="A21" s="222" t="s">
        <v>122</v>
      </c>
      <c r="B21" s="222"/>
      <c r="C21" s="222"/>
      <c r="D21" s="222"/>
      <c r="E21" s="222"/>
      <c r="F21" s="222"/>
      <c r="G21" s="222"/>
      <c r="H21" s="222"/>
      <c r="I21" s="222"/>
      <c r="J21" s="222"/>
      <c r="K21" s="222"/>
    </row>
    <row r="22" customHeight="1" spans="1:11">
      <c r="A22" s="93" t="s">
        <v>123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57"/>
    </row>
    <row r="23" customHeight="1" spans="1:11">
      <c r="A23" s="105" t="s">
        <v>124</v>
      </c>
      <c r="B23" s="106"/>
      <c r="C23" s="206" t="s">
        <v>66</v>
      </c>
      <c r="D23" s="206" t="s">
        <v>67</v>
      </c>
      <c r="E23" s="104"/>
      <c r="F23" s="104"/>
      <c r="G23" s="104"/>
      <c r="H23" s="104"/>
      <c r="I23" s="104"/>
      <c r="J23" s="104"/>
      <c r="K23" s="151"/>
    </row>
    <row r="24" customHeight="1" spans="1:11">
      <c r="A24" s="223" t="s">
        <v>215</v>
      </c>
      <c r="B24" s="224"/>
      <c r="C24" s="224"/>
      <c r="D24" s="224"/>
      <c r="E24" s="224"/>
      <c r="F24" s="224"/>
      <c r="G24" s="224"/>
      <c r="H24" s="224"/>
      <c r="I24" s="224"/>
      <c r="J24" s="224"/>
      <c r="K24" s="263"/>
    </row>
    <row r="25" customHeight="1" spans="1:11">
      <c r="A25" s="225"/>
      <c r="B25" s="226"/>
      <c r="C25" s="226"/>
      <c r="D25" s="226"/>
      <c r="E25" s="226"/>
      <c r="F25" s="226"/>
      <c r="G25" s="226"/>
      <c r="H25" s="226"/>
      <c r="I25" s="226"/>
      <c r="J25" s="226"/>
      <c r="K25" s="264"/>
    </row>
    <row r="26" customHeight="1" spans="1:11">
      <c r="A26" s="199" t="s">
        <v>138</v>
      </c>
      <c r="B26" s="199"/>
      <c r="C26" s="199"/>
      <c r="D26" s="199"/>
      <c r="E26" s="199"/>
      <c r="F26" s="199"/>
      <c r="G26" s="199"/>
      <c r="H26" s="199"/>
      <c r="I26" s="199"/>
      <c r="J26" s="199"/>
      <c r="K26" s="199"/>
    </row>
    <row r="27" customHeight="1" spans="1:11">
      <c r="A27" s="174" t="s">
        <v>139</v>
      </c>
      <c r="B27" s="202" t="s">
        <v>95</v>
      </c>
      <c r="C27" s="202" t="s">
        <v>96</v>
      </c>
      <c r="D27" s="202" t="s">
        <v>88</v>
      </c>
      <c r="E27" s="175" t="s">
        <v>140</v>
      </c>
      <c r="F27" s="202" t="s">
        <v>95</v>
      </c>
      <c r="G27" s="202" t="s">
        <v>96</v>
      </c>
      <c r="H27" s="202" t="s">
        <v>88</v>
      </c>
      <c r="I27" s="175" t="s">
        <v>141</v>
      </c>
      <c r="J27" s="202" t="s">
        <v>95</v>
      </c>
      <c r="K27" s="255" t="s">
        <v>96</v>
      </c>
    </row>
    <row r="28" customHeight="1" spans="1:11">
      <c r="A28" s="188" t="s">
        <v>87</v>
      </c>
      <c r="B28" s="206" t="s">
        <v>95</v>
      </c>
      <c r="C28" s="206" t="s">
        <v>96</v>
      </c>
      <c r="D28" s="206" t="s">
        <v>88</v>
      </c>
      <c r="E28" s="227" t="s">
        <v>94</v>
      </c>
      <c r="F28" s="206" t="s">
        <v>95</v>
      </c>
      <c r="G28" s="206" t="s">
        <v>96</v>
      </c>
      <c r="H28" s="206" t="s">
        <v>88</v>
      </c>
      <c r="I28" s="227" t="s">
        <v>105</v>
      </c>
      <c r="J28" s="206" t="s">
        <v>95</v>
      </c>
      <c r="K28" s="252" t="s">
        <v>96</v>
      </c>
    </row>
    <row r="29" customHeight="1" spans="1:11">
      <c r="A29" s="180" t="s">
        <v>216</v>
      </c>
      <c r="B29" s="228"/>
      <c r="C29" s="228"/>
      <c r="D29" s="228"/>
      <c r="E29" s="228"/>
      <c r="F29" s="228"/>
      <c r="G29" s="228"/>
      <c r="H29" s="228"/>
      <c r="I29" s="228"/>
      <c r="J29" s="228"/>
      <c r="K29" s="258"/>
    </row>
    <row r="30" customHeight="1" spans="1:11">
      <c r="A30" s="229"/>
      <c r="B30" s="230"/>
      <c r="C30" s="230"/>
      <c r="D30" s="230"/>
      <c r="E30" s="230"/>
      <c r="F30" s="230"/>
      <c r="G30" s="230"/>
      <c r="H30" s="230"/>
      <c r="I30" s="230"/>
      <c r="J30" s="230"/>
      <c r="K30" s="265"/>
    </row>
    <row r="31" customHeight="1" spans="1:11">
      <c r="A31" s="231" t="s">
        <v>217</v>
      </c>
      <c r="B31" s="231"/>
      <c r="C31" s="231"/>
      <c r="D31" s="231"/>
      <c r="E31" s="231"/>
      <c r="F31" s="231"/>
      <c r="G31" s="231"/>
      <c r="H31" s="231"/>
      <c r="I31" s="231"/>
      <c r="J31" s="231"/>
      <c r="K31" s="231"/>
    </row>
    <row r="32" ht="17.25" customHeight="1" spans="1:11">
      <c r="A32" s="232" t="s">
        <v>218</v>
      </c>
      <c r="B32" s="233"/>
      <c r="C32" s="233"/>
      <c r="D32" s="233"/>
      <c r="E32" s="233"/>
      <c r="F32" s="233"/>
      <c r="G32" s="233"/>
      <c r="H32" s="233"/>
      <c r="I32" s="233"/>
      <c r="J32" s="233"/>
      <c r="K32" s="266"/>
    </row>
    <row r="33" ht="17.25" customHeight="1" spans="1:11">
      <c r="A33" s="234" t="s">
        <v>219</v>
      </c>
      <c r="B33" s="235"/>
      <c r="C33" s="235"/>
      <c r="D33" s="235"/>
      <c r="E33" s="235"/>
      <c r="F33" s="235"/>
      <c r="G33" s="235"/>
      <c r="H33" s="235"/>
      <c r="I33" s="235"/>
      <c r="J33" s="235"/>
      <c r="K33" s="267"/>
    </row>
    <row r="34" ht="17.25" customHeight="1" spans="1:11">
      <c r="A34" s="234" t="s">
        <v>220</v>
      </c>
      <c r="B34" s="235"/>
      <c r="C34" s="235"/>
      <c r="D34" s="235"/>
      <c r="E34" s="235"/>
      <c r="F34" s="235"/>
      <c r="G34" s="235"/>
      <c r="H34" s="235"/>
      <c r="I34" s="235"/>
      <c r="J34" s="235"/>
      <c r="K34" s="267"/>
    </row>
    <row r="35" ht="17.25" customHeight="1" spans="1:11">
      <c r="A35" s="234" t="s">
        <v>221</v>
      </c>
      <c r="B35" s="235"/>
      <c r="C35" s="235"/>
      <c r="D35" s="235"/>
      <c r="E35" s="235"/>
      <c r="F35" s="235"/>
      <c r="G35" s="235"/>
      <c r="H35" s="235"/>
      <c r="I35" s="235"/>
      <c r="J35" s="235"/>
      <c r="K35" s="267"/>
    </row>
    <row r="36" ht="17.25" customHeight="1" spans="1:11">
      <c r="A36" s="234" t="s">
        <v>222</v>
      </c>
      <c r="B36" s="235"/>
      <c r="C36" s="235"/>
      <c r="D36" s="235"/>
      <c r="E36" s="235"/>
      <c r="F36" s="235"/>
      <c r="G36" s="235"/>
      <c r="H36" s="235"/>
      <c r="I36" s="235"/>
      <c r="J36" s="235"/>
      <c r="K36" s="267"/>
    </row>
    <row r="37" ht="17.25" customHeight="1" spans="1:11">
      <c r="A37" s="234" t="s">
        <v>223</v>
      </c>
      <c r="B37" s="235"/>
      <c r="C37" s="235"/>
      <c r="D37" s="235"/>
      <c r="E37" s="235"/>
      <c r="F37" s="235"/>
      <c r="G37" s="235"/>
      <c r="H37" s="235"/>
      <c r="I37" s="235"/>
      <c r="J37" s="235"/>
      <c r="K37" s="267"/>
    </row>
    <row r="38" ht="17.25" customHeight="1" spans="1:11">
      <c r="A38" s="234"/>
      <c r="B38" s="235"/>
      <c r="C38" s="235"/>
      <c r="D38" s="235"/>
      <c r="E38" s="235"/>
      <c r="F38" s="235"/>
      <c r="G38" s="235"/>
      <c r="H38" s="235"/>
      <c r="I38" s="235"/>
      <c r="J38" s="235"/>
      <c r="K38" s="267"/>
    </row>
    <row r="39" ht="17.25" customHeight="1" spans="1:11">
      <c r="A39" s="229" t="s">
        <v>137</v>
      </c>
      <c r="B39" s="230"/>
      <c r="C39" s="230"/>
      <c r="D39" s="230"/>
      <c r="E39" s="230"/>
      <c r="F39" s="230"/>
      <c r="G39" s="230"/>
      <c r="H39" s="230"/>
      <c r="I39" s="230"/>
      <c r="J39" s="230"/>
      <c r="K39" s="265"/>
    </row>
    <row r="40" customHeight="1" spans="1:11">
      <c r="A40" s="231" t="s">
        <v>224</v>
      </c>
      <c r="B40" s="231"/>
      <c r="C40" s="231"/>
      <c r="D40" s="231"/>
      <c r="E40" s="231"/>
      <c r="F40" s="231"/>
      <c r="G40" s="231"/>
      <c r="H40" s="231"/>
      <c r="I40" s="231"/>
      <c r="J40" s="231"/>
      <c r="K40" s="231"/>
    </row>
    <row r="41" ht="18" customHeight="1" spans="1:11">
      <c r="A41" s="236" t="s">
        <v>210</v>
      </c>
      <c r="B41" s="237"/>
      <c r="C41" s="237"/>
      <c r="D41" s="237"/>
      <c r="E41" s="237"/>
      <c r="F41" s="237"/>
      <c r="G41" s="237"/>
      <c r="H41" s="237"/>
      <c r="I41" s="237"/>
      <c r="J41" s="237"/>
      <c r="K41" s="268"/>
    </row>
    <row r="42" ht="18" customHeight="1" spans="1:11">
      <c r="A42" s="236"/>
      <c r="B42" s="237"/>
      <c r="C42" s="237"/>
      <c r="D42" s="237"/>
      <c r="E42" s="237"/>
      <c r="F42" s="237"/>
      <c r="G42" s="237"/>
      <c r="H42" s="237"/>
      <c r="I42" s="237"/>
      <c r="J42" s="237"/>
      <c r="K42" s="268"/>
    </row>
    <row r="43" ht="18" customHeight="1" spans="1:11">
      <c r="A43" s="225"/>
      <c r="B43" s="226"/>
      <c r="C43" s="226"/>
      <c r="D43" s="226"/>
      <c r="E43" s="226"/>
      <c r="F43" s="226"/>
      <c r="G43" s="226"/>
      <c r="H43" s="226"/>
      <c r="I43" s="226"/>
      <c r="J43" s="226"/>
      <c r="K43" s="264"/>
    </row>
    <row r="44" ht="21" customHeight="1" spans="1:11">
      <c r="A44" s="238" t="s">
        <v>145</v>
      </c>
      <c r="B44" s="239" t="s">
        <v>146</v>
      </c>
      <c r="C44" s="239"/>
      <c r="D44" s="240" t="s">
        <v>147</v>
      </c>
      <c r="E44" s="241" t="s">
        <v>148</v>
      </c>
      <c r="F44" s="240" t="s">
        <v>149</v>
      </c>
      <c r="G44" s="242">
        <v>45790</v>
      </c>
      <c r="H44" s="243" t="s">
        <v>150</v>
      </c>
      <c r="I44" s="243"/>
      <c r="J44" s="239" t="s">
        <v>225</v>
      </c>
      <c r="K44" s="269"/>
    </row>
    <row r="45" customHeight="1" spans="1:11">
      <c r="A45" s="244" t="s">
        <v>151</v>
      </c>
      <c r="B45" s="245"/>
      <c r="C45" s="245"/>
      <c r="D45" s="245"/>
      <c r="E45" s="245"/>
      <c r="F45" s="245"/>
      <c r="G45" s="245"/>
      <c r="H45" s="245"/>
      <c r="I45" s="245"/>
      <c r="J45" s="245"/>
      <c r="K45" s="270"/>
    </row>
    <row r="46" customHeight="1" spans="1:11">
      <c r="A46" s="246" t="s">
        <v>226</v>
      </c>
      <c r="B46" s="247"/>
      <c r="C46" s="247"/>
      <c r="D46" s="247"/>
      <c r="E46" s="247"/>
      <c r="F46" s="247"/>
      <c r="G46" s="247"/>
      <c r="H46" s="247"/>
      <c r="I46" s="247"/>
      <c r="J46" s="247"/>
      <c r="K46" s="271"/>
    </row>
    <row r="47" customHeight="1" spans="1:11">
      <c r="A47" s="248"/>
      <c r="B47" s="249"/>
      <c r="C47" s="249"/>
      <c r="D47" s="249"/>
      <c r="E47" s="249"/>
      <c r="F47" s="249"/>
      <c r="G47" s="249"/>
      <c r="H47" s="249"/>
      <c r="I47" s="249"/>
      <c r="J47" s="249"/>
      <c r="K47" s="272"/>
    </row>
    <row r="48" ht="21" customHeight="1" spans="1:11">
      <c r="A48" s="238" t="s">
        <v>145</v>
      </c>
      <c r="B48" s="239"/>
      <c r="C48" s="239"/>
      <c r="D48" s="240" t="s">
        <v>147</v>
      </c>
      <c r="E48" s="240"/>
      <c r="F48" s="240" t="s">
        <v>149</v>
      </c>
      <c r="G48" s="240"/>
      <c r="H48" s="243" t="s">
        <v>150</v>
      </c>
      <c r="I48" s="243"/>
      <c r="J48" s="273"/>
      <c r="K48" s="274"/>
    </row>
  </sheetData>
  <mergeCells count="77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B44:C44"/>
    <mergeCell ref="H44:I44"/>
    <mergeCell ref="J44:K44"/>
    <mergeCell ref="A45:K45"/>
    <mergeCell ref="A46:K46"/>
    <mergeCell ref="A47:K47"/>
    <mergeCell ref="B48:C48"/>
    <mergeCell ref="H48:I48"/>
    <mergeCell ref="J48:K48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43</xdr:row>
                    <xdr:rowOff>0</xdr:rowOff>
                  </from>
                  <to>
                    <xdr:col>252</xdr:col>
                    <xdr:colOff>304800</xdr:colOff>
                    <xdr:row>43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43</xdr:row>
                    <xdr:rowOff>0</xdr:rowOff>
                  </from>
                  <to>
                    <xdr:col>252</xdr:col>
                    <xdr:colOff>393700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5</xdr:col>
                    <xdr:colOff>774700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5</xdr:col>
                    <xdr:colOff>768350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1</xdr:col>
                    <xdr:colOff>774700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3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29"/>
  <sheetViews>
    <sheetView topLeftCell="A2" workbookViewId="0">
      <selection activeCell="G25" sqref="G25"/>
    </sheetView>
  </sheetViews>
  <sheetFormatPr defaultColWidth="9" defaultRowHeight="26" customHeight="1"/>
  <cols>
    <col min="1" max="1" width="17.1666666666667" style="66" customWidth="1"/>
    <col min="2" max="7" width="11.75" style="66" customWidth="1"/>
    <col min="8" max="8" width="1.33333333333333" style="66" customWidth="1"/>
    <col min="9" max="9" width="19.25" style="66" customWidth="1"/>
    <col min="10" max="10" width="17" style="66" customWidth="1"/>
    <col min="11" max="11" width="18.5" style="66" customWidth="1"/>
    <col min="12" max="12" width="16.6666666666667" style="66" customWidth="1"/>
    <col min="13" max="13" width="14.1666666666667" style="66" customWidth="1"/>
    <col min="14" max="14" width="16.3333333333333" style="66" customWidth="1"/>
    <col min="15" max="16384" width="9" style="66"/>
  </cols>
  <sheetData>
    <row r="1" ht="22.5" customHeight="1" spans="1:14">
      <c r="A1" s="68" t="s">
        <v>153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ht="22.5" customHeight="1" spans="1:14">
      <c r="A2" s="70" t="s">
        <v>61</v>
      </c>
      <c r="B2" s="71" t="str">
        <f>'验货尺寸表 '!B2</f>
        <v>TADDAN91551</v>
      </c>
      <c r="C2" s="71"/>
      <c r="D2" s="72" t="s">
        <v>68</v>
      </c>
      <c r="E2" s="71" t="str">
        <f>'验货尺寸表 '!E2</f>
        <v>男式羽绒服</v>
      </c>
      <c r="F2" s="71"/>
      <c r="G2" s="71"/>
      <c r="H2" s="73"/>
      <c r="I2" s="85" t="s">
        <v>57</v>
      </c>
      <c r="J2" s="71" t="str">
        <f>'验货尺寸表 '!J2</f>
        <v>青岛锦瑞麟服装有限公司</v>
      </c>
      <c r="K2" s="71"/>
      <c r="L2" s="71"/>
      <c r="M2" s="71"/>
      <c r="N2" s="71"/>
    </row>
    <row r="3" ht="22.5" customHeight="1" spans="1:14">
      <c r="A3" s="74" t="s">
        <v>154</v>
      </c>
      <c r="B3" s="75" t="s">
        <v>155</v>
      </c>
      <c r="C3" s="75"/>
      <c r="D3" s="75"/>
      <c r="E3" s="75"/>
      <c r="F3" s="75"/>
      <c r="G3" s="75"/>
      <c r="H3" s="73"/>
      <c r="I3" s="74" t="s">
        <v>156</v>
      </c>
      <c r="J3" s="74"/>
      <c r="K3" s="74"/>
      <c r="L3" s="74"/>
      <c r="M3" s="74"/>
      <c r="N3" s="74"/>
    </row>
    <row r="4" ht="22.5" customHeight="1" spans="1:14">
      <c r="A4" s="74"/>
      <c r="B4" s="76" t="s">
        <v>157</v>
      </c>
      <c r="C4" s="76" t="s">
        <v>158</v>
      </c>
      <c r="D4" s="76" t="s">
        <v>159</v>
      </c>
      <c r="E4" s="76" t="s">
        <v>160</v>
      </c>
      <c r="F4" s="76" t="s">
        <v>161</v>
      </c>
      <c r="G4" s="76" t="s">
        <v>162</v>
      </c>
      <c r="H4" s="73"/>
      <c r="I4" s="165" t="s">
        <v>227</v>
      </c>
      <c r="J4" s="165" t="s">
        <v>228</v>
      </c>
      <c r="K4" s="165" t="s">
        <v>229</v>
      </c>
      <c r="L4" s="165" t="s">
        <v>230</v>
      </c>
      <c r="M4" s="166"/>
      <c r="N4" s="166"/>
    </row>
    <row r="5" ht="22.5" customHeight="1" spans="1:14">
      <c r="A5" s="74"/>
      <c r="B5" s="76" t="s">
        <v>164</v>
      </c>
      <c r="C5" s="76" t="s">
        <v>165</v>
      </c>
      <c r="D5" s="76" t="s">
        <v>166</v>
      </c>
      <c r="E5" s="76" t="s">
        <v>167</v>
      </c>
      <c r="F5" s="76" t="s">
        <v>168</v>
      </c>
      <c r="G5" s="76" t="s">
        <v>169</v>
      </c>
      <c r="H5" s="73"/>
      <c r="I5" s="167" t="s">
        <v>231</v>
      </c>
      <c r="J5" s="167" t="s">
        <v>232</v>
      </c>
      <c r="K5" s="167" t="s">
        <v>232</v>
      </c>
      <c r="L5" s="167" t="s">
        <v>232</v>
      </c>
      <c r="M5" s="167"/>
      <c r="N5" s="167"/>
    </row>
    <row r="6" ht="22.5" customHeight="1" spans="1:14">
      <c r="A6" s="77" t="s">
        <v>172</v>
      </c>
      <c r="B6" s="78">
        <f t="shared" ref="B6:B8" si="0">C6-1</f>
        <v>72</v>
      </c>
      <c r="C6" s="78">
        <f t="shared" ref="C6:C8" si="1">D6-2</f>
        <v>73</v>
      </c>
      <c r="D6" s="79">
        <v>75</v>
      </c>
      <c r="E6" s="78">
        <f t="shared" ref="E6:E8" si="2">D6+2</f>
        <v>77</v>
      </c>
      <c r="F6" s="78">
        <f t="shared" ref="F6:F8" si="3">E6+2</f>
        <v>79</v>
      </c>
      <c r="G6" s="78">
        <f t="shared" ref="G6:G8" si="4">F6+1</f>
        <v>80</v>
      </c>
      <c r="H6" s="73"/>
      <c r="I6" s="86" t="s">
        <v>233</v>
      </c>
      <c r="J6" s="86" t="s">
        <v>234</v>
      </c>
      <c r="K6" s="86" t="s">
        <v>235</v>
      </c>
      <c r="L6" s="86" t="s">
        <v>236</v>
      </c>
      <c r="M6" s="167"/>
      <c r="N6" s="167"/>
    </row>
    <row r="7" ht="22.5" customHeight="1" spans="1:14">
      <c r="A7" s="77" t="s">
        <v>175</v>
      </c>
      <c r="B7" s="78">
        <f t="shared" si="0"/>
        <v>74</v>
      </c>
      <c r="C7" s="78">
        <f t="shared" si="1"/>
        <v>75</v>
      </c>
      <c r="D7" s="79">
        <v>77</v>
      </c>
      <c r="E7" s="78">
        <f t="shared" si="2"/>
        <v>79</v>
      </c>
      <c r="F7" s="78">
        <f t="shared" si="3"/>
        <v>81</v>
      </c>
      <c r="G7" s="78">
        <f t="shared" si="4"/>
        <v>82</v>
      </c>
      <c r="H7" s="73"/>
      <c r="I7" s="86" t="s">
        <v>237</v>
      </c>
      <c r="J7" s="86" t="s">
        <v>238</v>
      </c>
      <c r="K7" s="86" t="s">
        <v>238</v>
      </c>
      <c r="L7" s="86" t="s">
        <v>238</v>
      </c>
      <c r="M7" s="167"/>
      <c r="N7" s="167"/>
    </row>
    <row r="8" ht="22.5" customHeight="1" spans="1:14">
      <c r="A8" s="77" t="s">
        <v>176</v>
      </c>
      <c r="B8" s="78">
        <f t="shared" si="0"/>
        <v>74</v>
      </c>
      <c r="C8" s="78">
        <f t="shared" si="1"/>
        <v>75</v>
      </c>
      <c r="D8" s="79">
        <v>77</v>
      </c>
      <c r="E8" s="78">
        <f t="shared" si="2"/>
        <v>79</v>
      </c>
      <c r="F8" s="78">
        <f t="shared" si="3"/>
        <v>81</v>
      </c>
      <c r="G8" s="78">
        <f t="shared" si="4"/>
        <v>82</v>
      </c>
      <c r="H8" s="73"/>
      <c r="I8" s="86" t="s">
        <v>239</v>
      </c>
      <c r="J8" s="86" t="s">
        <v>236</v>
      </c>
      <c r="K8" s="86" t="s">
        <v>236</v>
      </c>
      <c r="L8" s="86" t="s">
        <v>236</v>
      </c>
      <c r="M8" s="86"/>
      <c r="N8" s="167"/>
    </row>
    <row r="9" ht="22.5" customHeight="1" spans="1:14">
      <c r="A9" s="77" t="s">
        <v>177</v>
      </c>
      <c r="B9" s="78">
        <f>C9-4</f>
        <v>114</v>
      </c>
      <c r="C9" s="78">
        <f>D9-4</f>
        <v>118</v>
      </c>
      <c r="D9" s="79">
        <v>122</v>
      </c>
      <c r="E9" s="78">
        <f>D9+4</f>
        <v>126</v>
      </c>
      <c r="F9" s="78">
        <f>E9+4</f>
        <v>130</v>
      </c>
      <c r="G9" s="78">
        <f>F9+6</f>
        <v>136</v>
      </c>
      <c r="H9" s="73"/>
      <c r="I9" s="86" t="s">
        <v>240</v>
      </c>
      <c r="J9" s="86" t="s">
        <v>241</v>
      </c>
      <c r="K9" s="86" t="s">
        <v>242</v>
      </c>
      <c r="L9" s="86" t="s">
        <v>242</v>
      </c>
      <c r="M9" s="86"/>
      <c r="N9" s="167"/>
    </row>
    <row r="10" ht="22.5" customHeight="1" spans="1:14">
      <c r="A10" s="77" t="s">
        <v>178</v>
      </c>
      <c r="B10" s="78">
        <f>C10-4</f>
        <v>110</v>
      </c>
      <c r="C10" s="78">
        <f>D10-4</f>
        <v>114</v>
      </c>
      <c r="D10" s="79">
        <v>118</v>
      </c>
      <c r="E10" s="78">
        <f>D10+4</f>
        <v>122</v>
      </c>
      <c r="F10" s="78">
        <f>E10+5</f>
        <v>127</v>
      </c>
      <c r="G10" s="78">
        <f>F10+6</f>
        <v>133</v>
      </c>
      <c r="H10" s="73"/>
      <c r="I10" s="86" t="s">
        <v>243</v>
      </c>
      <c r="J10" s="86" t="s">
        <v>236</v>
      </c>
      <c r="K10" s="86" t="s">
        <v>244</v>
      </c>
      <c r="L10" s="86" t="s">
        <v>245</v>
      </c>
      <c r="M10" s="167"/>
      <c r="N10" s="167"/>
    </row>
    <row r="11" ht="22.5" customHeight="1" spans="1:14">
      <c r="A11" s="77" t="s">
        <v>179</v>
      </c>
      <c r="B11" s="78">
        <f>C11-1.2</f>
        <v>87</v>
      </c>
      <c r="C11" s="78">
        <f>D11-1.8</f>
        <v>88.2</v>
      </c>
      <c r="D11" s="79">
        <v>90</v>
      </c>
      <c r="E11" s="78">
        <f>D11+1.8</f>
        <v>91.8</v>
      </c>
      <c r="F11" s="78">
        <f>E11+1.8</f>
        <v>93.6</v>
      </c>
      <c r="G11" s="78">
        <f>F11+1.3</f>
        <v>94.9</v>
      </c>
      <c r="H11" s="73"/>
      <c r="I11" s="86" t="s">
        <v>246</v>
      </c>
      <c r="J11" s="86" t="s">
        <v>245</v>
      </c>
      <c r="K11" s="86" t="s">
        <v>245</v>
      </c>
      <c r="L11" s="86" t="s">
        <v>241</v>
      </c>
      <c r="M11" s="86"/>
      <c r="N11" s="167"/>
    </row>
    <row r="12" ht="22.5" customHeight="1" spans="1:14">
      <c r="A12" s="77" t="s">
        <v>180</v>
      </c>
      <c r="B12" s="78">
        <f>C12-1.2</f>
        <v>46.6</v>
      </c>
      <c r="C12" s="78">
        <f>D12-1.2</f>
        <v>47.8</v>
      </c>
      <c r="D12" s="79">
        <v>49</v>
      </c>
      <c r="E12" s="78">
        <f>D12+1.2</f>
        <v>50.2</v>
      </c>
      <c r="F12" s="78">
        <f>E12+1.2</f>
        <v>51.4</v>
      </c>
      <c r="G12" s="78">
        <f>F12+1.4</f>
        <v>52.8</v>
      </c>
      <c r="H12" s="73"/>
      <c r="I12" s="86" t="s">
        <v>239</v>
      </c>
      <c r="J12" s="86" t="s">
        <v>236</v>
      </c>
      <c r="K12" s="86" t="s">
        <v>236</v>
      </c>
      <c r="L12" s="86" t="s">
        <v>236</v>
      </c>
      <c r="M12" s="86"/>
      <c r="N12" s="167"/>
    </row>
    <row r="13" ht="22.5" customHeight="1" spans="1:14">
      <c r="A13" s="77" t="s">
        <v>181</v>
      </c>
      <c r="B13" s="78">
        <f>C13-0.6</f>
        <v>63.2</v>
      </c>
      <c r="C13" s="78">
        <f>D13-1.2</f>
        <v>63.8</v>
      </c>
      <c r="D13" s="79">
        <v>65</v>
      </c>
      <c r="E13" s="78">
        <f>D13+1.2</f>
        <v>66.2</v>
      </c>
      <c r="F13" s="78">
        <f>E13+1.2</f>
        <v>67.4</v>
      </c>
      <c r="G13" s="78">
        <f>F13+0.6</f>
        <v>68</v>
      </c>
      <c r="H13" s="73"/>
      <c r="I13" s="86" t="s">
        <v>239</v>
      </c>
      <c r="J13" s="86" t="s">
        <v>236</v>
      </c>
      <c r="K13" s="86" t="s">
        <v>236</v>
      </c>
      <c r="L13" s="86" t="s">
        <v>236</v>
      </c>
      <c r="M13" s="167"/>
      <c r="N13" s="167"/>
    </row>
    <row r="14" ht="22.5" customHeight="1" spans="1:14">
      <c r="A14" s="77" t="s">
        <v>182</v>
      </c>
      <c r="B14" s="78">
        <f>C14-0.8</f>
        <v>22.4</v>
      </c>
      <c r="C14" s="78">
        <f>D14-0.8</f>
        <v>23.2</v>
      </c>
      <c r="D14" s="79">
        <v>24</v>
      </c>
      <c r="E14" s="78">
        <f>D14+0.8</f>
        <v>24.8</v>
      </c>
      <c r="F14" s="78">
        <f>E14+0.8</f>
        <v>25.6</v>
      </c>
      <c r="G14" s="78">
        <f>F14+1.3</f>
        <v>26.9</v>
      </c>
      <c r="H14" s="73"/>
      <c r="I14" s="86" t="s">
        <v>247</v>
      </c>
      <c r="J14" s="86" t="s">
        <v>248</v>
      </c>
      <c r="K14" s="86" t="s">
        <v>236</v>
      </c>
      <c r="L14" s="86" t="s">
        <v>249</v>
      </c>
      <c r="M14" s="86"/>
      <c r="N14" s="167"/>
    </row>
    <row r="15" ht="22.5" customHeight="1" spans="1:14">
      <c r="A15" s="77" t="s">
        <v>184</v>
      </c>
      <c r="B15" s="78">
        <f>C15-0.7</f>
        <v>20.6</v>
      </c>
      <c r="C15" s="78">
        <f>D15-0.7</f>
        <v>21.3</v>
      </c>
      <c r="D15" s="79">
        <v>22</v>
      </c>
      <c r="E15" s="78">
        <f>D15+0.7</f>
        <v>22.7</v>
      </c>
      <c r="F15" s="78">
        <f>E15+0.7</f>
        <v>23.4</v>
      </c>
      <c r="G15" s="78">
        <f>F15+1</f>
        <v>24.4</v>
      </c>
      <c r="H15" s="73"/>
      <c r="I15" s="86" t="s">
        <v>250</v>
      </c>
      <c r="J15" s="86" t="s">
        <v>251</v>
      </c>
      <c r="K15" s="86" t="s">
        <v>245</v>
      </c>
      <c r="L15" s="86" t="s">
        <v>236</v>
      </c>
      <c r="M15" s="86"/>
      <c r="N15" s="167"/>
    </row>
    <row r="16" ht="22.5" customHeight="1" spans="1:14">
      <c r="A16" s="77" t="s">
        <v>185</v>
      </c>
      <c r="B16" s="78">
        <f t="shared" ref="B16:B22" si="5">C16-0.5</f>
        <v>14.5</v>
      </c>
      <c r="C16" s="78">
        <f t="shared" ref="C16:C22" si="6">D16-0.5</f>
        <v>15</v>
      </c>
      <c r="D16" s="79">
        <v>15.5</v>
      </c>
      <c r="E16" s="78">
        <f t="shared" ref="E16:E22" si="7">D16+0.5</f>
        <v>16</v>
      </c>
      <c r="F16" s="78">
        <f t="shared" ref="F16:F22" si="8">E16+0.5</f>
        <v>16.5</v>
      </c>
      <c r="G16" s="78">
        <f>F16+0.7</f>
        <v>17.2</v>
      </c>
      <c r="H16" s="73"/>
      <c r="I16" s="86" t="s">
        <v>252</v>
      </c>
      <c r="J16" s="86" t="s">
        <v>253</v>
      </c>
      <c r="K16" s="86" t="s">
        <v>242</v>
      </c>
      <c r="L16" s="86" t="s">
        <v>253</v>
      </c>
      <c r="M16" s="86"/>
      <c r="N16" s="167"/>
    </row>
    <row r="17" ht="22.5" customHeight="1" spans="1:14">
      <c r="A17" s="77" t="s">
        <v>186</v>
      </c>
      <c r="B17" s="78">
        <f>C17</f>
        <v>2</v>
      </c>
      <c r="C17" s="78">
        <f>D17</f>
        <v>2</v>
      </c>
      <c r="D17" s="79">
        <v>2</v>
      </c>
      <c r="E17" s="78">
        <f t="shared" ref="E17:G17" si="9">D17</f>
        <v>2</v>
      </c>
      <c r="F17" s="78">
        <f t="shared" si="9"/>
        <v>2</v>
      </c>
      <c r="G17" s="78">
        <f t="shared" si="9"/>
        <v>2</v>
      </c>
      <c r="H17" s="73"/>
      <c r="I17" s="86" t="s">
        <v>239</v>
      </c>
      <c r="J17" s="86" t="s">
        <v>236</v>
      </c>
      <c r="K17" s="86" t="s">
        <v>236</v>
      </c>
      <c r="L17" s="86" t="s">
        <v>236</v>
      </c>
      <c r="M17" s="86"/>
      <c r="N17" s="167"/>
    </row>
    <row r="18" ht="22.5" customHeight="1" spans="1:14">
      <c r="A18" s="77" t="s">
        <v>187</v>
      </c>
      <c r="B18" s="78">
        <f t="shared" si="5"/>
        <v>9.5</v>
      </c>
      <c r="C18" s="78">
        <f t="shared" si="6"/>
        <v>10</v>
      </c>
      <c r="D18" s="79">
        <v>10.5</v>
      </c>
      <c r="E18" s="78">
        <f t="shared" si="7"/>
        <v>11</v>
      </c>
      <c r="F18" s="78">
        <f t="shared" si="8"/>
        <v>11.5</v>
      </c>
      <c r="G18" s="78">
        <f>F18+0.7</f>
        <v>12.2</v>
      </c>
      <c r="H18" s="73"/>
      <c r="I18" s="86" t="s">
        <v>254</v>
      </c>
      <c r="J18" s="86" t="s">
        <v>245</v>
      </c>
      <c r="K18" s="86" t="s">
        <v>255</v>
      </c>
      <c r="L18" s="86" t="s">
        <v>236</v>
      </c>
      <c r="M18" s="86"/>
      <c r="N18" s="167"/>
    </row>
    <row r="19" ht="22.5" customHeight="1" spans="1:14">
      <c r="A19" s="80" t="s">
        <v>188</v>
      </c>
      <c r="B19" s="78">
        <f>C19-1</f>
        <v>60</v>
      </c>
      <c r="C19" s="78">
        <f>D19-1</f>
        <v>61</v>
      </c>
      <c r="D19" s="81">
        <v>62</v>
      </c>
      <c r="E19" s="78">
        <f>(D19+1)</f>
        <v>63</v>
      </c>
      <c r="F19" s="78">
        <f>(E19+1)</f>
        <v>64</v>
      </c>
      <c r="G19" s="78">
        <f>(F19+1.5)</f>
        <v>65.5</v>
      </c>
      <c r="H19" s="73"/>
      <c r="I19" s="86" t="s">
        <v>256</v>
      </c>
      <c r="J19" s="86" t="s">
        <v>253</v>
      </c>
      <c r="K19" s="86" t="s">
        <v>257</v>
      </c>
      <c r="L19" s="86" t="s">
        <v>255</v>
      </c>
      <c r="M19" s="86"/>
      <c r="N19" s="167"/>
    </row>
    <row r="20" ht="22.5" customHeight="1" spans="1:14">
      <c r="A20" s="77" t="s">
        <v>189</v>
      </c>
      <c r="B20" s="78">
        <f>D20</f>
        <v>12</v>
      </c>
      <c r="C20" s="78">
        <f>D20</f>
        <v>12</v>
      </c>
      <c r="D20" s="81">
        <v>12</v>
      </c>
      <c r="E20" s="78">
        <f>D20</f>
        <v>12</v>
      </c>
      <c r="F20" s="78">
        <f>D20</f>
        <v>12</v>
      </c>
      <c r="G20" s="78">
        <f>D20</f>
        <v>12</v>
      </c>
      <c r="H20" s="73"/>
      <c r="I20" s="86" t="s">
        <v>239</v>
      </c>
      <c r="J20" s="86" t="s">
        <v>255</v>
      </c>
      <c r="K20" s="86" t="s">
        <v>253</v>
      </c>
      <c r="L20" s="86" t="s">
        <v>253</v>
      </c>
      <c r="M20" s="86"/>
      <c r="N20" s="167"/>
    </row>
    <row r="21" ht="22.5" customHeight="1" spans="1:14">
      <c r="A21" s="77" t="s">
        <v>190</v>
      </c>
      <c r="B21" s="78">
        <f t="shared" si="5"/>
        <v>37</v>
      </c>
      <c r="C21" s="78">
        <f t="shared" si="6"/>
        <v>37.5</v>
      </c>
      <c r="D21" s="79">
        <v>38</v>
      </c>
      <c r="E21" s="78">
        <f t="shared" si="7"/>
        <v>38.5</v>
      </c>
      <c r="F21" s="78">
        <f t="shared" si="8"/>
        <v>39</v>
      </c>
      <c r="G21" s="82">
        <f>F21+0.5</f>
        <v>39.5</v>
      </c>
      <c r="H21" s="73"/>
      <c r="I21" s="86" t="s">
        <v>258</v>
      </c>
      <c r="J21" s="86" t="s">
        <v>238</v>
      </c>
      <c r="K21" s="86" t="s">
        <v>236</v>
      </c>
      <c r="L21" s="86" t="s">
        <v>253</v>
      </c>
      <c r="M21" s="86"/>
      <c r="N21" s="167"/>
    </row>
    <row r="22" ht="22.5" customHeight="1" spans="1:14">
      <c r="A22" s="77" t="s">
        <v>191</v>
      </c>
      <c r="B22" s="78">
        <f t="shared" si="5"/>
        <v>31</v>
      </c>
      <c r="C22" s="78">
        <f t="shared" si="6"/>
        <v>31.5</v>
      </c>
      <c r="D22" s="79">
        <v>32</v>
      </c>
      <c r="E22" s="78">
        <f t="shared" si="7"/>
        <v>32.5</v>
      </c>
      <c r="F22" s="78">
        <f t="shared" si="8"/>
        <v>33</v>
      </c>
      <c r="G22" s="82">
        <f>F22+0.75</f>
        <v>33.75</v>
      </c>
      <c r="H22" s="73"/>
      <c r="I22" s="86" t="s">
        <v>254</v>
      </c>
      <c r="J22" s="86" t="s">
        <v>236</v>
      </c>
      <c r="K22" s="86" t="s">
        <v>253</v>
      </c>
      <c r="L22" s="86" t="s">
        <v>236</v>
      </c>
      <c r="M22" s="86"/>
      <c r="N22" s="167"/>
    </row>
    <row r="23" ht="22.5" customHeight="1" spans="1:14">
      <c r="A23" s="77" t="s">
        <v>192</v>
      </c>
      <c r="B23" s="78">
        <f>D23-1</f>
        <v>18</v>
      </c>
      <c r="C23" s="78">
        <f t="shared" ref="C23:G23" si="10">B23</f>
        <v>18</v>
      </c>
      <c r="D23" s="79">
        <v>19</v>
      </c>
      <c r="E23" s="78">
        <f t="shared" si="10"/>
        <v>19</v>
      </c>
      <c r="F23" s="78">
        <f>D23+1.5</f>
        <v>20.5</v>
      </c>
      <c r="G23" s="78">
        <f t="shared" si="10"/>
        <v>20.5</v>
      </c>
      <c r="H23" s="73"/>
      <c r="I23" s="86" t="s">
        <v>254</v>
      </c>
      <c r="J23" s="86" t="s">
        <v>236</v>
      </c>
      <c r="K23" s="86" t="s">
        <v>255</v>
      </c>
      <c r="L23" s="86" t="s">
        <v>236</v>
      </c>
      <c r="M23" s="86"/>
      <c r="N23" s="167"/>
    </row>
    <row r="24" ht="22.5" customHeight="1" spans="1:14">
      <c r="A24" s="77" t="s">
        <v>193</v>
      </c>
      <c r="B24" s="78">
        <f>C24</f>
        <v>17</v>
      </c>
      <c r="C24" s="78">
        <f>D24</f>
        <v>17</v>
      </c>
      <c r="D24" s="79">
        <v>17</v>
      </c>
      <c r="E24" s="78">
        <f>D24</f>
        <v>17</v>
      </c>
      <c r="F24" s="78">
        <f>E24+1.5</f>
        <v>18.5</v>
      </c>
      <c r="G24" s="78">
        <f>F24</f>
        <v>18.5</v>
      </c>
      <c r="H24" s="73"/>
      <c r="I24" s="86" t="s">
        <v>259</v>
      </c>
      <c r="J24" s="86" t="s">
        <v>253</v>
      </c>
      <c r="K24" s="86" t="s">
        <v>253</v>
      </c>
      <c r="L24" s="86" t="s">
        <v>253</v>
      </c>
      <c r="M24" s="86"/>
      <c r="N24" s="167"/>
    </row>
    <row r="25" ht="22.5" customHeight="1" spans="1:14">
      <c r="A25" s="77" t="s">
        <v>194</v>
      </c>
      <c r="B25" s="79">
        <f>C25-8</f>
        <v>191</v>
      </c>
      <c r="C25" s="79">
        <f>D25-11</f>
        <v>199</v>
      </c>
      <c r="D25" s="79">
        <v>210</v>
      </c>
      <c r="E25" s="79">
        <f>D25+11</f>
        <v>221</v>
      </c>
      <c r="F25" s="79">
        <f>E25+12</f>
        <v>233</v>
      </c>
      <c r="G25" s="79">
        <f>F25+12</f>
        <v>245</v>
      </c>
      <c r="H25" s="73"/>
      <c r="I25" s="86"/>
      <c r="J25" s="86"/>
      <c r="K25" s="86"/>
      <c r="L25" s="86"/>
      <c r="M25" s="86"/>
      <c r="N25" s="86"/>
    </row>
    <row r="26" ht="22.5" customHeight="1" spans="1:14">
      <c r="A26" s="77" t="s">
        <v>195</v>
      </c>
      <c r="B26" s="79">
        <f t="shared" ref="B26:G26" si="11">B25-5</f>
        <v>186</v>
      </c>
      <c r="C26" s="79">
        <f t="shared" si="11"/>
        <v>194</v>
      </c>
      <c r="D26" s="79">
        <f t="shared" si="11"/>
        <v>205</v>
      </c>
      <c r="E26" s="79">
        <f t="shared" si="11"/>
        <v>216</v>
      </c>
      <c r="F26" s="79">
        <f t="shared" si="11"/>
        <v>228</v>
      </c>
      <c r="G26" s="79">
        <f t="shared" si="11"/>
        <v>240</v>
      </c>
      <c r="H26" s="73"/>
      <c r="I26" s="86"/>
      <c r="J26" s="86"/>
      <c r="K26" s="86"/>
      <c r="L26" s="86"/>
      <c r="M26" s="86"/>
      <c r="N26" s="86"/>
    </row>
    <row r="27" ht="14.25" spans="1:14">
      <c r="A27" s="83" t="s">
        <v>196</v>
      </c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</row>
    <row r="28" ht="14.25" spans="1:14">
      <c r="A28" s="66" t="s">
        <v>260</v>
      </c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</row>
    <row r="29" ht="14.25" spans="1:13">
      <c r="A29" s="84"/>
      <c r="B29" s="84"/>
      <c r="C29" s="84"/>
      <c r="D29" s="84"/>
      <c r="E29" s="84"/>
      <c r="F29" s="84"/>
      <c r="G29" s="84"/>
      <c r="H29" s="84"/>
      <c r="I29" s="83" t="s">
        <v>261</v>
      </c>
      <c r="J29" s="168"/>
      <c r="K29" s="83" t="s">
        <v>199</v>
      </c>
      <c r="L29" s="83"/>
      <c r="M29" s="83" t="s">
        <v>262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6"/>
  </mergeCells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M45"/>
  <sheetViews>
    <sheetView tabSelected="1" workbookViewId="0">
      <selection activeCell="H44" sqref="H44"/>
    </sheetView>
  </sheetViews>
  <sheetFormatPr defaultColWidth="10.1666666666667" defaultRowHeight="14.25"/>
  <cols>
    <col min="1" max="1" width="9.66666666666667" style="91" customWidth="1"/>
    <col min="2" max="2" width="11.1666666666667" style="91" customWidth="1"/>
    <col min="3" max="3" width="9.16666666666667" style="91" customWidth="1"/>
    <col min="4" max="4" width="9.5" style="91" customWidth="1"/>
    <col min="5" max="5" width="12.7" style="91" customWidth="1"/>
    <col min="6" max="6" width="10.3333333333333" style="91" customWidth="1"/>
    <col min="7" max="7" width="9.5" style="91" customWidth="1"/>
    <col min="8" max="8" width="9.16666666666667" style="91" customWidth="1"/>
    <col min="9" max="9" width="8.16666666666667" style="91" customWidth="1"/>
    <col min="10" max="10" width="10.5" style="91" customWidth="1"/>
    <col min="11" max="11" width="12.1666666666667" style="91" customWidth="1"/>
    <col min="12" max="16384" width="10.1666666666667" style="91"/>
  </cols>
  <sheetData>
    <row r="1" ht="26.25" spans="1:11">
      <c r="A1" s="92" t="s">
        <v>263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ht="15" spans="1:11">
      <c r="A2" s="93" t="s">
        <v>53</v>
      </c>
      <c r="B2" s="94" t="s">
        <v>54</v>
      </c>
      <c r="C2" s="94"/>
      <c r="D2" s="95" t="s">
        <v>61</v>
      </c>
      <c r="E2" s="96" t="str">
        <f>首期!B4</f>
        <v>TADDAN91551</v>
      </c>
      <c r="F2" s="95" t="s">
        <v>264</v>
      </c>
      <c r="G2" s="97" t="str">
        <f>首期!B5</f>
        <v>男式羽绒服</v>
      </c>
      <c r="H2" s="98"/>
      <c r="I2" s="129" t="s">
        <v>57</v>
      </c>
      <c r="J2" s="149" t="str">
        <f>首期!I2</f>
        <v>青岛锦瑞麟服装有限公司</v>
      </c>
      <c r="K2" s="150"/>
    </row>
    <row r="3" ht="61" customHeight="1" spans="1:11">
      <c r="A3" s="99" t="s">
        <v>75</v>
      </c>
      <c r="B3" s="100" t="s">
        <v>265</v>
      </c>
      <c r="C3" s="100"/>
      <c r="D3" s="101" t="s">
        <v>266</v>
      </c>
      <c r="E3" s="102" t="str">
        <f>首期!F4</f>
        <v>2025/9/8-1836件（1000-TR01）2025/9/18-1000件（1000-TR01）   2025/10/3-3037件（1000-TR01）     2025/10/13-1000件（1000-TR01）</v>
      </c>
      <c r="F3" s="103"/>
      <c r="G3" s="103"/>
      <c r="H3" s="104" t="s">
        <v>267</v>
      </c>
      <c r="I3" s="104"/>
      <c r="J3" s="104"/>
      <c r="K3" s="151"/>
    </row>
    <row r="4" spans="1:11">
      <c r="A4" s="105" t="s">
        <v>72</v>
      </c>
      <c r="B4" s="100">
        <v>2</v>
      </c>
      <c r="C4" s="100">
        <v>6</v>
      </c>
      <c r="D4" s="106" t="s">
        <v>268</v>
      </c>
      <c r="E4" s="107" t="s">
        <v>269</v>
      </c>
      <c r="F4" s="107"/>
      <c r="G4" s="107"/>
      <c r="H4" s="106" t="s">
        <v>270</v>
      </c>
      <c r="I4" s="106"/>
      <c r="J4" s="121" t="s">
        <v>66</v>
      </c>
      <c r="K4" s="152" t="s">
        <v>67</v>
      </c>
    </row>
    <row r="5" spans="1:11">
      <c r="A5" s="105" t="s">
        <v>271</v>
      </c>
      <c r="B5" s="100" t="s">
        <v>272</v>
      </c>
      <c r="C5" s="100"/>
      <c r="D5" s="101" t="s">
        <v>269</v>
      </c>
      <c r="E5" s="101" t="s">
        <v>273</v>
      </c>
      <c r="F5" s="101" t="s">
        <v>274</v>
      </c>
      <c r="G5" s="101" t="s">
        <v>275</v>
      </c>
      <c r="H5" s="106" t="s">
        <v>276</v>
      </c>
      <c r="I5" s="106"/>
      <c r="J5" s="121" t="s">
        <v>66</v>
      </c>
      <c r="K5" s="152" t="s">
        <v>67</v>
      </c>
    </row>
    <row r="6" ht="15" spans="1:11">
      <c r="A6" s="108" t="s">
        <v>277</v>
      </c>
      <c r="B6" s="109" t="s">
        <v>278</v>
      </c>
      <c r="C6" s="109"/>
      <c r="D6" s="110" t="s">
        <v>279</v>
      </c>
      <c r="E6" s="111"/>
      <c r="F6" s="112" t="s">
        <v>280</v>
      </c>
      <c r="G6" s="110"/>
      <c r="H6" s="113" t="s">
        <v>281</v>
      </c>
      <c r="I6" s="113"/>
      <c r="J6" s="127" t="s">
        <v>66</v>
      </c>
      <c r="K6" s="153" t="s">
        <v>67</v>
      </c>
    </row>
    <row r="7" ht="15" spans="1:11">
      <c r="A7" s="114"/>
      <c r="B7" s="115"/>
      <c r="C7" s="115"/>
      <c r="D7" s="114"/>
      <c r="E7" s="115"/>
      <c r="F7" s="116"/>
      <c r="G7" s="114"/>
      <c r="H7" s="116"/>
      <c r="I7" s="115"/>
      <c r="J7" s="115"/>
      <c r="K7" s="115"/>
    </row>
    <row r="8" spans="1:11">
      <c r="A8" s="117" t="s">
        <v>282</v>
      </c>
      <c r="B8" s="118" t="s">
        <v>283</v>
      </c>
      <c r="C8" s="118" t="s">
        <v>284</v>
      </c>
      <c r="D8" s="118" t="s">
        <v>285</v>
      </c>
      <c r="E8" s="118" t="s">
        <v>286</v>
      </c>
      <c r="F8" s="118" t="s">
        <v>287</v>
      </c>
      <c r="G8" s="119" t="s">
        <v>288</v>
      </c>
      <c r="H8" s="120"/>
      <c r="I8" s="120"/>
      <c r="J8" s="120"/>
      <c r="K8" s="154"/>
    </row>
    <row r="9" spans="1:11">
      <c r="A9" s="105" t="s">
        <v>289</v>
      </c>
      <c r="B9" s="106"/>
      <c r="C9" s="121" t="s">
        <v>66</v>
      </c>
      <c r="D9" s="121" t="s">
        <v>67</v>
      </c>
      <c r="E9" s="101" t="s">
        <v>290</v>
      </c>
      <c r="F9" s="122" t="s">
        <v>291</v>
      </c>
      <c r="G9" s="123" t="s">
        <v>292</v>
      </c>
      <c r="H9" s="124"/>
      <c r="I9" s="124"/>
      <c r="J9" s="124"/>
      <c r="K9" s="155"/>
    </row>
    <row r="10" spans="1:11">
      <c r="A10" s="105" t="s">
        <v>293</v>
      </c>
      <c r="B10" s="106"/>
      <c r="C10" s="121" t="s">
        <v>66</v>
      </c>
      <c r="D10" s="121" t="s">
        <v>67</v>
      </c>
      <c r="E10" s="101" t="s">
        <v>294</v>
      </c>
      <c r="F10" s="122" t="s">
        <v>292</v>
      </c>
      <c r="G10" s="123" t="s">
        <v>295</v>
      </c>
      <c r="H10" s="124"/>
      <c r="I10" s="124"/>
      <c r="J10" s="124"/>
      <c r="K10" s="155"/>
    </row>
    <row r="11" spans="1:11">
      <c r="A11" s="125" t="s">
        <v>209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56"/>
    </row>
    <row r="12" spans="1:11">
      <c r="A12" s="99" t="s">
        <v>89</v>
      </c>
      <c r="B12" s="121" t="s">
        <v>85</v>
      </c>
      <c r="C12" s="121" t="s">
        <v>86</v>
      </c>
      <c r="D12" s="122"/>
      <c r="E12" s="101" t="s">
        <v>87</v>
      </c>
      <c r="F12" s="121" t="s">
        <v>85</v>
      </c>
      <c r="G12" s="121" t="s">
        <v>86</v>
      </c>
      <c r="H12" s="121"/>
      <c r="I12" s="101" t="s">
        <v>296</v>
      </c>
      <c r="J12" s="121" t="s">
        <v>85</v>
      </c>
      <c r="K12" s="152" t="s">
        <v>86</v>
      </c>
    </row>
    <row r="13" spans="1:11">
      <c r="A13" s="99" t="s">
        <v>92</v>
      </c>
      <c r="B13" s="121" t="s">
        <v>85</v>
      </c>
      <c r="C13" s="121" t="s">
        <v>86</v>
      </c>
      <c r="D13" s="122"/>
      <c r="E13" s="101" t="s">
        <v>97</v>
      </c>
      <c r="F13" s="121" t="s">
        <v>85</v>
      </c>
      <c r="G13" s="121" t="s">
        <v>86</v>
      </c>
      <c r="H13" s="121"/>
      <c r="I13" s="101" t="s">
        <v>297</v>
      </c>
      <c r="J13" s="121" t="s">
        <v>85</v>
      </c>
      <c r="K13" s="152" t="s">
        <v>86</v>
      </c>
    </row>
    <row r="14" ht="15" spans="1:11">
      <c r="A14" s="108" t="s">
        <v>298</v>
      </c>
      <c r="B14" s="127" t="s">
        <v>85</v>
      </c>
      <c r="C14" s="127" t="s">
        <v>86</v>
      </c>
      <c r="D14" s="111"/>
      <c r="E14" s="110" t="s">
        <v>299</v>
      </c>
      <c r="F14" s="127" t="s">
        <v>85</v>
      </c>
      <c r="G14" s="127" t="s">
        <v>86</v>
      </c>
      <c r="H14" s="127"/>
      <c r="I14" s="110" t="s">
        <v>300</v>
      </c>
      <c r="J14" s="127" t="s">
        <v>85</v>
      </c>
      <c r="K14" s="153" t="s">
        <v>86</v>
      </c>
    </row>
    <row r="15" ht="15" spans="1:11">
      <c r="A15" s="114" t="s">
        <v>196</v>
      </c>
      <c r="B15" s="128" t="s">
        <v>292</v>
      </c>
      <c r="C15" s="128"/>
      <c r="D15" s="115"/>
      <c r="E15" s="114"/>
      <c r="F15" s="128"/>
      <c r="G15" s="128"/>
      <c r="H15" s="128"/>
      <c r="I15" s="114"/>
      <c r="J15" s="128"/>
      <c r="K15" s="128"/>
    </row>
    <row r="16" s="89" customFormat="1" spans="1:11">
      <c r="A16" s="93" t="s">
        <v>301</v>
      </c>
      <c r="B16" s="129"/>
      <c r="C16" s="129"/>
      <c r="D16" s="129"/>
      <c r="E16" s="129"/>
      <c r="F16" s="129"/>
      <c r="G16" s="129"/>
      <c r="H16" s="129"/>
      <c r="I16" s="129"/>
      <c r="J16" s="129"/>
      <c r="K16" s="157"/>
    </row>
    <row r="17" spans="1:11">
      <c r="A17" s="105" t="s">
        <v>302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58"/>
    </row>
    <row r="18" spans="1:11">
      <c r="A18" s="105" t="s">
        <v>303</v>
      </c>
      <c r="B18" s="106"/>
      <c r="C18" s="106"/>
      <c r="D18" s="106"/>
      <c r="E18" s="106"/>
      <c r="F18" s="106"/>
      <c r="G18" s="106"/>
      <c r="H18" s="106"/>
      <c r="I18" s="106"/>
      <c r="J18" s="106"/>
      <c r="K18" s="158"/>
    </row>
    <row r="19" spans="1:11">
      <c r="A19" s="130" t="s">
        <v>304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52"/>
    </row>
    <row r="20" spans="1:11">
      <c r="A20" s="131" t="s">
        <v>305</v>
      </c>
      <c r="B20" s="124"/>
      <c r="C20" s="124"/>
      <c r="D20" s="124"/>
      <c r="E20" s="124"/>
      <c r="F20" s="124"/>
      <c r="G20" s="124"/>
      <c r="H20" s="124"/>
      <c r="I20" s="124"/>
      <c r="J20" s="124"/>
      <c r="K20" s="155"/>
    </row>
    <row r="21" spans="1:11">
      <c r="A21" s="131"/>
      <c r="B21" s="124"/>
      <c r="C21" s="124"/>
      <c r="D21" s="124"/>
      <c r="E21" s="124"/>
      <c r="F21" s="124"/>
      <c r="G21" s="124"/>
      <c r="H21" s="124"/>
      <c r="I21" s="124"/>
      <c r="J21" s="124"/>
      <c r="K21" s="155"/>
    </row>
    <row r="22" spans="1:11">
      <c r="A22" s="131"/>
      <c r="B22" s="124"/>
      <c r="C22" s="124"/>
      <c r="D22" s="124"/>
      <c r="E22" s="124"/>
      <c r="F22" s="124"/>
      <c r="G22" s="124"/>
      <c r="H22" s="124"/>
      <c r="I22" s="124"/>
      <c r="J22" s="124"/>
      <c r="K22" s="155"/>
    </row>
    <row r="23" spans="1:11">
      <c r="A23" s="132"/>
      <c r="B23" s="133"/>
      <c r="C23" s="133"/>
      <c r="D23" s="133"/>
      <c r="E23" s="133"/>
      <c r="F23" s="133"/>
      <c r="G23" s="133"/>
      <c r="H23" s="133"/>
      <c r="I23" s="133"/>
      <c r="J23" s="133"/>
      <c r="K23" s="159"/>
    </row>
    <row r="24" spans="1:11">
      <c r="A24" s="105" t="s">
        <v>124</v>
      </c>
      <c r="B24" s="106"/>
      <c r="C24" s="121" t="s">
        <v>66</v>
      </c>
      <c r="D24" s="121" t="s">
        <v>67</v>
      </c>
      <c r="E24" s="104"/>
      <c r="F24" s="104"/>
      <c r="G24" s="104"/>
      <c r="H24" s="104"/>
      <c r="I24" s="104"/>
      <c r="J24" s="104"/>
      <c r="K24" s="151"/>
    </row>
    <row r="25" ht="15" spans="1:11">
      <c r="A25" s="134" t="s">
        <v>306</v>
      </c>
      <c r="B25" s="135" t="s">
        <v>292</v>
      </c>
      <c r="C25" s="135"/>
      <c r="D25" s="135"/>
      <c r="E25" s="135"/>
      <c r="F25" s="135"/>
      <c r="G25" s="135"/>
      <c r="H25" s="135"/>
      <c r="I25" s="135"/>
      <c r="J25" s="135"/>
      <c r="K25" s="160"/>
    </row>
    <row r="26" ht="15" spans="1:11">
      <c r="A26" s="136"/>
      <c r="B26" s="136"/>
      <c r="C26" s="136"/>
      <c r="D26" s="136"/>
      <c r="E26" s="136"/>
      <c r="F26" s="136"/>
      <c r="G26" s="136"/>
      <c r="H26" s="136"/>
      <c r="I26" s="136"/>
      <c r="J26" s="136"/>
      <c r="K26" s="136"/>
    </row>
    <row r="27" ht="15" customHeight="1" spans="1:11">
      <c r="A27" s="137" t="s">
        <v>307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54"/>
    </row>
    <row r="28" ht="15" customHeight="1" spans="1:11">
      <c r="A28" s="138" t="s">
        <v>308</v>
      </c>
      <c r="B28" s="139"/>
      <c r="C28" s="139"/>
      <c r="D28" s="139"/>
      <c r="E28" s="139"/>
      <c r="F28" s="139"/>
      <c r="G28" s="139"/>
      <c r="H28" s="139"/>
      <c r="I28" s="139"/>
      <c r="J28" s="139"/>
      <c r="K28" s="161"/>
    </row>
    <row r="29" ht="15" customHeight="1" spans="1:11">
      <c r="A29" s="138" t="s">
        <v>309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61"/>
    </row>
    <row r="30" ht="15" customHeight="1" spans="1:11">
      <c r="A30" s="138" t="s">
        <v>310</v>
      </c>
      <c r="B30" s="139"/>
      <c r="C30" s="139"/>
      <c r="D30" s="139"/>
      <c r="E30" s="139"/>
      <c r="F30" s="139"/>
      <c r="G30" s="139"/>
      <c r="H30" s="139"/>
      <c r="I30" s="139"/>
      <c r="J30" s="139"/>
      <c r="K30" s="161"/>
    </row>
    <row r="31" ht="15" customHeight="1" spans="1:11">
      <c r="A31" s="138" t="s">
        <v>311</v>
      </c>
      <c r="B31" s="139"/>
      <c r="C31" s="139"/>
      <c r="D31" s="139"/>
      <c r="E31" s="139"/>
      <c r="F31" s="139"/>
      <c r="G31" s="139"/>
      <c r="H31" s="139"/>
      <c r="I31" s="139"/>
      <c r="J31" s="139"/>
      <c r="K31" s="161"/>
    </row>
    <row r="32" ht="15" customHeight="1" spans="1:11">
      <c r="A32" s="138" t="s">
        <v>312</v>
      </c>
      <c r="B32" s="139"/>
      <c r="C32" s="139"/>
      <c r="D32" s="139"/>
      <c r="E32" s="139"/>
      <c r="F32" s="139"/>
      <c r="G32" s="139"/>
      <c r="H32" s="139"/>
      <c r="I32" s="139"/>
      <c r="J32" s="139"/>
      <c r="K32" s="161"/>
    </row>
    <row r="33" ht="15" customHeight="1" spans="1:11">
      <c r="A33" s="138"/>
      <c r="B33" s="139"/>
      <c r="C33" s="139"/>
      <c r="D33" s="139"/>
      <c r="E33" s="139"/>
      <c r="F33" s="139"/>
      <c r="G33" s="139"/>
      <c r="H33" s="139"/>
      <c r="I33" s="139"/>
      <c r="J33" s="139"/>
      <c r="K33" s="161"/>
    </row>
    <row r="34" ht="15" customHeight="1" spans="1:11">
      <c r="A34" s="131"/>
      <c r="B34" s="124"/>
      <c r="C34" s="124"/>
      <c r="D34" s="124"/>
      <c r="E34" s="124"/>
      <c r="F34" s="124"/>
      <c r="G34" s="124"/>
      <c r="H34" s="124"/>
      <c r="I34" s="124"/>
      <c r="J34" s="124"/>
      <c r="K34" s="155"/>
    </row>
    <row r="35" ht="15" customHeight="1" spans="1:11">
      <c r="A35" s="140"/>
      <c r="B35" s="124"/>
      <c r="C35" s="124"/>
      <c r="D35" s="124"/>
      <c r="E35" s="124"/>
      <c r="F35" s="124"/>
      <c r="G35" s="124"/>
      <c r="H35" s="124"/>
      <c r="I35" s="124"/>
      <c r="J35" s="124"/>
      <c r="K35" s="155"/>
    </row>
    <row r="36" ht="15" customHeight="1" spans="1:11">
      <c r="A36" s="141"/>
      <c r="B36" s="142"/>
      <c r="C36" s="142"/>
      <c r="D36" s="142"/>
      <c r="E36" s="142"/>
      <c r="F36" s="142"/>
      <c r="G36" s="142"/>
      <c r="H36" s="142"/>
      <c r="I36" s="142"/>
      <c r="J36" s="142"/>
      <c r="K36" s="162"/>
    </row>
    <row r="37" ht="18.75" customHeight="1" spans="1:11">
      <c r="A37" s="143" t="s">
        <v>313</v>
      </c>
      <c r="B37" s="144"/>
      <c r="C37" s="144"/>
      <c r="D37" s="144"/>
      <c r="E37" s="144"/>
      <c r="F37" s="144"/>
      <c r="G37" s="144"/>
      <c r="H37" s="144"/>
      <c r="I37" s="144"/>
      <c r="J37" s="144"/>
      <c r="K37" s="163"/>
    </row>
    <row r="38" s="90" customFormat="1" ht="18.75" customHeight="1" spans="1:11">
      <c r="A38" s="105" t="s">
        <v>314</v>
      </c>
      <c r="B38" s="106"/>
      <c r="C38" s="106"/>
      <c r="D38" s="104" t="s">
        <v>315</v>
      </c>
      <c r="E38" s="104"/>
      <c r="F38" s="145" t="s">
        <v>316</v>
      </c>
      <c r="G38" s="146"/>
      <c r="H38" s="106" t="s">
        <v>317</v>
      </c>
      <c r="I38" s="106"/>
      <c r="J38" s="106" t="s">
        <v>318</v>
      </c>
      <c r="K38" s="158"/>
    </row>
    <row r="39" ht="18.75" customHeight="1" spans="1:13">
      <c r="A39" s="105" t="s">
        <v>196</v>
      </c>
      <c r="B39" s="106" t="s">
        <v>319</v>
      </c>
      <c r="C39" s="106"/>
      <c r="D39" s="106"/>
      <c r="E39" s="106"/>
      <c r="F39" s="106"/>
      <c r="G39" s="106"/>
      <c r="H39" s="106"/>
      <c r="I39" s="106"/>
      <c r="J39" s="106"/>
      <c r="K39" s="158"/>
      <c r="M39" s="90"/>
    </row>
    <row r="40" ht="23" customHeight="1" spans="1:11">
      <c r="A40" s="105"/>
      <c r="B40" s="106"/>
      <c r="C40" s="106"/>
      <c r="D40" s="106"/>
      <c r="E40" s="106"/>
      <c r="F40" s="106"/>
      <c r="G40" s="106"/>
      <c r="H40" s="106"/>
      <c r="I40" s="106"/>
      <c r="J40" s="106"/>
      <c r="K40" s="158"/>
    </row>
    <row r="41" ht="18.75" customHeight="1" spans="1:11">
      <c r="A41" s="105"/>
      <c r="B41" s="106"/>
      <c r="C41" s="106"/>
      <c r="D41" s="106"/>
      <c r="E41" s="106"/>
      <c r="F41" s="106"/>
      <c r="G41" s="106"/>
      <c r="H41" s="106"/>
      <c r="I41" s="106"/>
      <c r="J41" s="106"/>
      <c r="K41" s="158"/>
    </row>
    <row r="42" ht="32" customHeight="1" spans="1:11">
      <c r="A42" s="108" t="s">
        <v>145</v>
      </c>
      <c r="B42" s="112" t="s">
        <v>320</v>
      </c>
      <c r="C42" s="112"/>
      <c r="D42" s="147" t="s">
        <v>321</v>
      </c>
      <c r="E42" s="112" t="s">
        <v>322</v>
      </c>
      <c r="F42" s="147" t="s">
        <v>149</v>
      </c>
      <c r="G42" s="148">
        <v>45873</v>
      </c>
      <c r="H42" s="147" t="s">
        <v>150</v>
      </c>
      <c r="I42" s="147"/>
      <c r="J42" s="112" t="s">
        <v>323</v>
      </c>
      <c r="K42" s="16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200660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N23"/>
  <sheetViews>
    <sheetView zoomScale="80" zoomScaleNormal="80" workbookViewId="0">
      <selection activeCell="L26" sqref="L26"/>
    </sheetView>
  </sheetViews>
  <sheetFormatPr defaultColWidth="9" defaultRowHeight="26" customHeight="1"/>
  <cols>
    <col min="1" max="1" width="17.1666666666667" style="66" customWidth="1"/>
    <col min="2" max="7" width="12.8083333333333" style="66" customWidth="1"/>
    <col min="8" max="8" width="1.33333333333333" style="66" customWidth="1"/>
    <col min="9" max="14" width="15.1666666666667" style="67" customWidth="1"/>
    <col min="15" max="16384" width="9" style="66"/>
  </cols>
  <sheetData>
    <row r="1" ht="22" customHeight="1" spans="1:14">
      <c r="A1" s="68" t="s">
        <v>153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ht="22" customHeight="1" spans="1:14">
      <c r="A2" s="70" t="s">
        <v>61</v>
      </c>
      <c r="B2" s="71" t="str">
        <f>'验货尺寸表 '!B2</f>
        <v>TADDAN91551</v>
      </c>
      <c r="C2" s="71"/>
      <c r="D2" s="72" t="s">
        <v>68</v>
      </c>
      <c r="E2" s="71" t="str">
        <f>'验货尺寸表 '!E2</f>
        <v>男式羽绒服</v>
      </c>
      <c r="F2" s="71"/>
      <c r="G2" s="71"/>
      <c r="H2" s="73"/>
      <c r="I2" s="85" t="s">
        <v>57</v>
      </c>
      <c r="J2" s="71" t="str">
        <f>'验货尺寸表 '!J2</f>
        <v>青岛锦瑞麟服装有限公司</v>
      </c>
      <c r="K2" s="71"/>
      <c r="L2" s="71"/>
      <c r="M2" s="71"/>
      <c r="N2" s="71"/>
    </row>
    <row r="3" ht="22" customHeight="1" spans="1:14">
      <c r="A3" s="74" t="s">
        <v>154</v>
      </c>
      <c r="B3" s="75" t="s">
        <v>155</v>
      </c>
      <c r="C3" s="75"/>
      <c r="D3" s="75"/>
      <c r="E3" s="75"/>
      <c r="F3" s="75"/>
      <c r="G3" s="75"/>
      <c r="H3" s="73"/>
      <c r="I3" s="74" t="s">
        <v>156</v>
      </c>
      <c r="J3" s="74"/>
      <c r="K3" s="74"/>
      <c r="L3" s="74"/>
      <c r="M3" s="74"/>
      <c r="N3" s="74"/>
    </row>
    <row r="4" ht="22" customHeight="1" spans="1:14">
      <c r="A4" s="74"/>
      <c r="B4" s="76" t="s">
        <v>157</v>
      </c>
      <c r="C4" s="76" t="s">
        <v>158</v>
      </c>
      <c r="D4" s="76" t="s">
        <v>159</v>
      </c>
      <c r="E4" s="76" t="s">
        <v>160</v>
      </c>
      <c r="F4" s="76" t="s">
        <v>161</v>
      </c>
      <c r="G4" s="76" t="s">
        <v>162</v>
      </c>
      <c r="H4" s="73"/>
      <c r="I4" s="76" t="s">
        <v>324</v>
      </c>
      <c r="J4" s="76" t="s">
        <v>325</v>
      </c>
      <c r="K4" s="76" t="s">
        <v>326</v>
      </c>
      <c r="L4" s="76" t="s">
        <v>327</v>
      </c>
      <c r="M4" s="76" t="s">
        <v>328</v>
      </c>
      <c r="N4" s="76" t="s">
        <v>329</v>
      </c>
    </row>
    <row r="5" ht="22" customHeight="1" spans="1:14">
      <c r="A5" s="74"/>
      <c r="B5" s="76" t="s">
        <v>164</v>
      </c>
      <c r="C5" s="76" t="s">
        <v>165</v>
      </c>
      <c r="D5" s="76" t="s">
        <v>166</v>
      </c>
      <c r="E5" s="76" t="s">
        <v>167</v>
      </c>
      <c r="F5" s="76" t="s">
        <v>168</v>
      </c>
      <c r="G5" s="76" t="s">
        <v>169</v>
      </c>
      <c r="H5" s="73"/>
      <c r="I5" s="76"/>
      <c r="J5" s="76"/>
      <c r="K5" s="76"/>
      <c r="L5" s="76"/>
      <c r="M5" s="76"/>
      <c r="N5" s="76"/>
    </row>
    <row r="6" ht="22" customHeight="1" spans="1:14">
      <c r="A6" s="77" t="s">
        <v>172</v>
      </c>
      <c r="B6" s="78">
        <f>C6-1</f>
        <v>72</v>
      </c>
      <c r="C6" s="78">
        <f>D6-2</f>
        <v>73</v>
      </c>
      <c r="D6" s="79">
        <v>75</v>
      </c>
      <c r="E6" s="78">
        <f>D6+2</f>
        <v>77</v>
      </c>
      <c r="F6" s="78">
        <f>E6+2</f>
        <v>79</v>
      </c>
      <c r="G6" s="78">
        <f>F6+1</f>
        <v>80</v>
      </c>
      <c r="H6" s="73"/>
      <c r="I6" s="86" t="s">
        <v>174</v>
      </c>
      <c r="J6" s="86" t="s">
        <v>173</v>
      </c>
      <c r="K6" s="86" t="s">
        <v>173</v>
      </c>
      <c r="L6" s="86" t="s">
        <v>173</v>
      </c>
      <c r="M6" s="86" t="s">
        <v>330</v>
      </c>
      <c r="N6" s="86" t="s">
        <v>173</v>
      </c>
    </row>
    <row r="7" ht="22" customHeight="1" spans="1:14">
      <c r="A7" s="77" t="s">
        <v>177</v>
      </c>
      <c r="B7" s="78">
        <f>C7-4</f>
        <v>114</v>
      </c>
      <c r="C7" s="78">
        <f>D7-4</f>
        <v>118</v>
      </c>
      <c r="D7" s="79">
        <v>122</v>
      </c>
      <c r="E7" s="78">
        <f>D7+4</f>
        <v>126</v>
      </c>
      <c r="F7" s="78">
        <f>E7+4</f>
        <v>130</v>
      </c>
      <c r="G7" s="78">
        <f>F7+6</f>
        <v>136</v>
      </c>
      <c r="H7" s="73"/>
      <c r="I7" s="86" t="s">
        <v>173</v>
      </c>
      <c r="J7" s="86" t="s">
        <v>331</v>
      </c>
      <c r="K7" s="86" t="s">
        <v>332</v>
      </c>
      <c r="L7" s="86" t="s">
        <v>173</v>
      </c>
      <c r="M7" s="86" t="s">
        <v>183</v>
      </c>
      <c r="N7" s="86" t="s">
        <v>174</v>
      </c>
    </row>
    <row r="8" ht="22" customHeight="1" spans="1:14">
      <c r="A8" s="77" t="s">
        <v>178</v>
      </c>
      <c r="B8" s="78">
        <f>C8-4</f>
        <v>110</v>
      </c>
      <c r="C8" s="78">
        <f>D8-4</f>
        <v>114</v>
      </c>
      <c r="D8" s="79">
        <v>118</v>
      </c>
      <c r="E8" s="78">
        <f>D8+4</f>
        <v>122</v>
      </c>
      <c r="F8" s="78">
        <f>E8+5</f>
        <v>127</v>
      </c>
      <c r="G8" s="78">
        <f>F8+6</f>
        <v>133</v>
      </c>
      <c r="H8" s="73"/>
      <c r="I8" s="86" t="s">
        <v>174</v>
      </c>
      <c r="J8" s="86" t="s">
        <v>173</v>
      </c>
      <c r="K8" s="86" t="s">
        <v>173</v>
      </c>
      <c r="L8" s="86" t="s">
        <v>173</v>
      </c>
      <c r="M8" s="86" t="s">
        <v>174</v>
      </c>
      <c r="N8" s="86" t="s">
        <v>173</v>
      </c>
    </row>
    <row r="9" ht="22" customHeight="1" spans="1:14">
      <c r="A9" s="77" t="s">
        <v>179</v>
      </c>
      <c r="B9" s="78">
        <f>C9-1.2</f>
        <v>87</v>
      </c>
      <c r="C9" s="78">
        <f>D9-1.8</f>
        <v>88.2</v>
      </c>
      <c r="D9" s="79">
        <v>90</v>
      </c>
      <c r="E9" s="78">
        <f>D9+1.8</f>
        <v>91.8</v>
      </c>
      <c r="F9" s="78">
        <f>E9+1.8</f>
        <v>93.6</v>
      </c>
      <c r="G9" s="78">
        <f>F9+1.3</f>
        <v>94.9</v>
      </c>
      <c r="H9" s="73"/>
      <c r="I9" s="86" t="s">
        <v>331</v>
      </c>
      <c r="J9" s="86" t="s">
        <v>331</v>
      </c>
      <c r="K9" s="86" t="s">
        <v>330</v>
      </c>
      <c r="L9" s="86" t="s">
        <v>331</v>
      </c>
      <c r="M9" s="86" t="s">
        <v>173</v>
      </c>
      <c r="N9" s="86" t="s">
        <v>330</v>
      </c>
    </row>
    <row r="10" ht="22" customHeight="1" spans="1:14">
      <c r="A10" s="77" t="s">
        <v>180</v>
      </c>
      <c r="B10" s="78">
        <f>C10-1.2</f>
        <v>46.6</v>
      </c>
      <c r="C10" s="78">
        <f>D10-1.2</f>
        <v>47.8</v>
      </c>
      <c r="D10" s="79">
        <v>49</v>
      </c>
      <c r="E10" s="78">
        <f>D10+1.2</f>
        <v>50.2</v>
      </c>
      <c r="F10" s="78">
        <f>E10+1.2</f>
        <v>51.4</v>
      </c>
      <c r="G10" s="78">
        <f>F10+1.4</f>
        <v>52.8</v>
      </c>
      <c r="H10" s="73"/>
      <c r="I10" s="86" t="s">
        <v>173</v>
      </c>
      <c r="J10" s="86" t="s">
        <v>173</v>
      </c>
      <c r="K10" s="86" t="s">
        <v>173</v>
      </c>
      <c r="L10" s="86" t="s">
        <v>173</v>
      </c>
      <c r="M10" s="86" t="s">
        <v>173</v>
      </c>
      <c r="N10" s="86" t="s">
        <v>173</v>
      </c>
    </row>
    <row r="11" ht="22" customHeight="1" spans="1:14">
      <c r="A11" s="77" t="s">
        <v>181</v>
      </c>
      <c r="B11" s="78">
        <f>C11-0.6</f>
        <v>63.2</v>
      </c>
      <c r="C11" s="78">
        <f>D11-1.2</f>
        <v>63.8</v>
      </c>
      <c r="D11" s="79">
        <v>65</v>
      </c>
      <c r="E11" s="78">
        <f>D11+1.2</f>
        <v>66.2</v>
      </c>
      <c r="F11" s="78">
        <f>E11+1.2</f>
        <v>67.4</v>
      </c>
      <c r="G11" s="78">
        <f>F11+0.6</f>
        <v>68</v>
      </c>
      <c r="H11" s="73"/>
      <c r="I11" s="86" t="s">
        <v>173</v>
      </c>
      <c r="J11" s="86" t="s">
        <v>173</v>
      </c>
      <c r="K11" s="86" t="s">
        <v>173</v>
      </c>
      <c r="L11" s="86" t="s">
        <v>173</v>
      </c>
      <c r="M11" s="86" t="s">
        <v>173</v>
      </c>
      <c r="N11" s="86" t="s">
        <v>173</v>
      </c>
    </row>
    <row r="12" ht="22" customHeight="1" spans="1:14">
      <c r="A12" s="77" t="s">
        <v>182</v>
      </c>
      <c r="B12" s="78">
        <f>C12-0.8</f>
        <v>22.4</v>
      </c>
      <c r="C12" s="78">
        <f>D12-0.8</f>
        <v>23.2</v>
      </c>
      <c r="D12" s="79">
        <v>24</v>
      </c>
      <c r="E12" s="78">
        <f>D12+0.8</f>
        <v>24.8</v>
      </c>
      <c r="F12" s="78">
        <f>E12+0.8</f>
        <v>25.6</v>
      </c>
      <c r="G12" s="78">
        <f>F12+1.3</f>
        <v>26.9</v>
      </c>
      <c r="H12" s="73"/>
      <c r="I12" s="86" t="s">
        <v>173</v>
      </c>
      <c r="J12" s="86" t="s">
        <v>173</v>
      </c>
      <c r="K12" s="86" t="s">
        <v>183</v>
      </c>
      <c r="L12" s="86" t="s">
        <v>173</v>
      </c>
      <c r="M12" s="86" t="s">
        <v>173</v>
      </c>
      <c r="N12" s="86" t="s">
        <v>173</v>
      </c>
    </row>
    <row r="13" ht="22" customHeight="1" spans="1:14">
      <c r="A13" s="77" t="s">
        <v>184</v>
      </c>
      <c r="B13" s="78">
        <f>C13-0.7</f>
        <v>20.6</v>
      </c>
      <c r="C13" s="78">
        <f>D13-0.7</f>
        <v>21.3</v>
      </c>
      <c r="D13" s="79">
        <v>22</v>
      </c>
      <c r="E13" s="78">
        <f>D13+0.7</f>
        <v>22.7</v>
      </c>
      <c r="F13" s="78">
        <f>E13+0.7</f>
        <v>23.4</v>
      </c>
      <c r="G13" s="78">
        <f>F13+1</f>
        <v>24.4</v>
      </c>
      <c r="H13" s="73"/>
      <c r="I13" s="86" t="s">
        <v>173</v>
      </c>
      <c r="J13" s="86" t="s">
        <v>173</v>
      </c>
      <c r="K13" s="86" t="s">
        <v>173</v>
      </c>
      <c r="L13" s="86" t="s">
        <v>173</v>
      </c>
      <c r="M13" s="86" t="s">
        <v>173</v>
      </c>
      <c r="N13" s="86" t="s">
        <v>173</v>
      </c>
    </row>
    <row r="14" ht="22" customHeight="1" spans="1:14">
      <c r="A14" s="77" t="s">
        <v>185</v>
      </c>
      <c r="B14" s="78">
        <f t="shared" ref="B14:B20" si="0">C14-0.5</f>
        <v>14.5</v>
      </c>
      <c r="C14" s="78">
        <f t="shared" ref="C14:C20" si="1">D14-0.5</f>
        <v>15</v>
      </c>
      <c r="D14" s="79">
        <v>15.5</v>
      </c>
      <c r="E14" s="78">
        <f t="shared" ref="E14:E20" si="2">D14+0.5</f>
        <v>16</v>
      </c>
      <c r="F14" s="78">
        <f t="shared" ref="F14:F20" si="3">E14+0.5</f>
        <v>16.5</v>
      </c>
      <c r="G14" s="78">
        <f>F14+0.7</f>
        <v>17.2</v>
      </c>
      <c r="H14" s="73"/>
      <c r="I14" s="86" t="s">
        <v>173</v>
      </c>
      <c r="J14" s="86" t="s">
        <v>173</v>
      </c>
      <c r="K14" s="86" t="s">
        <v>173</v>
      </c>
      <c r="L14" s="86" t="s">
        <v>173</v>
      </c>
      <c r="M14" s="86" t="s">
        <v>173</v>
      </c>
      <c r="N14" s="86" t="s">
        <v>173</v>
      </c>
    </row>
    <row r="15" ht="22" customHeight="1" spans="1:14">
      <c r="A15" s="77" t="s">
        <v>186</v>
      </c>
      <c r="B15" s="78">
        <f>C15</f>
        <v>2</v>
      </c>
      <c r="C15" s="78">
        <f>D15</f>
        <v>2</v>
      </c>
      <c r="D15" s="79">
        <v>2</v>
      </c>
      <c r="E15" s="78">
        <f t="shared" ref="E15:G15" si="4">D15</f>
        <v>2</v>
      </c>
      <c r="F15" s="78">
        <f t="shared" si="4"/>
        <v>2</v>
      </c>
      <c r="G15" s="78">
        <f t="shared" si="4"/>
        <v>2</v>
      </c>
      <c r="H15" s="73"/>
      <c r="I15" s="86" t="s">
        <v>173</v>
      </c>
      <c r="J15" s="86" t="s">
        <v>173</v>
      </c>
      <c r="K15" s="86" t="s">
        <v>174</v>
      </c>
      <c r="L15" s="86" t="s">
        <v>173</v>
      </c>
      <c r="M15" s="86" t="s">
        <v>173</v>
      </c>
      <c r="N15" s="86" t="s">
        <v>173</v>
      </c>
    </row>
    <row r="16" ht="22" customHeight="1" spans="1:14">
      <c r="A16" s="77" t="s">
        <v>187</v>
      </c>
      <c r="B16" s="78">
        <f t="shared" si="0"/>
        <v>9.5</v>
      </c>
      <c r="C16" s="78">
        <f t="shared" si="1"/>
        <v>10</v>
      </c>
      <c r="D16" s="79">
        <v>10.5</v>
      </c>
      <c r="E16" s="78">
        <f t="shared" si="2"/>
        <v>11</v>
      </c>
      <c r="F16" s="78">
        <f t="shared" si="3"/>
        <v>11.5</v>
      </c>
      <c r="G16" s="78">
        <f>F16+0.7</f>
        <v>12.2</v>
      </c>
      <c r="H16" s="73"/>
      <c r="I16" s="86" t="s">
        <v>173</v>
      </c>
      <c r="J16" s="86" t="s">
        <v>173</v>
      </c>
      <c r="K16" s="86" t="s">
        <v>173</v>
      </c>
      <c r="L16" s="86" t="s">
        <v>173</v>
      </c>
      <c r="M16" s="86" t="s">
        <v>173</v>
      </c>
      <c r="N16" s="86" t="s">
        <v>173</v>
      </c>
    </row>
    <row r="17" ht="22" customHeight="1" spans="1:14">
      <c r="A17" s="80" t="s">
        <v>188</v>
      </c>
      <c r="B17" s="78">
        <f>C17-1</f>
        <v>60</v>
      </c>
      <c r="C17" s="78">
        <f>D17-1</f>
        <v>61</v>
      </c>
      <c r="D17" s="81">
        <v>62</v>
      </c>
      <c r="E17" s="78">
        <f>(D17+1)</f>
        <v>63</v>
      </c>
      <c r="F17" s="78">
        <f>(E17+1)</f>
        <v>64</v>
      </c>
      <c r="G17" s="78">
        <f>(F17+1.5)</f>
        <v>65.5</v>
      </c>
      <c r="H17" s="73"/>
      <c r="I17" s="86" t="s">
        <v>174</v>
      </c>
      <c r="J17" s="86" t="s">
        <v>174</v>
      </c>
      <c r="K17" s="86" t="s">
        <v>183</v>
      </c>
      <c r="L17" s="86" t="s">
        <v>174</v>
      </c>
      <c r="M17" s="86" t="s">
        <v>183</v>
      </c>
      <c r="N17" s="86" t="s">
        <v>183</v>
      </c>
    </row>
    <row r="18" ht="22" customHeight="1" spans="1:14">
      <c r="A18" s="77" t="s">
        <v>189</v>
      </c>
      <c r="B18" s="78">
        <f>D18</f>
        <v>12</v>
      </c>
      <c r="C18" s="78">
        <f>D18</f>
        <v>12</v>
      </c>
      <c r="D18" s="81">
        <v>12</v>
      </c>
      <c r="E18" s="78">
        <f>D18</f>
        <v>12</v>
      </c>
      <c r="F18" s="78">
        <f>D18</f>
        <v>12</v>
      </c>
      <c r="G18" s="78">
        <f>D18</f>
        <v>12</v>
      </c>
      <c r="H18" s="73"/>
      <c r="I18" s="86" t="s">
        <v>173</v>
      </c>
      <c r="J18" s="86" t="s">
        <v>173</v>
      </c>
      <c r="K18" s="86" t="s">
        <v>173</v>
      </c>
      <c r="L18" s="86" t="s">
        <v>173</v>
      </c>
      <c r="M18" s="86" t="s">
        <v>173</v>
      </c>
      <c r="N18" s="86" t="s">
        <v>173</v>
      </c>
    </row>
    <row r="19" ht="22" customHeight="1" spans="1:14">
      <c r="A19" s="77" t="s">
        <v>190</v>
      </c>
      <c r="B19" s="78">
        <f t="shared" si="0"/>
        <v>37</v>
      </c>
      <c r="C19" s="78">
        <f t="shared" si="1"/>
        <v>37.5</v>
      </c>
      <c r="D19" s="79">
        <v>38</v>
      </c>
      <c r="E19" s="78">
        <f t="shared" si="2"/>
        <v>38.5</v>
      </c>
      <c r="F19" s="78">
        <f t="shared" si="3"/>
        <v>39</v>
      </c>
      <c r="G19" s="82">
        <f>F19+0.5</f>
        <v>39.5</v>
      </c>
      <c r="H19" s="73"/>
      <c r="I19" s="86" t="s">
        <v>333</v>
      </c>
      <c r="J19" s="86" t="s">
        <v>183</v>
      </c>
      <c r="K19" s="86" t="s">
        <v>173</v>
      </c>
      <c r="L19" s="86" t="s">
        <v>173</v>
      </c>
      <c r="M19" s="86" t="s">
        <v>183</v>
      </c>
      <c r="N19" s="86" t="s">
        <v>183</v>
      </c>
    </row>
    <row r="20" ht="22" customHeight="1" spans="1:14">
      <c r="A20" s="77" t="s">
        <v>191</v>
      </c>
      <c r="B20" s="78">
        <f t="shared" si="0"/>
        <v>31</v>
      </c>
      <c r="C20" s="78">
        <f t="shared" si="1"/>
        <v>31.5</v>
      </c>
      <c r="D20" s="79">
        <v>32</v>
      </c>
      <c r="E20" s="78">
        <f t="shared" si="2"/>
        <v>32.5</v>
      </c>
      <c r="F20" s="78">
        <f t="shared" si="3"/>
        <v>33</v>
      </c>
      <c r="G20" s="82">
        <f>F20+0.75</f>
        <v>33.75</v>
      </c>
      <c r="H20" s="73"/>
      <c r="I20" s="86" t="s">
        <v>173</v>
      </c>
      <c r="J20" s="86" t="s">
        <v>330</v>
      </c>
      <c r="K20" s="86" t="s">
        <v>173</v>
      </c>
      <c r="L20" s="86" t="s">
        <v>173</v>
      </c>
      <c r="M20" s="86" t="s">
        <v>173</v>
      </c>
      <c r="N20" s="86" t="s">
        <v>173</v>
      </c>
    </row>
    <row r="21" ht="22" customHeight="1" spans="1:14">
      <c r="A21" s="83" t="s">
        <v>196</v>
      </c>
      <c r="D21" s="84"/>
      <c r="E21" s="84"/>
      <c r="F21" s="84"/>
      <c r="G21" s="84"/>
      <c r="H21" s="84"/>
      <c r="I21" s="87"/>
      <c r="J21" s="87"/>
      <c r="K21" s="87"/>
      <c r="L21" s="87"/>
      <c r="M21" s="87"/>
      <c r="N21" s="87"/>
    </row>
    <row r="22" ht="22" customHeight="1" spans="1:14">
      <c r="A22" s="66" t="s">
        <v>334</v>
      </c>
      <c r="D22" s="84"/>
      <c r="E22" s="84"/>
      <c r="F22" s="84"/>
      <c r="G22" s="84"/>
      <c r="H22" s="84"/>
      <c r="I22" s="87"/>
      <c r="J22" s="87"/>
      <c r="K22" s="87"/>
      <c r="L22" s="87"/>
      <c r="M22" s="87"/>
      <c r="N22" s="87"/>
    </row>
    <row r="23" spans="1:13">
      <c r="A23" s="84"/>
      <c r="B23" s="84"/>
      <c r="C23" s="84"/>
      <c r="D23" s="84"/>
      <c r="E23" s="84"/>
      <c r="F23" s="84"/>
      <c r="G23" s="84"/>
      <c r="H23" s="84"/>
      <c r="I23" s="88" t="s">
        <v>335</v>
      </c>
      <c r="J23" s="88"/>
      <c r="K23" s="88" t="s">
        <v>199</v>
      </c>
      <c r="L23" s="88"/>
      <c r="M23" s="88" t="s">
        <v>336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17"/>
  <sheetViews>
    <sheetView workbookViewId="0">
      <selection activeCell="J20" sqref="J20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56" customWidth="1"/>
    <col min="15" max="15" width="10.6666666666667" customWidth="1"/>
  </cols>
  <sheetData>
    <row r="1" ht="29.25" spans="1:15">
      <c r="A1" s="3" t="s">
        <v>337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338</v>
      </c>
      <c r="B2" s="5" t="s">
        <v>339</v>
      </c>
      <c r="C2" s="5" t="s">
        <v>340</v>
      </c>
      <c r="D2" s="5" t="s">
        <v>341</v>
      </c>
      <c r="E2" s="5" t="s">
        <v>342</v>
      </c>
      <c r="F2" s="5" t="s">
        <v>343</v>
      </c>
      <c r="G2" s="5" t="s">
        <v>344</v>
      </c>
      <c r="H2" s="5" t="s">
        <v>345</v>
      </c>
      <c r="I2" s="4" t="s">
        <v>346</v>
      </c>
      <c r="J2" s="4" t="s">
        <v>347</v>
      </c>
      <c r="K2" s="4" t="s">
        <v>348</v>
      </c>
      <c r="L2" s="4" t="s">
        <v>349</v>
      </c>
      <c r="M2" s="4" t="s">
        <v>350</v>
      </c>
      <c r="N2" s="59" t="s">
        <v>351</v>
      </c>
      <c r="O2" s="5" t="s">
        <v>352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353</v>
      </c>
      <c r="J3" s="4" t="s">
        <v>353</v>
      </c>
      <c r="K3" s="4" t="s">
        <v>353</v>
      </c>
      <c r="L3" s="4" t="s">
        <v>353</v>
      </c>
      <c r="M3" s="4" t="s">
        <v>353</v>
      </c>
      <c r="N3" s="60"/>
      <c r="O3" s="7"/>
    </row>
    <row r="4" s="55" customFormat="1" spans="1:16">
      <c r="A4" s="11">
        <v>1</v>
      </c>
      <c r="B4" s="11">
        <v>4717</v>
      </c>
      <c r="C4" s="11" t="s">
        <v>354</v>
      </c>
      <c r="D4" s="11" t="s">
        <v>355</v>
      </c>
      <c r="E4" s="11" t="s">
        <v>62</v>
      </c>
      <c r="F4" s="11" t="s">
        <v>356</v>
      </c>
      <c r="G4" s="11" t="s">
        <v>357</v>
      </c>
      <c r="H4" s="57"/>
      <c r="I4" s="11">
        <v>1</v>
      </c>
      <c r="J4" s="11">
        <v>0</v>
      </c>
      <c r="K4" s="11">
        <v>1</v>
      </c>
      <c r="L4" s="11">
        <v>0</v>
      </c>
      <c r="M4" s="11">
        <v>1</v>
      </c>
      <c r="N4" s="61"/>
      <c r="O4" s="11" t="s">
        <v>358</v>
      </c>
      <c r="P4" s="62"/>
    </row>
    <row r="5" s="55" customFormat="1" spans="1:16">
      <c r="A5" s="11">
        <v>2</v>
      </c>
      <c r="B5" s="11">
        <v>4718</v>
      </c>
      <c r="C5" s="11" t="s">
        <v>354</v>
      </c>
      <c r="D5" s="11" t="s">
        <v>355</v>
      </c>
      <c r="E5" s="11" t="s">
        <v>62</v>
      </c>
      <c r="F5" s="11" t="s">
        <v>356</v>
      </c>
      <c r="G5" s="11" t="s">
        <v>357</v>
      </c>
      <c r="H5" s="57"/>
      <c r="I5" s="11">
        <v>0</v>
      </c>
      <c r="J5" s="11">
        <v>1</v>
      </c>
      <c r="K5" s="11">
        <v>0</v>
      </c>
      <c r="L5" s="11">
        <v>0</v>
      </c>
      <c r="M5" s="11">
        <v>1</v>
      </c>
      <c r="N5" s="61"/>
      <c r="O5" s="11" t="s">
        <v>358</v>
      </c>
      <c r="P5" s="62"/>
    </row>
    <row r="6" s="55" customFormat="1" spans="1:16">
      <c r="A6" s="11">
        <v>3</v>
      </c>
      <c r="B6" s="11">
        <v>4719</v>
      </c>
      <c r="C6" s="11" t="s">
        <v>354</v>
      </c>
      <c r="D6" s="11" t="s">
        <v>355</v>
      </c>
      <c r="E6" s="11" t="s">
        <v>62</v>
      </c>
      <c r="F6" s="11" t="s">
        <v>356</v>
      </c>
      <c r="G6" s="11" t="s">
        <v>357</v>
      </c>
      <c r="H6" s="57"/>
      <c r="I6" s="11">
        <v>1</v>
      </c>
      <c r="J6" s="11">
        <v>0</v>
      </c>
      <c r="K6" s="11">
        <v>0</v>
      </c>
      <c r="L6" s="11">
        <v>0</v>
      </c>
      <c r="M6" s="11">
        <v>1</v>
      </c>
      <c r="N6" s="61"/>
      <c r="O6" s="11" t="s">
        <v>358</v>
      </c>
      <c r="P6" s="62"/>
    </row>
    <row r="7" s="55" customFormat="1" spans="1:16">
      <c r="A7" s="11">
        <v>4</v>
      </c>
      <c r="B7" s="11">
        <v>4720</v>
      </c>
      <c r="C7" s="11" t="s">
        <v>354</v>
      </c>
      <c r="D7" s="11" t="s">
        <v>355</v>
      </c>
      <c r="E7" s="11" t="s">
        <v>62</v>
      </c>
      <c r="F7" s="11" t="s">
        <v>356</v>
      </c>
      <c r="G7" s="11" t="s">
        <v>357</v>
      </c>
      <c r="H7" s="57"/>
      <c r="I7" s="11">
        <v>1</v>
      </c>
      <c r="J7" s="11">
        <v>0</v>
      </c>
      <c r="K7" s="11">
        <v>0</v>
      </c>
      <c r="L7" s="11">
        <v>0</v>
      </c>
      <c r="M7" s="11">
        <v>1</v>
      </c>
      <c r="N7" s="61"/>
      <c r="O7" s="11" t="s">
        <v>358</v>
      </c>
      <c r="P7" s="62"/>
    </row>
    <row r="8" s="55" customFormat="1" spans="1:16">
      <c r="A8" s="11">
        <v>5</v>
      </c>
      <c r="B8" s="11">
        <v>4707</v>
      </c>
      <c r="C8" s="11" t="s">
        <v>354</v>
      </c>
      <c r="D8" s="11" t="s">
        <v>359</v>
      </c>
      <c r="E8" s="11" t="s">
        <v>62</v>
      </c>
      <c r="F8" s="11" t="s">
        <v>356</v>
      </c>
      <c r="G8" s="11" t="s">
        <v>357</v>
      </c>
      <c r="H8" s="57"/>
      <c r="I8" s="11">
        <v>0</v>
      </c>
      <c r="J8" s="11">
        <v>1</v>
      </c>
      <c r="K8" s="11">
        <v>0</v>
      </c>
      <c r="L8" s="11">
        <v>0</v>
      </c>
      <c r="M8" s="11">
        <v>1</v>
      </c>
      <c r="N8" s="61"/>
      <c r="O8" s="11" t="s">
        <v>358</v>
      </c>
      <c r="P8" s="62"/>
    </row>
    <row r="9" s="55" customFormat="1" spans="1:16">
      <c r="A9" s="11">
        <v>6</v>
      </c>
      <c r="B9" s="11">
        <v>4708</v>
      </c>
      <c r="C9" s="11" t="s">
        <v>354</v>
      </c>
      <c r="D9" s="11" t="s">
        <v>359</v>
      </c>
      <c r="E9" s="11" t="s">
        <v>62</v>
      </c>
      <c r="F9" s="11" t="s">
        <v>356</v>
      </c>
      <c r="G9" s="11" t="s">
        <v>357</v>
      </c>
      <c r="H9" s="57"/>
      <c r="I9" s="11">
        <v>2</v>
      </c>
      <c r="J9" s="11">
        <v>0</v>
      </c>
      <c r="K9" s="11">
        <v>0</v>
      </c>
      <c r="L9" s="11">
        <v>0</v>
      </c>
      <c r="M9" s="11">
        <v>0</v>
      </c>
      <c r="N9" s="61"/>
      <c r="O9" s="11" t="s">
        <v>358</v>
      </c>
      <c r="P9" s="62"/>
    </row>
    <row r="10" s="55" customFormat="1" spans="1:16">
      <c r="A10" s="11">
        <v>7</v>
      </c>
      <c r="B10" s="11">
        <v>4710</v>
      </c>
      <c r="C10" s="11" t="s">
        <v>354</v>
      </c>
      <c r="D10" s="11" t="s">
        <v>359</v>
      </c>
      <c r="E10" s="11" t="s">
        <v>62</v>
      </c>
      <c r="F10" s="11" t="s">
        <v>356</v>
      </c>
      <c r="G10" s="11" t="s">
        <v>357</v>
      </c>
      <c r="H10" s="57"/>
      <c r="I10" s="11">
        <v>1</v>
      </c>
      <c r="J10" s="11">
        <v>0</v>
      </c>
      <c r="K10" s="11">
        <v>1</v>
      </c>
      <c r="L10" s="11">
        <v>1</v>
      </c>
      <c r="M10" s="11">
        <v>0</v>
      </c>
      <c r="N10" s="61"/>
      <c r="O10" s="11" t="s">
        <v>358</v>
      </c>
      <c r="P10" s="62"/>
    </row>
    <row r="11" s="55" customFormat="1" spans="1:16">
      <c r="A11" s="11">
        <v>8</v>
      </c>
      <c r="B11" s="11">
        <v>4709</v>
      </c>
      <c r="C11" s="11" t="s">
        <v>354</v>
      </c>
      <c r="D11" s="11" t="s">
        <v>359</v>
      </c>
      <c r="E11" s="11" t="s">
        <v>62</v>
      </c>
      <c r="F11" s="11" t="s">
        <v>356</v>
      </c>
      <c r="G11" s="11" t="s">
        <v>357</v>
      </c>
      <c r="H11" s="57"/>
      <c r="I11" s="11">
        <v>2</v>
      </c>
      <c r="J11" s="11">
        <v>0</v>
      </c>
      <c r="K11" s="11">
        <v>0</v>
      </c>
      <c r="L11" s="11">
        <v>0</v>
      </c>
      <c r="M11" s="11">
        <v>0</v>
      </c>
      <c r="N11" s="61"/>
      <c r="O11" s="11" t="s">
        <v>358</v>
      </c>
      <c r="P11" s="62"/>
    </row>
    <row r="12" spans="1:15">
      <c r="A12" s="11">
        <v>9</v>
      </c>
      <c r="B12" s="11">
        <v>4715</v>
      </c>
      <c r="C12" s="11" t="s">
        <v>354</v>
      </c>
      <c r="D12" s="11" t="s">
        <v>359</v>
      </c>
      <c r="E12" s="11" t="s">
        <v>62</v>
      </c>
      <c r="F12" s="11" t="s">
        <v>356</v>
      </c>
      <c r="G12" s="11" t="s">
        <v>357</v>
      </c>
      <c r="H12" s="58"/>
      <c r="I12" s="11">
        <v>1</v>
      </c>
      <c r="J12" s="11">
        <v>0</v>
      </c>
      <c r="K12" s="11">
        <v>1</v>
      </c>
      <c r="L12" s="11">
        <v>1</v>
      </c>
      <c r="M12" s="11">
        <v>0</v>
      </c>
      <c r="N12" s="63"/>
      <c r="O12" s="11" t="s">
        <v>358</v>
      </c>
    </row>
    <row r="13" spans="1:15">
      <c r="A13" s="11">
        <v>10</v>
      </c>
      <c r="B13" s="11">
        <v>4714</v>
      </c>
      <c r="C13" s="11" t="s">
        <v>354</v>
      </c>
      <c r="D13" s="11" t="s">
        <v>359</v>
      </c>
      <c r="E13" s="11" t="s">
        <v>62</v>
      </c>
      <c r="F13" s="11" t="s">
        <v>356</v>
      </c>
      <c r="G13" s="11" t="s">
        <v>357</v>
      </c>
      <c r="H13" s="58"/>
      <c r="I13" s="11">
        <v>1</v>
      </c>
      <c r="J13" s="11">
        <v>0</v>
      </c>
      <c r="K13" s="11">
        <v>1</v>
      </c>
      <c r="L13" s="11">
        <v>0</v>
      </c>
      <c r="M13" s="11">
        <v>1</v>
      </c>
      <c r="N13" s="63"/>
      <c r="O13" s="11" t="s">
        <v>358</v>
      </c>
    </row>
    <row r="14" spans="1:15">
      <c r="A14" s="11">
        <v>11</v>
      </c>
      <c r="B14" s="11">
        <v>4716</v>
      </c>
      <c r="C14" s="11" t="s">
        <v>354</v>
      </c>
      <c r="D14" s="11" t="s">
        <v>359</v>
      </c>
      <c r="E14" s="11" t="s">
        <v>62</v>
      </c>
      <c r="F14" s="11" t="s">
        <v>356</v>
      </c>
      <c r="G14" s="11" t="s">
        <v>357</v>
      </c>
      <c r="H14" s="58"/>
      <c r="I14" s="11">
        <v>1</v>
      </c>
      <c r="J14" s="11">
        <v>0</v>
      </c>
      <c r="K14" s="11">
        <v>1</v>
      </c>
      <c r="L14" s="11">
        <v>0</v>
      </c>
      <c r="M14" s="11">
        <v>1</v>
      </c>
      <c r="N14" s="63"/>
      <c r="O14" s="11" t="s">
        <v>358</v>
      </c>
    </row>
    <row r="15" spans="1:1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64"/>
      <c r="O15" s="12"/>
    </row>
    <row r="16" s="2" customFormat="1" ht="18.75" spans="1:15">
      <c r="A16" s="13" t="s">
        <v>360</v>
      </c>
      <c r="B16" s="14"/>
      <c r="C16" s="14"/>
      <c r="D16" s="15"/>
      <c r="E16" s="16"/>
      <c r="F16" s="31"/>
      <c r="G16" s="31"/>
      <c r="H16" s="31"/>
      <c r="I16" s="25"/>
      <c r="J16" s="13" t="s">
        <v>361</v>
      </c>
      <c r="K16" s="14"/>
      <c r="L16" s="14"/>
      <c r="M16" s="15"/>
      <c r="N16" s="65"/>
      <c r="O16" s="24"/>
    </row>
    <row r="17" ht="34" customHeight="1" spans="1:15">
      <c r="A17" s="20" t="s">
        <v>362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</row>
  </sheetData>
  <mergeCells count="15">
    <mergeCell ref="A1:O1"/>
    <mergeCell ref="A16:D16"/>
    <mergeCell ref="E16:I16"/>
    <mergeCell ref="J16:M16"/>
    <mergeCell ref="A17:O1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1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2025-08-18T07:58:44Z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9A76448B09AA4BF58667FC667EC195F4</vt:lpwstr>
  </property>
</Properties>
</file>