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8" activeTab="1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验货尺寸表 (尾期第一批) " sheetId="19" r:id="rId9"/>
    <sheet name="尾期 (第一批)" sheetId="18" r:id="rId10"/>
    <sheet name="尾期 (第二批) " sheetId="21" r:id="rId11"/>
    <sheet name="验货尺寸表 (尾期第二批) " sheetId="22" r:id="rId12"/>
    <sheet name="尾期 (第三批) " sheetId="23" r:id="rId13"/>
    <sheet name="验货尺寸表 (尾期第三批) " sheetId="24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externalReferences>
    <externalReference r:id="rId21"/>
    <externalReference r:id="rId22"/>
    <externalReference r:id="rId23"/>
    <externalReference r:id="rId2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<sst xmlns="http://schemas.openxmlformats.org/spreadsheetml/2006/main" count="1679" uniqueCount="440">
  <si>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</si>
  <si>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</si>
  <si>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</si>
  <si>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</si>
  <si>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</si>
  <si>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</si>
  <si>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</si>
  <si>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</si>
  <si>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</si>
  <si>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</si>
  <si>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</si>
  <si>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</si>
  <si>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</si>
  <si>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</si>
  <si>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</si>
  <si>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</si>
  <si>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</si>
  <si>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</si>
  <si>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</si>
  <si>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</si>
  <si>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</si>
  <si>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</si>
  <si>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</si>
  <si>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</si>
  <si>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</si>
  <si>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</si>
  <si>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</si>
  <si>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</si>
  <si>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</si>
  <si>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</si>
  <si>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</si>
  <si>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</si>
  <si>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</si>
  <si>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</si>
  <si>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</si>
  <si>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</si>
  <si>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</si>
  <si>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</si>
  <si>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</si>
  <si>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</si>
  <si>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</si>
  <si>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</si>
  <si>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</si>
  <si>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</si>
  <si>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</si>
  <si>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</si>
  <si>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</si>
  <si>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</si>
  <si>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</si>
  <si>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</si>
  <si>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</si>
  <si>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</si>
  <si>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</si>
  <si>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</si>
  <si>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</si>
  <si>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</si>
  <si>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</si>
  <si>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</si>
  <si>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</si>
  <si>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</si>
  <si>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</si>
  <si>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</si>
  <si>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TACCAN91209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</si>
  <si>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</si>
  <si>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</si>
  <si>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</si>
  <si>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</si>
  <si>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</si>
  <si>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</si>
  <si>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</si>
  <si>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</si>
  <si>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</si>
  <si>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</si>
  <si>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</si>
  <si>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</si>
  <si>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</si>
  <si>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</si>
  <si>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</si>
  <si>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</si>
  <si>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</si>
  <si>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</si>
  <si>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</si>
  <si>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</si>
  <si>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</si>
  <si>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</si>
  <si>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</si>
  <si>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</si>
  <si>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</si>
  <si>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</si>
  <si>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</si>
  <si>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</si>
  <si>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</si>
  <si>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</si>
  <si>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</si>
  <si>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</si>
  <si>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</si>
  <si>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</si>
  <si>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</si>
  <si>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</si>
  <si>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</si>
  <si>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</si>
  <si>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</si>
  <si>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</si>
  <si>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</si>
  <si>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</si>
  <si>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</si>
  <si>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</si>
  <si>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</si>
  <si>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</si>
  <si>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</si>
  <si>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</si>
  <si>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</si>
  <si>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</si>
  <si>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</si>
  <si>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</si>
  <si>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</si>
  <si>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</si>
  <si>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卡其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</si>
  <si>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</si>
  <si>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</si>
  <si>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</si>
  <si>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</si>
  <si>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</si>
  <si>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</si>
  <si>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</si>
  <si>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</si>
  <si>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1.上领处容皱，领间线不均匀</t>
  </si>
  <si>
    <t>2.前中拉链歪斜，不顺直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</si>
  <si>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</si>
  <si>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</si>
  <si>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</si>
  <si>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</si>
  <si>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</si>
  <si>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</si>
  <si>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</si>
  <si>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</si>
  <si>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</si>
  <si>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</si>
  <si>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</si>
  <si>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</si>
  <si>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</si>
  <si>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</si>
  <si>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</si>
  <si>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</si>
  <si>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</si>
  <si>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</si>
  <si>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</si>
  <si>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</si>
  <si>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</si>
  <si>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</si>
  <si>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</si>
  <si>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</si>
  <si>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</si>
  <si>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</si>
  <si>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</si>
  <si>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</si>
  <si>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</si>
  <si>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</si>
  <si>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</si>
  <si>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</si>
  <si>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</si>
  <si>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-0.6</t>
  </si>
  <si>
    <t>前半开拉链</t>
  </si>
  <si>
    <t>胸围</t>
  </si>
  <si>
    <t>-2</t>
  </si>
  <si>
    <t>-2.5</t>
  </si>
  <si>
    <t>腰围</t>
  </si>
  <si>
    <t>106</t>
  </si>
  <si>
    <t>下摆 平量</t>
  </si>
  <si>
    <t>总肩宽</t>
  </si>
  <si>
    <t>46</t>
  </si>
  <si>
    <t>-0.5</t>
  </si>
  <si>
    <t>-0.8</t>
  </si>
  <si>
    <t>肩点袖长</t>
  </si>
  <si>
    <t>62.5</t>
  </si>
  <si>
    <t>+0.3</t>
  </si>
  <si>
    <t>-1</t>
  </si>
  <si>
    <t>袖肥/2</t>
  </si>
  <si>
    <t>19.5</t>
  </si>
  <si>
    <t>袖肘/2</t>
  </si>
  <si>
    <t>-0.3</t>
  </si>
  <si>
    <t>袖口松量/2</t>
  </si>
  <si>
    <t>上领围</t>
  </si>
  <si>
    <t>下领围</t>
  </si>
  <si>
    <t>+1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</si>
  <si>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</si>
  <si>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</si>
  <si>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</si>
  <si>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</si>
  <si>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</si>
  <si>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</si>
  <si>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</si>
  <si>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</si>
  <si>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</si>
  <si>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</si>
  <si>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</si>
  <si>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</si>
  <si>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</si>
  <si>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</si>
  <si>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</si>
  <si>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</si>
  <si>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+0.3 -0.5</t>
  </si>
  <si>
    <t>-0.3 -0.7</t>
  </si>
  <si>
    <t>+0 -0.5</t>
  </si>
  <si>
    <t>-0.5 -0.5</t>
  </si>
  <si>
    <t>+0.3 +0</t>
  </si>
  <si>
    <t>+0 +0</t>
  </si>
  <si>
    <t>-0.5 -1</t>
  </si>
  <si>
    <t>+0 -1</t>
  </si>
  <si>
    <t>-2 -2</t>
  </si>
  <si>
    <t>-1 -1</t>
  </si>
  <si>
    <t>-1 -1.5</t>
  </si>
  <si>
    <t>-1.5 -2</t>
  </si>
  <si>
    <t>+0 -0.3</t>
  </si>
  <si>
    <t>-0.3 -0.3</t>
  </si>
  <si>
    <t>+0 -0.2</t>
  </si>
  <si>
    <t>-0.3 -0.5</t>
  </si>
  <si>
    <t>-0.3 -0.8</t>
  </si>
  <si>
    <t>-0.3 +0</t>
  </si>
  <si>
    <t>-0.2 -0.2</t>
  </si>
  <si>
    <t>-0.4 -0.5</t>
  </si>
  <si>
    <t>-0.7 -0.7</t>
  </si>
  <si>
    <t>+0.2 +0</t>
  </si>
  <si>
    <t>-0.2 -0.4</t>
  </si>
  <si>
    <t>-0.5 -0.8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</si>
  <si>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</si>
  <si>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</si>
  <si>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</si>
  <si>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</si>
  <si>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</si>
  <si>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</si>
  <si>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</si>
  <si>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</si>
  <si>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</si>
  <si>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</si>
  <si>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</si>
  <si>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</si>
  <si>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</si>
  <si>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24件海外订单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</si>
  <si>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</si>
  <si>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</si>
  <si>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</si>
  <si>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</si>
  <si>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</si>
  <si>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</si>
  <si>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</si>
  <si>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</si>
  <si>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</si>
  <si>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</si>
  <si>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</si>
  <si>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</si>
  <si>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</si>
  <si>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</si>
  <si>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</si>
  <si>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</si>
  <si>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</si>
  <si>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</si>
  <si>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</si>
  <si>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</si>
  <si>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</si>
  <si>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</si>
  <si>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</si>
  <si>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</si>
  <si>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</si>
  <si>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</si>
  <si>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1、前领压线有大小</t>
  </si>
  <si>
    <t>2、冚脚双轨线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</si>
  <si>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</si>
  <si>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</si>
  <si>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</si>
  <si>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</si>
  <si>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</si>
  <si>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</si>
  <si>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</si>
  <si>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</si>
  <si>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</si>
  <si>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</si>
  <si>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第一批24件海外单 查货</t>
  </si>
  <si>
    <t>黑色/卡其</t>
  </si>
  <si>
    <t>-0.5 +0</t>
  </si>
  <si>
    <t>+0 +1</t>
  </si>
  <si>
    <t>-1 -0.5</t>
  </si>
  <si>
    <t>+0 +0.5</t>
  </si>
  <si>
    <t>-0.2 +0.5</t>
  </si>
  <si>
    <t>+0.5 +0.2</t>
  </si>
  <si>
    <t>+0 +0 +0.3</t>
  </si>
  <si>
    <t>+0.5 +0 +0.5</t>
  </si>
  <si>
    <t>+0.3 +0.5 +0</t>
  </si>
  <si>
    <t>+0 +0 +0.5</t>
  </si>
  <si>
    <t>-0.8 -1 -0.8</t>
  </si>
  <si>
    <t>-0.5 -1 -0.8</t>
  </si>
  <si>
    <t>+0 +0 +0</t>
  </si>
  <si>
    <t>-1 -1 -0.5</t>
  </si>
  <si>
    <t>-1 -0.5 -1</t>
  </si>
  <si>
    <t>-1 -1 -1</t>
  </si>
  <si>
    <t>-2 -2 -1</t>
  </si>
  <si>
    <t>+0 -0.5 +0</t>
  </si>
  <si>
    <t>-2 -1 +0</t>
  </si>
  <si>
    <t>-2 -1 -1.5</t>
  </si>
  <si>
    <t>+0 +1 -1</t>
  </si>
  <si>
    <t>-1 -1 -2</t>
  </si>
  <si>
    <t>-2 -1 -1</t>
  </si>
  <si>
    <t>-1 -1 -0</t>
  </si>
  <si>
    <t>-0.5 +0 -0.5</t>
  </si>
  <si>
    <t>-0.8 -0.5 -0.5</t>
  </si>
  <si>
    <t>+0 -0.5 -0.5</t>
  </si>
  <si>
    <t>-0.5 -0.5 -0.5</t>
  </si>
  <si>
    <t>+0.5 +0 +0</t>
  </si>
  <si>
    <t>-0.4 -0.3 -0.3</t>
  </si>
  <si>
    <t>+0.5 +0.3 +0</t>
  </si>
  <si>
    <t>+0.3 +0 +0</t>
  </si>
  <si>
    <t>+0.5 +0.8 +0</t>
  </si>
  <si>
    <t>-0.4 -0.2 +0</t>
  </si>
  <si>
    <t>-0.4 +0 +0</t>
  </si>
  <si>
    <t>-0.5 -0.8 +0</t>
  </si>
  <si>
    <t>-0.3 -0.3 -0.3</t>
  </si>
  <si>
    <t>-0.3 +0 +0</t>
  </si>
  <si>
    <t>-0.4 -0.5 +0</t>
  </si>
  <si>
    <t>-0.5 -0.4 +0</t>
  </si>
  <si>
    <t>+0 +0.2 +0</t>
  </si>
  <si>
    <t>+0.5 +0.2 +0</t>
  </si>
  <si>
    <t>-0.5 -0.2 +0</t>
  </si>
  <si>
    <t>-0.2 -0.3 +0</t>
  </si>
  <si>
    <t>+0.2 -0.3 +0.2</t>
  </si>
  <si>
    <t>②检验明细：齐色齐码315件</t>
  </si>
  <si>
    <t>1、前领压线有大小，拉链歪斜，不正中</t>
  </si>
  <si>
    <t>2、冚脚弯曲不顺直，双轨线</t>
  </si>
  <si>
    <t>3、袖弯骨位没倒好，大烫有起激光印</t>
  </si>
  <si>
    <t>走货12987件，抽查315件，发现5件不良品，已按照以上提出的问题点改正，可以出货</t>
  </si>
  <si>
    <t>5218+1700</t>
  </si>
  <si>
    <t>采购凭证编号：CGDD25061100011   CGDD25051500007</t>
  </si>
  <si>
    <t>②检验明细：齐色齐码200件</t>
  </si>
  <si>
    <t>1、上领接线双轨，拉链歪斜，打枣不方正</t>
  </si>
  <si>
    <t>走货6918件，抽查200件，发现4件不良品，已按照以上提出的问题点改正，可以出货</t>
  </si>
  <si>
    <t>+0.5 +1 +1</t>
  </si>
  <si>
    <t>+0.6 -0.3 +0.5</t>
  </si>
  <si>
    <t>-2 -2 -2</t>
  </si>
  <si>
    <t>-1 - 1- 1</t>
  </si>
  <si>
    <t>-1 -1 -1.5</t>
  </si>
  <si>
    <t>+1 +1 +1</t>
  </si>
  <si>
    <t>-1 +0 +1</t>
  </si>
  <si>
    <t>+0 +0 +1</t>
  </si>
  <si>
    <t>+0.5 +0.7 +0</t>
  </si>
  <si>
    <t>+0 -0.2 -0.2</t>
  </si>
  <si>
    <t>+0.3 +0.7 +0</t>
  </si>
  <si>
    <t>-0.5 +0 +0</t>
  </si>
  <si>
    <t>+0 +0 -0.3</t>
  </si>
  <si>
    <t>-0.3 -0.5 +0</t>
  </si>
  <si>
    <t>+0 +0 -0.2</t>
  </si>
  <si>
    <t>采购凭证编号：CGDD25051500008</t>
  </si>
  <si>
    <t>1、前领高低，起拱，容皱，不平服</t>
  </si>
  <si>
    <t>3、夹圈子口没倒好，大烫有起激光印</t>
  </si>
  <si>
    <t>走货12118件，抽查315件，发现5件不良品，已按照以上提出的问题点改正，可以出货</t>
  </si>
  <si>
    <t>+0 +0.5 +0.5</t>
  </si>
  <si>
    <t>-1 -1.5 -1</t>
  </si>
  <si>
    <t>-1 -0.5 +0</t>
  </si>
  <si>
    <t>-2 -1 - 1</t>
  </si>
  <si>
    <t>+0 +0 -1</t>
  </si>
  <si>
    <t>-0.5 -0.5 +0</t>
  </si>
  <si>
    <t>-0.5 -0.3 -0.3</t>
  </si>
  <si>
    <t>-0.3 -0.3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</si>
  <si>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</si>
  <si>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</si>
  <si>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</si>
  <si>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</si>
  <si>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</si>
  <si>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</si>
  <si>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</si>
  <si>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</si>
  <si>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</si>
  <si>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</si>
  <si>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</si>
  <si>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</si>
  <si>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</si>
  <si>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</si>
  <si>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</si>
  <si>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</si>
  <si>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</si>
  <si>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19SS黑色</t>
  </si>
  <si>
    <t>海天</t>
  </si>
  <si>
    <t>22SS云母灰</t>
  </si>
  <si>
    <t>25FW卡其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</si>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</sst>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" fillId="8" borderId="8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91" applyNumberFormat="0" applyAlignment="0" applyProtection="0">
      <alignment vertical="center"/>
    </xf>
    <xf numFmtId="0" fontId="60" fillId="10" borderId="92" applyNumberFormat="0" applyAlignment="0" applyProtection="0">
      <alignment vertical="center"/>
    </xf>
    <xf numFmtId="0" fontId="61" fillId="10" borderId="91" applyNumberFormat="0" applyAlignment="0" applyProtection="0">
      <alignment vertical="center"/>
    </xf>
    <xf numFmtId="0" fontId="62" fillId="11" borderId="93" applyNumberFormat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0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8" fillId="0" borderId="4" xfId="61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1" fillId="0" borderId="15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4" fillId="0" borderId="0" xfId="53" applyFont="1" applyFill="1" applyAlignment="1"/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35" fillId="0" borderId="2" xfId="55" applyFont="1" applyFill="1" applyBorder="1" applyAlignment="1">
      <alignment horizontal="center"/>
    </xf>
    <xf numFmtId="0" fontId="35" fillId="0" borderId="20" xfId="55" applyFont="1" applyFill="1" applyBorder="1" applyAlignment="1">
      <alignment horizont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49" fontId="16" fillId="0" borderId="18" xfId="53" applyNumberFormat="1" applyFont="1" applyFill="1" applyBorder="1" applyAlignment="1">
      <alignment horizontal="center"/>
    </xf>
    <xf numFmtId="49" fontId="34" fillId="0" borderId="18" xfId="54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7" fillId="0" borderId="29" xfId="52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27" fillId="3" borderId="16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34" fillId="0" borderId="0" xfId="53" applyFont="1" applyFill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7" fillId="3" borderId="2" xfId="55" applyFont="1" applyFill="1" applyBorder="1" applyAlignment="1">
      <alignment horizontal="left"/>
    </xf>
    <xf numFmtId="49" fontId="28" fillId="0" borderId="2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shrinkToFit="1"/>
    </xf>
    <xf numFmtId="0" fontId="30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7" fillId="0" borderId="0" xfId="52" applyFont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20" fillId="0" borderId="25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5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7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 wrapText="1"/>
    </xf>
    <xf numFmtId="0" fontId="24" fillId="0" borderId="24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7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27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7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39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20" fillId="0" borderId="64" xfId="52" applyFont="1" applyFill="1" applyBorder="1" applyAlignment="1">
      <alignment horizontal="center" vertical="center"/>
    </xf>
    <xf numFmtId="0" fontId="19" fillId="0" borderId="65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0" fontId="21" fillId="0" borderId="66" xfId="52" applyFont="1" applyFill="1" applyBorder="1" applyAlignment="1">
      <alignment horizontal="center" vertical="center"/>
    </xf>
    <xf numFmtId="0" fontId="22" fillId="0" borderId="67" xfId="53" applyFont="1" applyFill="1" applyBorder="1" applyAlignment="1" applyProtection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3" borderId="4" xfId="55" applyFont="1" applyFill="1" applyBorder="1" applyAlignment="1">
      <alignment horizontal="left"/>
    </xf>
    <xf numFmtId="0" fontId="29" fillId="0" borderId="68" xfId="0" applyNumberFormat="1" applyFont="1" applyFill="1" applyBorder="1" applyAlignment="1">
      <alignment shrinkToFit="1"/>
    </xf>
    <xf numFmtId="0" fontId="30" fillId="0" borderId="69" xfId="0" applyNumberFormat="1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6" xfId="53" applyFont="1" applyFill="1" applyBorder="1" applyAlignment="1">
      <alignment horizontal="center"/>
    </xf>
    <xf numFmtId="0" fontId="19" fillId="0" borderId="66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center" vertical="center"/>
    </xf>
    <xf numFmtId="0" fontId="16" fillId="0" borderId="70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3" fillId="0" borderId="72" xfId="53" applyFont="1" applyFill="1" applyBorder="1" applyAlignment="1" applyProtection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4" fillId="0" borderId="25" xfId="54" applyNumberFormat="1" applyFont="1" applyFill="1" applyBorder="1" applyAlignment="1">
      <alignment horizontal="center" vertical="center"/>
    </xf>
    <xf numFmtId="0" fontId="25" fillId="0" borderId="25" xfId="0" applyNumberFormat="1" applyFont="1" applyFill="1" applyBorder="1" applyAlignment="1">
      <alignment horizontal="center" vertical="center"/>
    </xf>
    <xf numFmtId="179" fontId="25" fillId="0" borderId="25" xfId="0" applyNumberFormat="1" applyFont="1" applyFill="1" applyBorder="1" applyAlignment="1">
      <alignment horizontal="center" vertical="center"/>
    </xf>
    <xf numFmtId="0" fontId="16" fillId="0" borderId="25" xfId="53" applyFont="1" applyFill="1" applyBorder="1" applyAlignment="1"/>
    <xf numFmtId="0" fontId="25" fillId="0" borderId="75" xfId="0" applyNumberFormat="1" applyFont="1" applyFill="1" applyBorder="1" applyAlignment="1">
      <alignment horizontal="center" vertical="center"/>
    </xf>
    <xf numFmtId="49" fontId="34" fillId="0" borderId="75" xfId="54" applyNumberFormat="1" applyFont="1" applyFill="1" applyBorder="1" applyAlignment="1">
      <alignment horizontal="center" vertical="center"/>
    </xf>
    <xf numFmtId="0" fontId="16" fillId="0" borderId="76" xfId="53" applyFont="1" applyFill="1" applyBorder="1" applyAlignment="1">
      <alignment horizontal="center"/>
    </xf>
    <xf numFmtId="49" fontId="16" fillId="0" borderId="77" xfId="53" applyNumberFormat="1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49" fontId="34" fillId="0" borderId="78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2" xfId="52" applyFont="1" applyBorder="1" applyAlignment="1">
      <alignment horizontal="center" vertical="top"/>
    </xf>
    <xf numFmtId="0" fontId="38" fillId="0" borderId="79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8" fillId="0" borderId="57" xfId="52" applyFont="1" applyBorder="1" applyAlignment="1">
      <alignment vertical="center"/>
    </xf>
    <xf numFmtId="0" fontId="38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8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38" fillId="0" borderId="49" xfId="52" applyFont="1" applyBorder="1" applyAlignment="1">
      <alignment horizontal="left" vertical="center" wrapText="1"/>
    </xf>
    <xf numFmtId="0" fontId="38" fillId="0" borderId="50" xfId="52" applyFont="1" applyBorder="1" applyAlignment="1">
      <alignment horizontal="left" vertical="center" wrapText="1"/>
    </xf>
    <xf numFmtId="0" fontId="38" fillId="0" borderId="80" xfId="52" applyFont="1" applyBorder="1" applyAlignment="1">
      <alignment horizontal="left" vertical="center"/>
    </xf>
    <xf numFmtId="0" fontId="38" fillId="0" borderId="81" xfId="52" applyFont="1" applyBorder="1" applyAlignment="1">
      <alignment horizontal="left" vertical="center"/>
    </xf>
    <xf numFmtId="0" fontId="42" fillId="0" borderId="8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5" xfId="52" applyNumberFormat="1" applyFont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43" xfId="52" applyFont="1" applyBorder="1" applyAlignment="1">
      <alignment vertical="center"/>
    </xf>
    <xf numFmtId="0" fontId="45" fillId="0" borderId="54" xfId="52" applyFont="1" applyBorder="1" applyAlignment="1">
      <alignment horizontal="center" vertical="center"/>
    </xf>
    <xf numFmtId="0" fontId="27" fillId="0" borderId="44" xfId="52" applyFont="1" applyBorder="1" applyAlignment="1">
      <alignment vertical="center"/>
    </xf>
    <xf numFmtId="0" fontId="20" fillId="0" borderId="83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27" fillId="0" borderId="35" xfId="52" applyFont="1" applyBorder="1" applyAlignment="1">
      <alignment horizontal="center" vertical="center"/>
    </xf>
    <xf numFmtId="0" fontId="20" fillId="0" borderId="8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8" fillId="0" borderId="85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2" xfId="52" applyFont="1" applyBorder="1" applyAlignment="1">
      <alignment horizontal="left" vertical="center" wrapText="1"/>
    </xf>
    <xf numFmtId="0" fontId="38" fillId="0" borderId="62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1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7" fillId="0" borderId="86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5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7" fillId="0" borderId="19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0" fontId="48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6.xml"/><Relationship Id="rId8" Type="http://schemas.openxmlformats.org/officeDocument/2006/relationships/ctrlProp" Target="../ctrlProps/ctrlProp215.xml"/><Relationship Id="rId7" Type="http://schemas.openxmlformats.org/officeDocument/2006/relationships/ctrlProp" Target="../ctrlProps/ctrlProp214.xml"/><Relationship Id="rId6" Type="http://schemas.openxmlformats.org/officeDocument/2006/relationships/ctrlProp" Target="../ctrlProps/ctrlProp213.xml"/><Relationship Id="rId5" Type="http://schemas.openxmlformats.org/officeDocument/2006/relationships/ctrlProp" Target="../ctrlProps/ctrlProp212.xml"/><Relationship Id="rId41" Type="http://schemas.openxmlformats.org/officeDocument/2006/relationships/ctrlProp" Target="../ctrlProps/ctrlProp248.xml"/><Relationship Id="rId40" Type="http://schemas.openxmlformats.org/officeDocument/2006/relationships/ctrlProp" Target="../ctrlProps/ctrlProp247.xml"/><Relationship Id="rId4" Type="http://schemas.openxmlformats.org/officeDocument/2006/relationships/ctrlProp" Target="../ctrlProps/ctrlProp211.xml"/><Relationship Id="rId39" Type="http://schemas.openxmlformats.org/officeDocument/2006/relationships/ctrlProp" Target="../ctrlProps/ctrlProp246.xml"/><Relationship Id="rId38" Type="http://schemas.openxmlformats.org/officeDocument/2006/relationships/ctrlProp" Target="../ctrlProps/ctrlProp245.xml"/><Relationship Id="rId37" Type="http://schemas.openxmlformats.org/officeDocument/2006/relationships/ctrlProp" Target="../ctrlProps/ctrlProp244.xml"/><Relationship Id="rId36" Type="http://schemas.openxmlformats.org/officeDocument/2006/relationships/ctrlProp" Target="../ctrlProps/ctrlProp243.xml"/><Relationship Id="rId35" Type="http://schemas.openxmlformats.org/officeDocument/2006/relationships/ctrlProp" Target="../ctrlProps/ctrlProp242.xml"/><Relationship Id="rId34" Type="http://schemas.openxmlformats.org/officeDocument/2006/relationships/ctrlProp" Target="../ctrlProps/ctrlProp241.xml"/><Relationship Id="rId33" Type="http://schemas.openxmlformats.org/officeDocument/2006/relationships/ctrlProp" Target="../ctrlProps/ctrlProp240.xml"/><Relationship Id="rId32" Type="http://schemas.openxmlformats.org/officeDocument/2006/relationships/ctrlProp" Target="../ctrlProps/ctrlProp239.xml"/><Relationship Id="rId31" Type="http://schemas.openxmlformats.org/officeDocument/2006/relationships/ctrlProp" Target="../ctrlProps/ctrlProp238.xml"/><Relationship Id="rId30" Type="http://schemas.openxmlformats.org/officeDocument/2006/relationships/ctrlProp" Target="../ctrlProps/ctrlProp237.xml"/><Relationship Id="rId3" Type="http://schemas.openxmlformats.org/officeDocument/2006/relationships/ctrlProp" Target="../ctrlProps/ctrlProp210.xml"/><Relationship Id="rId29" Type="http://schemas.openxmlformats.org/officeDocument/2006/relationships/ctrlProp" Target="../ctrlProps/ctrlProp236.xml"/><Relationship Id="rId28" Type="http://schemas.openxmlformats.org/officeDocument/2006/relationships/ctrlProp" Target="../ctrlProps/ctrlProp235.xml"/><Relationship Id="rId27" Type="http://schemas.openxmlformats.org/officeDocument/2006/relationships/ctrlProp" Target="../ctrlProps/ctrlProp234.xml"/><Relationship Id="rId26" Type="http://schemas.openxmlformats.org/officeDocument/2006/relationships/ctrlProp" Target="../ctrlProps/ctrlProp233.xml"/><Relationship Id="rId25" Type="http://schemas.openxmlformats.org/officeDocument/2006/relationships/ctrlProp" Target="../ctrlProps/ctrlProp232.xml"/><Relationship Id="rId24" Type="http://schemas.openxmlformats.org/officeDocument/2006/relationships/ctrlProp" Target="../ctrlProps/ctrlProp231.xml"/><Relationship Id="rId23" Type="http://schemas.openxmlformats.org/officeDocument/2006/relationships/ctrlProp" Target="../ctrlProps/ctrlProp230.xml"/><Relationship Id="rId22" Type="http://schemas.openxmlformats.org/officeDocument/2006/relationships/ctrlProp" Target="../ctrlProps/ctrlProp229.xml"/><Relationship Id="rId21" Type="http://schemas.openxmlformats.org/officeDocument/2006/relationships/ctrlProp" Target="../ctrlProps/ctrlProp228.xml"/><Relationship Id="rId20" Type="http://schemas.openxmlformats.org/officeDocument/2006/relationships/ctrlProp" Target="../ctrlProps/ctrlProp22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26.xml"/><Relationship Id="rId18" Type="http://schemas.openxmlformats.org/officeDocument/2006/relationships/ctrlProp" Target="../ctrlProps/ctrlProp225.xml"/><Relationship Id="rId17" Type="http://schemas.openxmlformats.org/officeDocument/2006/relationships/ctrlProp" Target="../ctrlProps/ctrlProp224.xml"/><Relationship Id="rId16" Type="http://schemas.openxmlformats.org/officeDocument/2006/relationships/ctrlProp" Target="../ctrlProps/ctrlProp223.xml"/><Relationship Id="rId15" Type="http://schemas.openxmlformats.org/officeDocument/2006/relationships/ctrlProp" Target="../ctrlProps/ctrlProp222.xml"/><Relationship Id="rId14" Type="http://schemas.openxmlformats.org/officeDocument/2006/relationships/ctrlProp" Target="../ctrlProps/ctrlProp221.xml"/><Relationship Id="rId13" Type="http://schemas.openxmlformats.org/officeDocument/2006/relationships/ctrlProp" Target="../ctrlProps/ctrlProp220.xml"/><Relationship Id="rId12" Type="http://schemas.openxmlformats.org/officeDocument/2006/relationships/ctrlProp" Target="../ctrlProps/ctrlProp219.xml"/><Relationship Id="rId11" Type="http://schemas.openxmlformats.org/officeDocument/2006/relationships/ctrlProp" Target="../ctrlProps/ctrlProp218.xml"/><Relationship Id="rId10" Type="http://schemas.openxmlformats.org/officeDocument/2006/relationships/ctrlProp" Target="../ctrlProps/ctrlProp217.x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5.xml"/><Relationship Id="rId8" Type="http://schemas.openxmlformats.org/officeDocument/2006/relationships/ctrlProp" Target="../ctrlProps/ctrlProp254.xml"/><Relationship Id="rId7" Type="http://schemas.openxmlformats.org/officeDocument/2006/relationships/ctrlProp" Target="../ctrlProps/ctrlProp253.xml"/><Relationship Id="rId6" Type="http://schemas.openxmlformats.org/officeDocument/2006/relationships/ctrlProp" Target="../ctrlProps/ctrlProp252.xml"/><Relationship Id="rId5" Type="http://schemas.openxmlformats.org/officeDocument/2006/relationships/ctrlProp" Target="../ctrlProps/ctrlProp251.xml"/><Relationship Id="rId41" Type="http://schemas.openxmlformats.org/officeDocument/2006/relationships/ctrlProp" Target="../ctrlProps/ctrlProp287.xml"/><Relationship Id="rId40" Type="http://schemas.openxmlformats.org/officeDocument/2006/relationships/ctrlProp" Target="../ctrlProps/ctrlProp286.xml"/><Relationship Id="rId4" Type="http://schemas.openxmlformats.org/officeDocument/2006/relationships/ctrlProp" Target="../ctrlProps/ctrlProp250.xml"/><Relationship Id="rId39" Type="http://schemas.openxmlformats.org/officeDocument/2006/relationships/ctrlProp" Target="../ctrlProps/ctrlProp285.xml"/><Relationship Id="rId38" Type="http://schemas.openxmlformats.org/officeDocument/2006/relationships/ctrlProp" Target="../ctrlProps/ctrlProp284.xml"/><Relationship Id="rId37" Type="http://schemas.openxmlformats.org/officeDocument/2006/relationships/ctrlProp" Target="../ctrlProps/ctrlProp283.xml"/><Relationship Id="rId36" Type="http://schemas.openxmlformats.org/officeDocument/2006/relationships/ctrlProp" Target="../ctrlProps/ctrlProp282.xml"/><Relationship Id="rId35" Type="http://schemas.openxmlformats.org/officeDocument/2006/relationships/ctrlProp" Target="../ctrlProps/ctrlProp281.xml"/><Relationship Id="rId34" Type="http://schemas.openxmlformats.org/officeDocument/2006/relationships/ctrlProp" Target="../ctrlProps/ctrlProp280.xml"/><Relationship Id="rId33" Type="http://schemas.openxmlformats.org/officeDocument/2006/relationships/ctrlProp" Target="../ctrlProps/ctrlProp279.xml"/><Relationship Id="rId32" Type="http://schemas.openxmlformats.org/officeDocument/2006/relationships/ctrlProp" Target="../ctrlProps/ctrlProp278.xml"/><Relationship Id="rId31" Type="http://schemas.openxmlformats.org/officeDocument/2006/relationships/ctrlProp" Target="../ctrlProps/ctrlProp277.xml"/><Relationship Id="rId30" Type="http://schemas.openxmlformats.org/officeDocument/2006/relationships/ctrlProp" Target="../ctrlProps/ctrlProp276.xml"/><Relationship Id="rId3" Type="http://schemas.openxmlformats.org/officeDocument/2006/relationships/ctrlProp" Target="../ctrlProps/ctrlProp249.xml"/><Relationship Id="rId29" Type="http://schemas.openxmlformats.org/officeDocument/2006/relationships/ctrlProp" Target="../ctrlProps/ctrlProp275.xml"/><Relationship Id="rId28" Type="http://schemas.openxmlformats.org/officeDocument/2006/relationships/ctrlProp" Target="../ctrlProps/ctrlProp274.xml"/><Relationship Id="rId27" Type="http://schemas.openxmlformats.org/officeDocument/2006/relationships/ctrlProp" Target="../ctrlProps/ctrlProp273.xml"/><Relationship Id="rId26" Type="http://schemas.openxmlformats.org/officeDocument/2006/relationships/ctrlProp" Target="../ctrlProps/ctrlProp272.xml"/><Relationship Id="rId25" Type="http://schemas.openxmlformats.org/officeDocument/2006/relationships/ctrlProp" Target="../ctrlProps/ctrlProp271.xml"/><Relationship Id="rId24" Type="http://schemas.openxmlformats.org/officeDocument/2006/relationships/ctrlProp" Target="../ctrlProps/ctrlProp270.xml"/><Relationship Id="rId23" Type="http://schemas.openxmlformats.org/officeDocument/2006/relationships/ctrlProp" Target="../ctrlProps/ctrlProp269.xml"/><Relationship Id="rId22" Type="http://schemas.openxmlformats.org/officeDocument/2006/relationships/ctrlProp" Target="../ctrlProps/ctrlProp268.xml"/><Relationship Id="rId21" Type="http://schemas.openxmlformats.org/officeDocument/2006/relationships/ctrlProp" Target="../ctrlProps/ctrlProp267.xml"/><Relationship Id="rId20" Type="http://schemas.openxmlformats.org/officeDocument/2006/relationships/ctrlProp" Target="../ctrlProps/ctrlProp26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65.xml"/><Relationship Id="rId18" Type="http://schemas.openxmlformats.org/officeDocument/2006/relationships/ctrlProp" Target="../ctrlProps/ctrlProp264.xml"/><Relationship Id="rId17" Type="http://schemas.openxmlformats.org/officeDocument/2006/relationships/ctrlProp" Target="../ctrlProps/ctrlProp263.xml"/><Relationship Id="rId16" Type="http://schemas.openxmlformats.org/officeDocument/2006/relationships/ctrlProp" Target="../ctrlProps/ctrlProp262.xml"/><Relationship Id="rId15" Type="http://schemas.openxmlformats.org/officeDocument/2006/relationships/ctrlProp" Target="../ctrlProps/ctrlProp261.xml"/><Relationship Id="rId14" Type="http://schemas.openxmlformats.org/officeDocument/2006/relationships/ctrlProp" Target="../ctrlProps/ctrlProp260.xml"/><Relationship Id="rId13" Type="http://schemas.openxmlformats.org/officeDocument/2006/relationships/ctrlProp" Target="../ctrlProps/ctrlProp259.xml"/><Relationship Id="rId12" Type="http://schemas.openxmlformats.org/officeDocument/2006/relationships/ctrlProp" Target="../ctrlProps/ctrlProp258.xml"/><Relationship Id="rId11" Type="http://schemas.openxmlformats.org/officeDocument/2006/relationships/ctrlProp" Target="../ctrlProps/ctrlProp257.xml"/><Relationship Id="rId10" Type="http://schemas.openxmlformats.org/officeDocument/2006/relationships/ctrlProp" Target="../ctrlProps/ctrlProp256.xml"/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0.25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0.25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28.5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2" sqref="O1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TACCAN91209</v>
      </c>
      <c r="F2" s="156" t="s">
        <v>227</v>
      </c>
      <c r="G2" s="157" t="str">
        <f>首期!B5</f>
        <v>男式超轻套头抓绒服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12987</v>
      </c>
      <c r="C3" s="160"/>
      <c r="D3" s="161" t="s">
        <v>228</v>
      </c>
      <c r="E3" s="162">
        <v>45866</v>
      </c>
      <c r="F3" s="163"/>
      <c r="G3" s="163"/>
      <c r="H3" s="164" t="s">
        <v>229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230</v>
      </c>
      <c r="E4" s="163" t="s">
        <v>231</v>
      </c>
      <c r="F4" s="163"/>
      <c r="G4" s="163"/>
      <c r="H4" s="166" t="s">
        <v>232</v>
      </c>
      <c r="I4" s="166"/>
      <c r="J4" s="178" t="s">
        <v>65</v>
      </c>
      <c r="K4" s="208" t="s">
        <v>66</v>
      </c>
    </row>
    <row r="5" ht="18" customHeight="1" spans="1:11">
      <c r="A5" s="165" t="s">
        <v>233</v>
      </c>
      <c r="B5" s="160">
        <v>1</v>
      </c>
      <c r="C5" s="160"/>
      <c r="D5" s="161" t="s">
        <v>234</v>
      </c>
      <c r="E5" s="161"/>
      <c r="G5" s="161"/>
      <c r="H5" s="166" t="s">
        <v>235</v>
      </c>
      <c r="I5" s="166"/>
      <c r="J5" s="178" t="s">
        <v>65</v>
      </c>
      <c r="K5" s="208" t="s">
        <v>66</v>
      </c>
    </row>
    <row r="6" ht="18" customHeight="1" spans="1:13">
      <c r="A6" s="167" t="s">
        <v>236</v>
      </c>
      <c r="B6" s="168">
        <v>315</v>
      </c>
      <c r="C6" s="168"/>
      <c r="D6" s="169" t="s">
        <v>237</v>
      </c>
      <c r="E6" s="170">
        <v>12987</v>
      </c>
      <c r="F6" s="170"/>
      <c r="G6" s="169"/>
      <c r="H6" s="171" t="s">
        <v>239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76" t="s">
        <v>246</v>
      </c>
      <c r="H8" s="177"/>
      <c r="I8" s="177"/>
      <c r="J8" s="177"/>
      <c r="K8" s="211"/>
    </row>
    <row r="9" ht="18" customHeight="1" spans="1:11">
      <c r="A9" s="165" t="s">
        <v>247</v>
      </c>
      <c r="B9" s="166"/>
      <c r="C9" s="178" t="s">
        <v>65</v>
      </c>
      <c r="D9" s="178" t="s">
        <v>66</v>
      </c>
      <c r="E9" s="161" t="s">
        <v>248</v>
      </c>
      <c r="F9" s="179" t="s">
        <v>249</v>
      </c>
      <c r="G9" s="180"/>
      <c r="H9" s="181"/>
      <c r="I9" s="181"/>
      <c r="J9" s="181"/>
      <c r="K9" s="212"/>
    </row>
    <row r="10" ht="18" customHeight="1" spans="1:11">
      <c r="A10" s="165" t="s">
        <v>250</v>
      </c>
      <c r="B10" s="166"/>
      <c r="C10" s="178" t="s">
        <v>65</v>
      </c>
      <c r="D10" s="178" t="s">
        <v>66</v>
      </c>
      <c r="E10" s="161" t="s">
        <v>251</v>
      </c>
      <c r="F10" s="179" t="s">
        <v>252</v>
      </c>
      <c r="G10" s="180" t="s">
        <v>253</v>
      </c>
      <c r="H10" s="181"/>
      <c r="I10" s="181"/>
      <c r="J10" s="181"/>
      <c r="K10" s="212"/>
    </row>
    <row r="11" ht="18" customHeight="1" spans="1:11">
      <c r="A11" s="182" t="s">
        <v>192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254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255</v>
      </c>
      <c r="J13" s="178" t="s">
        <v>85</v>
      </c>
      <c r="K13" s="208" t="s">
        <v>86</v>
      </c>
    </row>
    <row r="14" ht="18" customHeight="1" spans="1:11">
      <c r="A14" s="167" t="s">
        <v>256</v>
      </c>
      <c r="B14" s="170" t="s">
        <v>85</v>
      </c>
      <c r="C14" s="170" t="s">
        <v>86</v>
      </c>
      <c r="D14" s="184"/>
      <c r="E14" s="169" t="s">
        <v>257</v>
      </c>
      <c r="F14" s="170" t="s">
        <v>85</v>
      </c>
      <c r="G14" s="170" t="s">
        <v>86</v>
      </c>
      <c r="H14" s="170"/>
      <c r="I14" s="169" t="s">
        <v>258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324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262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263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264</v>
      </c>
    </row>
    <row r="28" ht="23" customHeight="1" spans="1:11">
      <c r="A28" s="188" t="s">
        <v>325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2</v>
      </c>
    </row>
    <row r="29" ht="23" customHeight="1" spans="1:11">
      <c r="A29" s="188" t="s">
        <v>326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2</v>
      </c>
    </row>
    <row r="30" ht="23" customHeight="1" spans="1:11">
      <c r="A30" s="188" t="s">
        <v>327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21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267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5</v>
      </c>
    </row>
    <row r="37" ht="18.75" customHeight="1" spans="1:11">
      <c r="A37" s="198" t="s">
        <v>268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269</v>
      </c>
      <c r="B38" s="166"/>
      <c r="C38" s="166"/>
      <c r="D38" s="164" t="s">
        <v>270</v>
      </c>
      <c r="E38" s="164"/>
      <c r="F38" s="200" t="s">
        <v>271</v>
      </c>
      <c r="G38" s="201"/>
      <c r="H38" s="166" t="s">
        <v>272</v>
      </c>
      <c r="I38" s="166"/>
      <c r="J38" s="166" t="s">
        <v>273</v>
      </c>
      <c r="K38" s="215"/>
    </row>
    <row r="39" ht="18.75" customHeight="1" spans="1:11">
      <c r="A39" s="165" t="s">
        <v>124</v>
      </c>
      <c r="B39" s="166" t="s">
        <v>328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136</v>
      </c>
      <c r="B42" s="202" t="s">
        <v>275</v>
      </c>
      <c r="C42" s="202"/>
      <c r="D42" s="169" t="s">
        <v>276</v>
      </c>
      <c r="E42" s="184" t="s">
        <v>139</v>
      </c>
      <c r="F42" s="169" t="s">
        <v>140</v>
      </c>
      <c r="G42" s="203">
        <v>45840</v>
      </c>
      <c r="H42" s="204" t="s">
        <v>141</v>
      </c>
      <c r="I42" s="204"/>
      <c r="J42" s="202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33" sqref="P33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TACCAN91209</v>
      </c>
      <c r="F2" s="156" t="s">
        <v>227</v>
      </c>
      <c r="G2" s="157" t="str">
        <f>首期!B5</f>
        <v>男式超轻套头抓绒服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 t="s">
        <v>329</v>
      </c>
      <c r="C3" s="160"/>
      <c r="D3" s="161" t="s">
        <v>228</v>
      </c>
      <c r="E3" s="162">
        <v>45866</v>
      </c>
      <c r="F3" s="163"/>
      <c r="G3" s="163"/>
      <c r="H3" s="164" t="s">
        <v>229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230</v>
      </c>
      <c r="E4" s="163" t="s">
        <v>231</v>
      </c>
      <c r="F4" s="163"/>
      <c r="G4" s="163"/>
      <c r="H4" s="166" t="s">
        <v>232</v>
      </c>
      <c r="I4" s="166"/>
      <c r="J4" s="178" t="s">
        <v>65</v>
      </c>
      <c r="K4" s="208" t="s">
        <v>66</v>
      </c>
    </row>
    <row r="5" ht="18" customHeight="1" spans="1:11">
      <c r="A5" s="165" t="s">
        <v>233</v>
      </c>
      <c r="B5" s="160">
        <v>1</v>
      </c>
      <c r="C5" s="160"/>
      <c r="D5" s="161" t="s">
        <v>234</v>
      </c>
      <c r="E5" s="161"/>
      <c r="G5" s="161"/>
      <c r="H5" s="166" t="s">
        <v>235</v>
      </c>
      <c r="I5" s="166"/>
      <c r="J5" s="178" t="s">
        <v>65</v>
      </c>
      <c r="K5" s="208" t="s">
        <v>66</v>
      </c>
    </row>
    <row r="6" ht="18" customHeight="1" spans="1:13">
      <c r="A6" s="167" t="s">
        <v>236</v>
      </c>
      <c r="B6" s="168">
        <v>200</v>
      </c>
      <c r="C6" s="168"/>
      <c r="D6" s="169" t="s">
        <v>237</v>
      </c>
      <c r="E6" s="170">
        <f>5218+1700</f>
        <v>6918</v>
      </c>
      <c r="F6" s="170"/>
      <c r="G6" s="169"/>
      <c r="H6" s="171" t="s">
        <v>239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76" t="s">
        <v>330</v>
      </c>
      <c r="H8" s="177"/>
      <c r="I8" s="177"/>
      <c r="J8" s="177"/>
      <c r="K8" s="211"/>
    </row>
    <row r="9" ht="18" customHeight="1" spans="1:11">
      <c r="A9" s="165" t="s">
        <v>247</v>
      </c>
      <c r="B9" s="166"/>
      <c r="C9" s="178" t="s">
        <v>65</v>
      </c>
      <c r="D9" s="178" t="s">
        <v>66</v>
      </c>
      <c r="E9" s="161" t="s">
        <v>248</v>
      </c>
      <c r="F9" s="179" t="s">
        <v>249</v>
      </c>
      <c r="G9" s="180"/>
      <c r="H9" s="181"/>
      <c r="I9" s="181"/>
      <c r="J9" s="181"/>
      <c r="K9" s="212"/>
    </row>
    <row r="10" ht="18" customHeight="1" spans="1:11">
      <c r="A10" s="165" t="s">
        <v>250</v>
      </c>
      <c r="B10" s="166"/>
      <c r="C10" s="178" t="s">
        <v>65</v>
      </c>
      <c r="D10" s="178" t="s">
        <v>66</v>
      </c>
      <c r="E10" s="161" t="s">
        <v>251</v>
      </c>
      <c r="F10" s="179" t="s">
        <v>252</v>
      </c>
      <c r="G10" s="180" t="s">
        <v>253</v>
      </c>
      <c r="H10" s="181"/>
      <c r="I10" s="181"/>
      <c r="J10" s="181"/>
      <c r="K10" s="212"/>
    </row>
    <row r="11" ht="18" customHeight="1" spans="1:11">
      <c r="A11" s="182" t="s">
        <v>192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254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255</v>
      </c>
      <c r="J13" s="178" t="s">
        <v>85</v>
      </c>
      <c r="K13" s="208" t="s">
        <v>86</v>
      </c>
    </row>
    <row r="14" ht="18" customHeight="1" spans="1:11">
      <c r="A14" s="167" t="s">
        <v>256</v>
      </c>
      <c r="B14" s="170" t="s">
        <v>85</v>
      </c>
      <c r="C14" s="170" t="s">
        <v>86</v>
      </c>
      <c r="D14" s="184"/>
      <c r="E14" s="169" t="s">
        <v>257</v>
      </c>
      <c r="F14" s="170" t="s">
        <v>85</v>
      </c>
      <c r="G14" s="170" t="s">
        <v>86</v>
      </c>
      <c r="H14" s="170"/>
      <c r="I14" s="169" t="s">
        <v>258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331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262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263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264</v>
      </c>
    </row>
    <row r="28" ht="23" customHeight="1" spans="1:11">
      <c r="A28" s="188" t="s">
        <v>332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2</v>
      </c>
    </row>
    <row r="29" ht="23" customHeight="1" spans="1:11">
      <c r="A29" s="188" t="s">
        <v>326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 t="s">
        <v>327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21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267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4</v>
      </c>
    </row>
    <row r="37" ht="18.75" customHeight="1" spans="1:11">
      <c r="A37" s="198" t="s">
        <v>268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269</v>
      </c>
      <c r="B38" s="166"/>
      <c r="C38" s="166"/>
      <c r="D38" s="164" t="s">
        <v>270</v>
      </c>
      <c r="E38" s="164"/>
      <c r="F38" s="200" t="s">
        <v>271</v>
      </c>
      <c r="G38" s="201"/>
      <c r="H38" s="166" t="s">
        <v>272</v>
      </c>
      <c r="I38" s="166"/>
      <c r="J38" s="166" t="s">
        <v>273</v>
      </c>
      <c r="K38" s="215"/>
    </row>
    <row r="39" ht="18.75" customHeight="1" spans="1:11">
      <c r="A39" s="165" t="s">
        <v>124</v>
      </c>
      <c r="B39" s="166" t="s">
        <v>333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136</v>
      </c>
      <c r="B42" s="202" t="s">
        <v>275</v>
      </c>
      <c r="C42" s="202"/>
      <c r="D42" s="169" t="s">
        <v>276</v>
      </c>
      <c r="E42" s="184" t="s">
        <v>139</v>
      </c>
      <c r="F42" s="169" t="s">
        <v>140</v>
      </c>
      <c r="G42" s="203">
        <v>45850</v>
      </c>
      <c r="H42" s="204" t="s">
        <v>141</v>
      </c>
      <c r="I42" s="204"/>
      <c r="J42" s="202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5" sqref="N15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0"/>
      <c r="J2" s="131" t="s">
        <v>57</v>
      </c>
      <c r="K2" s="132" t="s">
        <v>277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8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 t="s">
        <v>117</v>
      </c>
      <c r="K5" s="139" t="s">
        <v>117</v>
      </c>
      <c r="L5" s="139" t="s">
        <v>118</v>
      </c>
      <c r="M5" s="139" t="s">
        <v>117</v>
      </c>
      <c r="N5" s="139" t="s">
        <v>118</v>
      </c>
      <c r="O5" s="140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 t="s">
        <v>288</v>
      </c>
      <c r="K6" s="139" t="s">
        <v>334</v>
      </c>
      <c r="L6" s="139" t="s">
        <v>306</v>
      </c>
      <c r="M6" s="141" t="s">
        <v>291</v>
      </c>
      <c r="N6" s="139" t="s">
        <v>291</v>
      </c>
      <c r="O6" s="140" t="s">
        <v>335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229" t="s">
        <v>162</v>
      </c>
      <c r="B7" s="230">
        <f>C7</f>
        <v>20.5</v>
      </c>
      <c r="C7" s="230">
        <f>D7-1.5</f>
        <v>20.5</v>
      </c>
      <c r="D7" s="231">
        <v>22</v>
      </c>
      <c r="E7" s="230">
        <f>D7</f>
        <v>22</v>
      </c>
      <c r="F7" s="230">
        <f>E7+2</f>
        <v>24</v>
      </c>
      <c r="G7" s="230">
        <f>F7</f>
        <v>24</v>
      </c>
      <c r="H7" s="230">
        <f>G7+1</f>
        <v>25</v>
      </c>
      <c r="I7" s="134"/>
      <c r="J7" s="139" t="s">
        <v>291</v>
      </c>
      <c r="K7" s="139" t="s">
        <v>291</v>
      </c>
      <c r="L7" s="139" t="s">
        <v>291</v>
      </c>
      <c r="M7" s="139" t="s">
        <v>291</v>
      </c>
      <c r="N7" s="139" t="s">
        <v>291</v>
      </c>
      <c r="O7" s="140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1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4"/>
      <c r="J8" s="139" t="s">
        <v>292</v>
      </c>
      <c r="K8" s="139" t="s">
        <v>291</v>
      </c>
      <c r="L8" s="139" t="s">
        <v>291</v>
      </c>
      <c r="M8" s="141" t="s">
        <v>295</v>
      </c>
      <c r="N8" s="139" t="s">
        <v>291</v>
      </c>
      <c r="O8" s="140" t="s">
        <v>291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1" t="s">
        <v>166</v>
      </c>
      <c r="B9" s="109">
        <f t="shared" si="0"/>
        <v>98</v>
      </c>
      <c r="C9" s="109">
        <f t="shared" si="1"/>
        <v>102</v>
      </c>
      <c r="D9" s="11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4"/>
      <c r="J9" s="139" t="s">
        <v>301</v>
      </c>
      <c r="K9" s="139" t="s">
        <v>291</v>
      </c>
      <c r="L9" s="139" t="s">
        <v>294</v>
      </c>
      <c r="M9" s="139" t="s">
        <v>336</v>
      </c>
      <c r="N9" s="139" t="s">
        <v>337</v>
      </c>
      <c r="O9" s="140" t="s">
        <v>294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1" t="s">
        <v>168</v>
      </c>
      <c r="B10" s="109">
        <f t="shared" si="0"/>
        <v>98</v>
      </c>
      <c r="C10" s="109">
        <f t="shared" si="1"/>
        <v>102</v>
      </c>
      <c r="D10" s="11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4"/>
      <c r="J10" s="139" t="s">
        <v>338</v>
      </c>
      <c r="K10" s="139" t="s">
        <v>339</v>
      </c>
      <c r="L10" s="139" t="s">
        <v>340</v>
      </c>
      <c r="M10" s="141" t="s">
        <v>336</v>
      </c>
      <c r="N10" s="139" t="s">
        <v>291</v>
      </c>
      <c r="O10" s="140" t="s">
        <v>341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1" t="s">
        <v>169</v>
      </c>
      <c r="B11" s="109">
        <f>C11-1.2</f>
        <v>43.6</v>
      </c>
      <c r="C11" s="109">
        <f>D11-1.2</f>
        <v>44.8</v>
      </c>
      <c r="D11" s="11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4"/>
      <c r="J11" s="139" t="s">
        <v>303</v>
      </c>
      <c r="K11" s="139" t="s">
        <v>342</v>
      </c>
      <c r="L11" s="139" t="s">
        <v>286</v>
      </c>
      <c r="M11" s="139" t="s">
        <v>343</v>
      </c>
      <c r="N11" s="139" t="s">
        <v>307</v>
      </c>
      <c r="O11" s="140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1" t="s">
        <v>173</v>
      </c>
      <c r="B12" s="109">
        <f>C12-0.6</f>
        <v>60.7</v>
      </c>
      <c r="C12" s="109">
        <f>D12-1.2</f>
        <v>61.3</v>
      </c>
      <c r="D12" s="11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4"/>
      <c r="J12" s="139" t="s">
        <v>309</v>
      </c>
      <c r="K12" s="139" t="s">
        <v>344</v>
      </c>
      <c r="L12" s="139" t="s">
        <v>311</v>
      </c>
      <c r="M12" s="141" t="s">
        <v>312</v>
      </c>
      <c r="N12" s="139" t="s">
        <v>313</v>
      </c>
      <c r="O12" s="140" t="s">
        <v>345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1" t="s">
        <v>177</v>
      </c>
      <c r="B13" s="109">
        <f>C13-0.7</f>
        <v>18.1</v>
      </c>
      <c r="C13" s="109">
        <f>D13-0.7</f>
        <v>18.8</v>
      </c>
      <c r="D13" s="11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4"/>
      <c r="J13" s="139" t="s">
        <v>315</v>
      </c>
      <c r="K13" s="139" t="s">
        <v>346</v>
      </c>
      <c r="L13" s="139" t="s">
        <v>291</v>
      </c>
      <c r="M13" s="139" t="s">
        <v>316</v>
      </c>
      <c r="N13" s="139" t="s">
        <v>317</v>
      </c>
      <c r="O13" s="140" t="s">
        <v>347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3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134"/>
      <c r="J14" s="139" t="s">
        <v>291</v>
      </c>
      <c r="K14" s="139" t="s">
        <v>291</v>
      </c>
      <c r="L14" s="139" t="s">
        <v>291</v>
      </c>
      <c r="M14" s="139" t="s">
        <v>291</v>
      </c>
      <c r="N14" s="139" t="s">
        <v>291</v>
      </c>
      <c r="O14" s="140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3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134"/>
      <c r="J15" s="139" t="s">
        <v>319</v>
      </c>
      <c r="K15" s="139" t="s">
        <v>320</v>
      </c>
      <c r="L15" s="139" t="s">
        <v>320</v>
      </c>
      <c r="M15" s="139" t="s">
        <v>348</v>
      </c>
      <c r="N15" s="139" t="s">
        <v>313</v>
      </c>
      <c r="O15" s="140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1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4"/>
      <c r="J16" s="139" t="s">
        <v>291</v>
      </c>
      <c r="K16" s="139" t="s">
        <v>291</v>
      </c>
      <c r="L16" s="139" t="s">
        <v>291</v>
      </c>
      <c r="M16" s="139" t="s">
        <v>291</v>
      </c>
      <c r="N16" s="139" t="s">
        <v>291</v>
      </c>
      <c r="O16" s="140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1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4"/>
      <c r="J17" s="139" t="s">
        <v>291</v>
      </c>
      <c r="K17" s="139" t="s">
        <v>291</v>
      </c>
      <c r="L17" s="139" t="s">
        <v>291</v>
      </c>
      <c r="M17" s="139" t="s">
        <v>291</v>
      </c>
      <c r="N17" s="139" t="s">
        <v>291</v>
      </c>
      <c r="O17" s="140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1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4"/>
      <c r="J18" s="139" t="s">
        <v>291</v>
      </c>
      <c r="K18" s="139" t="s">
        <v>291</v>
      </c>
      <c r="L18" s="139" t="s">
        <v>291</v>
      </c>
      <c r="M18" s="139" t="s">
        <v>291</v>
      </c>
      <c r="N18" s="139" t="s">
        <v>291</v>
      </c>
      <c r="O18" s="140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6"/>
      <c r="B19" s="117"/>
      <c r="C19" s="117"/>
      <c r="D19" s="117"/>
      <c r="E19" s="118"/>
      <c r="F19" s="117"/>
      <c r="G19" s="117"/>
      <c r="H19" s="117"/>
      <c r="I19" s="134"/>
      <c r="J19" s="139"/>
      <c r="K19" s="139"/>
      <c r="L19" s="139"/>
      <c r="M19" s="139"/>
      <c r="N19" s="139"/>
      <c r="O19" s="14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19"/>
      <c r="B20" s="120"/>
      <c r="C20" s="120"/>
      <c r="D20" s="120"/>
      <c r="E20" s="120"/>
      <c r="F20" s="120"/>
      <c r="G20" s="120"/>
      <c r="H20" s="121"/>
      <c r="I20" s="134"/>
      <c r="J20" s="139"/>
      <c r="K20" s="139"/>
      <c r="L20" s="139"/>
      <c r="M20" s="139"/>
      <c r="N20" s="139"/>
      <c r="O20" s="14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2"/>
      <c r="B21" s="123"/>
      <c r="C21" s="123"/>
      <c r="D21" s="123"/>
      <c r="E21" s="124"/>
      <c r="F21" s="123"/>
      <c r="G21" s="123"/>
      <c r="H21" s="123"/>
      <c r="I21" s="142"/>
      <c r="J21" s="143"/>
      <c r="K21" s="143"/>
      <c r="L21" s="144"/>
      <c r="M21" s="143"/>
      <c r="N21" s="143"/>
      <c r="O21" s="145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5"/>
      <c r="B22" s="125"/>
      <c r="C22" s="126"/>
      <c r="D22" s="126"/>
      <c r="E22" s="127"/>
      <c r="F22" s="126"/>
      <c r="G22" s="126"/>
      <c r="H22" s="126"/>
      <c r="M22" s="89"/>
      <c r="N22" s="89"/>
      <c r="O22" s="89"/>
    </row>
    <row r="23" spans="1:15">
      <c r="A23" s="128" t="s">
        <v>186</v>
      </c>
      <c r="B23" s="128"/>
      <c r="C23" s="129"/>
      <c r="D23" s="129"/>
      <c r="M23" s="89"/>
      <c r="N23" s="89"/>
      <c r="O23" s="89"/>
    </row>
    <row r="24" spans="3:15">
      <c r="C24" s="90"/>
      <c r="J24" s="146" t="s">
        <v>187</v>
      </c>
      <c r="K24" s="147">
        <v>45850</v>
      </c>
      <c r="L24" s="146" t="s">
        <v>188</v>
      </c>
      <c r="M24" s="146" t="s">
        <v>139</v>
      </c>
      <c r="N24" s="146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1" sqref="M1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TACCAN91209</v>
      </c>
      <c r="F2" s="156" t="s">
        <v>227</v>
      </c>
      <c r="G2" s="157" t="str">
        <f>首期!B5</f>
        <v>男式超轻套头抓绒服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12118</v>
      </c>
      <c r="C3" s="160"/>
      <c r="D3" s="161" t="s">
        <v>228</v>
      </c>
      <c r="E3" s="162">
        <v>45866</v>
      </c>
      <c r="F3" s="163"/>
      <c r="G3" s="163"/>
      <c r="H3" s="164" t="s">
        <v>229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230</v>
      </c>
      <c r="E4" s="163" t="s">
        <v>231</v>
      </c>
      <c r="F4" s="163"/>
      <c r="G4" s="163"/>
      <c r="H4" s="166" t="s">
        <v>232</v>
      </c>
      <c r="I4" s="166"/>
      <c r="J4" s="178" t="s">
        <v>65</v>
      </c>
      <c r="K4" s="208" t="s">
        <v>66</v>
      </c>
    </row>
    <row r="5" ht="18" customHeight="1" spans="1:11">
      <c r="A5" s="165" t="s">
        <v>233</v>
      </c>
      <c r="B5" s="160">
        <v>1</v>
      </c>
      <c r="C5" s="160"/>
      <c r="D5" s="161" t="s">
        <v>234</v>
      </c>
      <c r="E5" s="161"/>
      <c r="G5" s="161"/>
      <c r="H5" s="166" t="s">
        <v>235</v>
      </c>
      <c r="I5" s="166"/>
      <c r="J5" s="178" t="s">
        <v>65</v>
      </c>
      <c r="K5" s="208" t="s">
        <v>66</v>
      </c>
    </row>
    <row r="6" ht="18" customHeight="1" spans="1:13">
      <c r="A6" s="167" t="s">
        <v>236</v>
      </c>
      <c r="B6" s="168">
        <v>315</v>
      </c>
      <c r="C6" s="168"/>
      <c r="D6" s="169" t="s">
        <v>237</v>
      </c>
      <c r="E6" s="170">
        <v>12118</v>
      </c>
      <c r="F6" s="170"/>
      <c r="G6" s="169"/>
      <c r="H6" s="171" t="s">
        <v>239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76" t="s">
        <v>349</v>
      </c>
      <c r="H8" s="177"/>
      <c r="I8" s="177"/>
      <c r="J8" s="177"/>
      <c r="K8" s="211"/>
    </row>
    <row r="9" ht="18" customHeight="1" spans="1:11">
      <c r="A9" s="165" t="s">
        <v>247</v>
      </c>
      <c r="B9" s="166"/>
      <c r="C9" s="178" t="s">
        <v>65</v>
      </c>
      <c r="D9" s="178" t="s">
        <v>66</v>
      </c>
      <c r="E9" s="161" t="s">
        <v>248</v>
      </c>
      <c r="F9" s="179" t="s">
        <v>249</v>
      </c>
      <c r="G9" s="180"/>
      <c r="H9" s="181"/>
      <c r="I9" s="181"/>
      <c r="J9" s="181"/>
      <c r="K9" s="212"/>
    </row>
    <row r="10" ht="18" customHeight="1" spans="1:11">
      <c r="A10" s="165" t="s">
        <v>250</v>
      </c>
      <c r="B10" s="166"/>
      <c r="C10" s="178" t="s">
        <v>65</v>
      </c>
      <c r="D10" s="178" t="s">
        <v>66</v>
      </c>
      <c r="E10" s="161" t="s">
        <v>251</v>
      </c>
      <c r="F10" s="179" t="s">
        <v>252</v>
      </c>
      <c r="G10" s="180" t="s">
        <v>253</v>
      </c>
      <c r="H10" s="181"/>
      <c r="I10" s="181"/>
      <c r="J10" s="181"/>
      <c r="K10" s="212"/>
    </row>
    <row r="11" ht="18" customHeight="1" spans="1:11">
      <c r="A11" s="182" t="s">
        <v>192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254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255</v>
      </c>
      <c r="J13" s="178" t="s">
        <v>85</v>
      </c>
      <c r="K13" s="208" t="s">
        <v>86</v>
      </c>
    </row>
    <row r="14" ht="18" customHeight="1" spans="1:11">
      <c r="A14" s="167" t="s">
        <v>256</v>
      </c>
      <c r="B14" s="170" t="s">
        <v>85</v>
      </c>
      <c r="C14" s="170" t="s">
        <v>86</v>
      </c>
      <c r="D14" s="184"/>
      <c r="E14" s="169" t="s">
        <v>257</v>
      </c>
      <c r="F14" s="170" t="s">
        <v>85</v>
      </c>
      <c r="G14" s="170" t="s">
        <v>86</v>
      </c>
      <c r="H14" s="170"/>
      <c r="I14" s="169" t="s">
        <v>258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324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262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263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264</v>
      </c>
    </row>
    <row r="28" ht="23" customHeight="1" spans="1:11">
      <c r="A28" s="188" t="s">
        <v>350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2</v>
      </c>
    </row>
    <row r="29" ht="23" customHeight="1" spans="1:11">
      <c r="A29" s="188" t="s">
        <v>326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2</v>
      </c>
    </row>
    <row r="30" ht="23" customHeight="1" spans="1:11">
      <c r="A30" s="188" t="s">
        <v>351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21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267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5</v>
      </c>
    </row>
    <row r="37" ht="18.75" customHeight="1" spans="1:11">
      <c r="A37" s="198" t="s">
        <v>268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269</v>
      </c>
      <c r="B38" s="166"/>
      <c r="C38" s="166"/>
      <c r="D38" s="164" t="s">
        <v>270</v>
      </c>
      <c r="E38" s="164"/>
      <c r="F38" s="200" t="s">
        <v>271</v>
      </c>
      <c r="G38" s="201"/>
      <c r="H38" s="166" t="s">
        <v>272</v>
      </c>
      <c r="I38" s="166"/>
      <c r="J38" s="166" t="s">
        <v>273</v>
      </c>
      <c r="K38" s="215"/>
    </row>
    <row r="39" ht="18.75" customHeight="1" spans="1:11">
      <c r="A39" s="165" t="s">
        <v>124</v>
      </c>
      <c r="B39" s="166" t="s">
        <v>352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136</v>
      </c>
      <c r="B42" s="202" t="s">
        <v>275</v>
      </c>
      <c r="C42" s="202"/>
      <c r="D42" s="169" t="s">
        <v>276</v>
      </c>
      <c r="E42" s="184" t="s">
        <v>139</v>
      </c>
      <c r="F42" s="169" t="s">
        <v>140</v>
      </c>
      <c r="G42" s="203">
        <v>45866</v>
      </c>
      <c r="H42" s="204" t="s">
        <v>141</v>
      </c>
      <c r="I42" s="204"/>
      <c r="J42" s="202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2"/>
  <sheetViews>
    <sheetView workbookViewId="0">
      <selection activeCell="A8" sqref="$A8:$XFD8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0"/>
      <c r="J2" s="131" t="s">
        <v>57</v>
      </c>
      <c r="K2" s="132" t="s">
        <v>277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8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 t="s">
        <v>119</v>
      </c>
      <c r="K5" s="139" t="s">
        <v>117</v>
      </c>
      <c r="L5" s="139" t="s">
        <v>117</v>
      </c>
      <c r="M5" s="139" t="s">
        <v>118</v>
      </c>
      <c r="N5" s="139" t="s">
        <v>118</v>
      </c>
      <c r="O5" s="140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 t="s">
        <v>288</v>
      </c>
      <c r="K6" s="139" t="s">
        <v>307</v>
      </c>
      <c r="L6" s="139" t="s">
        <v>291</v>
      </c>
      <c r="M6" s="141" t="s">
        <v>288</v>
      </c>
      <c r="N6" s="139" t="s">
        <v>353</v>
      </c>
      <c r="O6" s="140" t="s">
        <v>288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163</v>
      </c>
      <c r="B7" s="109">
        <f>C7-4</f>
        <v>102</v>
      </c>
      <c r="C7" s="109">
        <f>D7-4</f>
        <v>106</v>
      </c>
      <c r="D7" s="110">
        <v>110</v>
      </c>
      <c r="E7" s="109">
        <f>D7+4</f>
        <v>114</v>
      </c>
      <c r="F7" s="109">
        <f>E7+4</f>
        <v>118</v>
      </c>
      <c r="G7" s="109">
        <f>F7+6</f>
        <v>124</v>
      </c>
      <c r="H7" s="109">
        <f>G7+6</f>
        <v>130</v>
      </c>
      <c r="I7" s="134"/>
      <c r="J7" s="139" t="s">
        <v>354</v>
      </c>
      <c r="K7" s="139" t="s">
        <v>294</v>
      </c>
      <c r="L7" s="139" t="s">
        <v>301</v>
      </c>
      <c r="M7" s="141" t="s">
        <v>355</v>
      </c>
      <c r="N7" s="139" t="s">
        <v>291</v>
      </c>
      <c r="O7" s="140" t="s">
        <v>294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1" t="s">
        <v>168</v>
      </c>
      <c r="B8" s="109">
        <f>C8-4</f>
        <v>98</v>
      </c>
      <c r="C8" s="109">
        <f>D8-4</f>
        <v>102</v>
      </c>
      <c r="D8" s="112" t="s">
        <v>167</v>
      </c>
      <c r="E8" s="109">
        <f>D8+4</f>
        <v>110</v>
      </c>
      <c r="F8" s="109">
        <f>E8+5</f>
        <v>115</v>
      </c>
      <c r="G8" s="109">
        <f>F8+6</f>
        <v>121</v>
      </c>
      <c r="H8" s="109">
        <f>G8+7</f>
        <v>128</v>
      </c>
      <c r="I8" s="134"/>
      <c r="J8" s="139" t="s">
        <v>301</v>
      </c>
      <c r="K8" s="139" t="s">
        <v>356</v>
      </c>
      <c r="L8" s="139" t="s">
        <v>301</v>
      </c>
      <c r="M8" s="141" t="s">
        <v>357</v>
      </c>
      <c r="N8" s="139" t="s">
        <v>291</v>
      </c>
      <c r="O8" s="140" t="s">
        <v>301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1" t="s">
        <v>169</v>
      </c>
      <c r="B9" s="109">
        <f>C9-1.2</f>
        <v>43.6</v>
      </c>
      <c r="C9" s="109">
        <f>D9-1.2</f>
        <v>44.8</v>
      </c>
      <c r="D9" s="112" t="s">
        <v>170</v>
      </c>
      <c r="E9" s="109">
        <f>D9+1.2</f>
        <v>47.2</v>
      </c>
      <c r="F9" s="109">
        <f>E9+1.2</f>
        <v>48.4</v>
      </c>
      <c r="G9" s="109">
        <f>F9+1.4</f>
        <v>49.8</v>
      </c>
      <c r="H9" s="109">
        <f>G9+1.4</f>
        <v>51.2</v>
      </c>
      <c r="I9" s="134"/>
      <c r="J9" s="139" t="s">
        <v>307</v>
      </c>
      <c r="K9" s="139" t="s">
        <v>305</v>
      </c>
      <c r="L9" s="139" t="s">
        <v>358</v>
      </c>
      <c r="M9" s="139" t="s">
        <v>296</v>
      </c>
      <c r="N9" s="139" t="s">
        <v>307</v>
      </c>
      <c r="O9" s="140" t="s">
        <v>359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1" t="s">
        <v>173</v>
      </c>
      <c r="B10" s="109">
        <f>C10-0.6</f>
        <v>60.7</v>
      </c>
      <c r="C10" s="109">
        <f>D10-1.2</f>
        <v>61.3</v>
      </c>
      <c r="D10" s="112" t="s">
        <v>174</v>
      </c>
      <c r="E10" s="109">
        <f>D10+1.2</f>
        <v>63.7</v>
      </c>
      <c r="F10" s="109">
        <f>E10+1.2</f>
        <v>64.9</v>
      </c>
      <c r="G10" s="109">
        <f>F10+0.6</f>
        <v>65.5</v>
      </c>
      <c r="H10" s="109">
        <f>G10+0.6</f>
        <v>66.1</v>
      </c>
      <c r="I10" s="134"/>
      <c r="J10" s="139" t="s">
        <v>313</v>
      </c>
      <c r="K10" s="139" t="s">
        <v>360</v>
      </c>
      <c r="L10" s="139" t="s">
        <v>311</v>
      </c>
      <c r="M10" s="141" t="s">
        <v>312</v>
      </c>
      <c r="N10" s="139" t="s">
        <v>313</v>
      </c>
      <c r="O10" s="140" t="s">
        <v>345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1" t="s">
        <v>177</v>
      </c>
      <c r="B11" s="109">
        <f>C11-0.7</f>
        <v>18.1</v>
      </c>
      <c r="C11" s="109">
        <f>D11-0.7</f>
        <v>18.8</v>
      </c>
      <c r="D11" s="112" t="s">
        <v>178</v>
      </c>
      <c r="E11" s="109">
        <f>D11+0.7</f>
        <v>20.2</v>
      </c>
      <c r="F11" s="109">
        <f>E11+0.7</f>
        <v>20.9</v>
      </c>
      <c r="G11" s="109">
        <f>F11+0.95</f>
        <v>21.85</v>
      </c>
      <c r="H11" s="109">
        <f>G11+0.95</f>
        <v>22.8</v>
      </c>
      <c r="I11" s="134"/>
      <c r="J11" s="139" t="s">
        <v>315</v>
      </c>
      <c r="K11" s="139" t="s">
        <v>346</v>
      </c>
      <c r="L11" s="139" t="s">
        <v>291</v>
      </c>
      <c r="M11" s="139" t="s">
        <v>316</v>
      </c>
      <c r="N11" s="139" t="s">
        <v>317</v>
      </c>
      <c r="O11" s="140" t="s">
        <v>347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3" t="s">
        <v>179</v>
      </c>
      <c r="B12" s="114">
        <f>C12-0.6</f>
        <v>14.3</v>
      </c>
      <c r="C12" s="114">
        <f>D12-0.6</f>
        <v>14.9</v>
      </c>
      <c r="D12" s="115">
        <v>15.5</v>
      </c>
      <c r="E12" s="114">
        <f>D12+0.6</f>
        <v>16.1</v>
      </c>
      <c r="F12" s="114">
        <f>E12+0.6</f>
        <v>16.7</v>
      </c>
      <c r="G12" s="114">
        <f>F12+0.95</f>
        <v>17.65</v>
      </c>
      <c r="H12" s="114">
        <f>G12+0.95</f>
        <v>18.6</v>
      </c>
      <c r="I12" s="134"/>
      <c r="J12" s="139" t="s">
        <v>291</v>
      </c>
      <c r="K12" s="139" t="s">
        <v>291</v>
      </c>
      <c r="L12" s="139" t="s">
        <v>291</v>
      </c>
      <c r="M12" s="139" t="s">
        <v>291</v>
      </c>
      <c r="N12" s="139" t="s">
        <v>291</v>
      </c>
      <c r="O12" s="140" t="s">
        <v>291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3" t="s">
        <v>181</v>
      </c>
      <c r="B13" s="114">
        <f>C13-0.4</f>
        <v>11.2</v>
      </c>
      <c r="C13" s="114">
        <f>D13-0.4</f>
        <v>11.6</v>
      </c>
      <c r="D13" s="115">
        <v>12</v>
      </c>
      <c r="E13" s="114">
        <f>D13+0.4</f>
        <v>12.4</v>
      </c>
      <c r="F13" s="114">
        <f>E13+0.4</f>
        <v>12.8</v>
      </c>
      <c r="G13" s="114">
        <f>F13+0.6</f>
        <v>13.4</v>
      </c>
      <c r="H13" s="114">
        <f>G13+0.6</f>
        <v>14</v>
      </c>
      <c r="I13" s="134"/>
      <c r="J13" s="139" t="s">
        <v>319</v>
      </c>
      <c r="K13" s="139" t="s">
        <v>320</v>
      </c>
      <c r="L13" s="139" t="s">
        <v>320</v>
      </c>
      <c r="M13" s="139" t="s">
        <v>348</v>
      </c>
      <c r="N13" s="139" t="s">
        <v>313</v>
      </c>
      <c r="O13" s="140" t="s">
        <v>323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1" t="s">
        <v>182</v>
      </c>
      <c r="B14" s="109">
        <f>C14-1</f>
        <v>44</v>
      </c>
      <c r="C14" s="109">
        <f>D14-1</f>
        <v>45</v>
      </c>
      <c r="D14" s="110">
        <v>46</v>
      </c>
      <c r="E14" s="109">
        <f>D14+1</f>
        <v>47</v>
      </c>
      <c r="F14" s="109">
        <f>E14+1</f>
        <v>48</v>
      </c>
      <c r="G14" s="109">
        <f>F14+1.5</f>
        <v>49.5</v>
      </c>
      <c r="H14" s="109">
        <f>G14+1.5</f>
        <v>51</v>
      </c>
      <c r="I14" s="134"/>
      <c r="J14" s="139" t="s">
        <v>291</v>
      </c>
      <c r="K14" s="139" t="s">
        <v>291</v>
      </c>
      <c r="L14" s="139" t="s">
        <v>291</v>
      </c>
      <c r="M14" s="139" t="s">
        <v>291</v>
      </c>
      <c r="N14" s="139" t="s">
        <v>291</v>
      </c>
      <c r="O14" s="140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1" t="s">
        <v>183</v>
      </c>
      <c r="B15" s="109">
        <f>C15-1</f>
        <v>46</v>
      </c>
      <c r="C15" s="109">
        <f>D15-1</f>
        <v>47</v>
      </c>
      <c r="D15" s="110">
        <v>48</v>
      </c>
      <c r="E15" s="109">
        <f>D15+1</f>
        <v>49</v>
      </c>
      <c r="F15" s="109">
        <f>E15+1</f>
        <v>50</v>
      </c>
      <c r="G15" s="109">
        <f>F15+1.5</f>
        <v>51.5</v>
      </c>
      <c r="H15" s="109">
        <f>G15+1.5</f>
        <v>53</v>
      </c>
      <c r="I15" s="134"/>
      <c r="J15" s="139" t="s">
        <v>291</v>
      </c>
      <c r="K15" s="139" t="s">
        <v>291</v>
      </c>
      <c r="L15" s="139" t="s">
        <v>291</v>
      </c>
      <c r="M15" s="139" t="s">
        <v>291</v>
      </c>
      <c r="N15" s="139" t="s">
        <v>291</v>
      </c>
      <c r="O15" s="140" t="s">
        <v>291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1" t="s">
        <v>185</v>
      </c>
      <c r="B16" s="109">
        <f>D16</f>
        <v>4</v>
      </c>
      <c r="C16" s="109">
        <f>D16</f>
        <v>4</v>
      </c>
      <c r="D16" s="110">
        <v>4</v>
      </c>
      <c r="E16" s="109">
        <f>D16</f>
        <v>4</v>
      </c>
      <c r="F16" s="109">
        <f>D16</f>
        <v>4</v>
      </c>
      <c r="G16" s="109">
        <f>D16</f>
        <v>4</v>
      </c>
      <c r="H16" s="109">
        <f>D16</f>
        <v>4</v>
      </c>
      <c r="I16" s="134"/>
      <c r="J16" s="139" t="s">
        <v>291</v>
      </c>
      <c r="K16" s="139" t="s">
        <v>291</v>
      </c>
      <c r="L16" s="139" t="s">
        <v>291</v>
      </c>
      <c r="M16" s="139" t="s">
        <v>291</v>
      </c>
      <c r="N16" s="139" t="s">
        <v>291</v>
      </c>
      <c r="O16" s="140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6"/>
      <c r="B17" s="117"/>
      <c r="C17" s="117"/>
      <c r="D17" s="117"/>
      <c r="E17" s="118"/>
      <c r="F17" s="117"/>
      <c r="G17" s="117"/>
      <c r="H17" s="117"/>
      <c r="I17" s="134"/>
      <c r="J17" s="139"/>
      <c r="K17" s="139"/>
      <c r="L17" s="139"/>
      <c r="M17" s="139"/>
      <c r="N17" s="139"/>
      <c r="O17" s="14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9"/>
      <c r="B18" s="120"/>
      <c r="C18" s="120"/>
      <c r="D18" s="120"/>
      <c r="E18" s="120"/>
      <c r="F18" s="120"/>
      <c r="G18" s="120"/>
      <c r="H18" s="121"/>
      <c r="I18" s="134"/>
      <c r="J18" s="139"/>
      <c r="K18" s="139"/>
      <c r="L18" s="139"/>
      <c r="M18" s="139"/>
      <c r="N18" s="139"/>
      <c r="O18" s="14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22"/>
      <c r="B19" s="123"/>
      <c r="C19" s="123"/>
      <c r="D19" s="123"/>
      <c r="E19" s="124"/>
      <c r="F19" s="123"/>
      <c r="G19" s="123"/>
      <c r="H19" s="123"/>
      <c r="I19" s="142"/>
      <c r="J19" s="143"/>
      <c r="K19" s="143"/>
      <c r="L19" s="144"/>
      <c r="M19" s="143"/>
      <c r="N19" s="143"/>
      <c r="O19" s="145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ht="16.5" spans="1:15">
      <c r="A20" s="125"/>
      <c r="B20" s="125"/>
      <c r="C20" s="126"/>
      <c r="D20" s="126"/>
      <c r="E20" s="127"/>
      <c r="F20" s="126"/>
      <c r="G20" s="126"/>
      <c r="H20" s="126"/>
      <c r="M20" s="89"/>
      <c r="N20" s="89"/>
      <c r="O20" s="89"/>
    </row>
    <row r="21" spans="1:15">
      <c r="A21" s="128" t="s">
        <v>186</v>
      </c>
      <c r="B21" s="128"/>
      <c r="C21" s="129"/>
      <c r="D21" s="129"/>
      <c r="M21" s="89"/>
      <c r="N21" s="89"/>
      <c r="O21" s="89"/>
    </row>
    <row r="22" spans="3:15">
      <c r="C22" s="90"/>
      <c r="J22" s="146" t="s">
        <v>187</v>
      </c>
      <c r="K22" s="147">
        <v>45866</v>
      </c>
      <c r="L22" s="146" t="s">
        <v>188</v>
      </c>
      <c r="M22" s="146" t="s">
        <v>139</v>
      </c>
      <c r="N22" s="146" t="s">
        <v>189</v>
      </c>
      <c r="O22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362</v>
      </c>
      <c r="B2" s="5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7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ht="25" customHeight="1" spans="1:15">
      <c r="A4" s="10">
        <v>1</v>
      </c>
      <c r="B4" s="22">
        <v>250417045</v>
      </c>
      <c r="C4" s="22" t="s">
        <v>377</v>
      </c>
      <c r="D4" s="22" t="s">
        <v>378</v>
      </c>
      <c r="E4" s="23" t="s">
        <v>62</v>
      </c>
      <c r="F4" s="21" t="s">
        <v>379</v>
      </c>
      <c r="G4" s="77" t="s">
        <v>65</v>
      </c>
      <c r="H4" s="10" t="s">
        <v>65</v>
      </c>
      <c r="I4" s="84">
        <v>1</v>
      </c>
      <c r="J4" s="85">
        <v>1</v>
      </c>
      <c r="K4" s="85">
        <v>2</v>
      </c>
      <c r="L4" s="85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250410094</v>
      </c>
      <c r="C5" s="22" t="s">
        <v>377</v>
      </c>
      <c r="D5" s="22" t="s">
        <v>380</v>
      </c>
      <c r="E5" s="23" t="s">
        <v>62</v>
      </c>
      <c r="F5" s="21" t="s">
        <v>379</v>
      </c>
      <c r="G5" s="77" t="s">
        <v>65</v>
      </c>
      <c r="H5" s="10" t="s">
        <v>65</v>
      </c>
      <c r="I5" s="84">
        <v>3</v>
      </c>
      <c r="J5" s="85">
        <v>1</v>
      </c>
      <c r="K5" s="85">
        <v>2</v>
      </c>
      <c r="L5" s="85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2">
        <v>250410095</v>
      </c>
      <c r="C6" s="22" t="s">
        <v>377</v>
      </c>
      <c r="D6" s="22" t="s">
        <v>381</v>
      </c>
      <c r="E6" s="23" t="s">
        <v>62</v>
      </c>
      <c r="F6" s="21" t="s">
        <v>379</v>
      </c>
      <c r="G6" s="77" t="s">
        <v>65</v>
      </c>
      <c r="H6" s="10" t="s">
        <v>65</v>
      </c>
      <c r="I6" s="84">
        <v>1</v>
      </c>
      <c r="J6" s="85">
        <v>2</v>
      </c>
      <c r="K6" s="85">
        <v>2</v>
      </c>
      <c r="L6" s="85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5"/>
      <c r="C7" s="26"/>
      <c r="D7" s="25"/>
      <c r="E7" s="27"/>
      <c r="F7" s="26"/>
      <c r="G7" s="78"/>
      <c r="H7" s="79"/>
      <c r="I7" s="86"/>
      <c r="J7" s="85"/>
      <c r="K7" s="85"/>
      <c r="L7" s="85"/>
      <c r="M7" s="10"/>
      <c r="N7" s="10"/>
      <c r="O7" s="10"/>
    </row>
    <row r="8" ht="20" customHeight="1" spans="1:15">
      <c r="A8" s="10"/>
      <c r="B8" s="28"/>
      <c r="C8" s="26"/>
      <c r="D8" s="25"/>
      <c r="E8" s="27"/>
      <c r="F8" s="26"/>
      <c r="G8" s="78"/>
      <c r="H8" s="79"/>
      <c r="I8" s="84"/>
      <c r="J8" s="85"/>
      <c r="K8" s="85"/>
      <c r="L8" s="85"/>
      <c r="M8" s="10"/>
      <c r="N8" s="10"/>
      <c r="O8" s="9"/>
    </row>
    <row r="9" ht="20" customHeight="1" spans="1:15">
      <c r="A9" s="10"/>
      <c r="B9" s="28"/>
      <c r="C9" s="26"/>
      <c r="D9" s="25"/>
      <c r="E9" s="27"/>
      <c r="F9" s="26"/>
      <c r="G9" s="78"/>
      <c r="H9" s="79"/>
      <c r="I9" s="86"/>
      <c r="J9" s="85"/>
      <c r="K9" s="85"/>
      <c r="L9" s="85"/>
      <c r="M9" s="10"/>
      <c r="N9" s="10"/>
      <c r="O9" s="9"/>
    </row>
    <row r="10" ht="20" customHeight="1" spans="1:15">
      <c r="A10" s="10"/>
      <c r="B10" s="28"/>
      <c r="C10" s="26"/>
      <c r="D10" s="25"/>
      <c r="E10" s="27"/>
      <c r="F10" s="26"/>
      <c r="G10" s="78"/>
      <c r="H10" s="79"/>
      <c r="I10" s="86"/>
      <c r="J10" s="85"/>
      <c r="K10" s="85"/>
      <c r="L10" s="85"/>
      <c r="M10" s="10"/>
      <c r="N10" s="10"/>
      <c r="O10" s="9"/>
    </row>
    <row r="11" ht="20" customHeight="1" spans="1:15">
      <c r="A11" s="10"/>
      <c r="B11" s="28"/>
      <c r="C11" s="26"/>
      <c r="D11" s="25"/>
      <c r="E11" s="27"/>
      <c r="F11" s="26"/>
      <c r="G11" s="78"/>
      <c r="H11" s="79"/>
      <c r="I11" s="86"/>
      <c r="J11" s="85"/>
      <c r="K11" s="85"/>
      <c r="L11" s="85"/>
      <c r="M11" s="10"/>
      <c r="N11" s="10"/>
      <c r="O11" s="9"/>
    </row>
    <row r="12" s="2" customFormat="1" ht="18.75" spans="1:15">
      <c r="A12" s="11"/>
      <c r="B12" s="12"/>
      <c r="C12" s="80"/>
      <c r="D12" s="13"/>
      <c r="E12" s="14"/>
      <c r="F12" s="80"/>
      <c r="G12" s="79"/>
      <c r="H12" s="81"/>
      <c r="I12" s="87"/>
      <c r="J12" s="48"/>
      <c r="K12" s="49"/>
      <c r="L12" s="49"/>
      <c r="M12" s="19"/>
      <c r="N12" s="12"/>
      <c r="O12" s="19"/>
    </row>
    <row r="13" s="2" customFormat="1" ht="18.75" spans="1:15">
      <c r="A13" s="11" t="s">
        <v>382</v>
      </c>
      <c r="B13" s="12"/>
      <c r="C13" s="24"/>
      <c r="D13" s="13"/>
      <c r="E13" s="14"/>
      <c r="F13" s="24"/>
      <c r="G13" s="10"/>
      <c r="H13" s="36"/>
      <c r="I13" s="29"/>
      <c r="J13" s="11" t="s">
        <v>383</v>
      </c>
      <c r="K13" s="12"/>
      <c r="L13" s="12"/>
      <c r="M13" s="13"/>
      <c r="N13" s="12"/>
      <c r="O13" s="19"/>
    </row>
    <row r="14" ht="61" customHeight="1" spans="1:15">
      <c r="A14" s="82" t="s">
        <v>384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362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386</v>
      </c>
      <c r="H2" s="4"/>
      <c r="I2" s="4" t="s">
        <v>387</v>
      </c>
      <c r="J2" s="4"/>
      <c r="K2" s="6" t="s">
        <v>388</v>
      </c>
      <c r="L2" s="69" t="s">
        <v>389</v>
      </c>
      <c r="M2" s="17" t="s">
        <v>390</v>
      </c>
    </row>
    <row r="3" s="1" customFormat="1" ht="16.5" spans="1:13">
      <c r="A3" s="4"/>
      <c r="B3" s="7"/>
      <c r="C3" s="7"/>
      <c r="D3" s="7"/>
      <c r="E3" s="7"/>
      <c r="F3" s="7"/>
      <c r="G3" s="4" t="s">
        <v>391</v>
      </c>
      <c r="H3" s="4" t="s">
        <v>392</v>
      </c>
      <c r="I3" s="4" t="s">
        <v>391</v>
      </c>
      <c r="J3" s="4" t="s">
        <v>392</v>
      </c>
      <c r="K3" s="8"/>
      <c r="L3" s="70"/>
      <c r="M3" s="18"/>
    </row>
    <row r="4" ht="22" customHeight="1" spans="1:13">
      <c r="A4" s="55">
        <v>1</v>
      </c>
      <c r="B4" s="21" t="s">
        <v>379</v>
      </c>
      <c r="C4" s="22">
        <v>250417045</v>
      </c>
      <c r="D4" s="22" t="s">
        <v>377</v>
      </c>
      <c r="E4" s="22" t="s">
        <v>378</v>
      </c>
      <c r="F4" s="23" t="s">
        <v>62</v>
      </c>
      <c r="G4" s="56">
        <v>-0.02</v>
      </c>
      <c r="H4" s="57">
        <v>-0.01</v>
      </c>
      <c r="I4" s="57">
        <v>-0.03</v>
      </c>
      <c r="J4" s="57">
        <v>-0.02</v>
      </c>
      <c r="K4" s="71"/>
      <c r="L4" s="10" t="s">
        <v>95</v>
      </c>
      <c r="M4" s="10" t="s">
        <v>393</v>
      </c>
    </row>
    <row r="5" ht="22" customHeight="1" spans="1:13">
      <c r="A5" s="55">
        <v>2</v>
      </c>
      <c r="B5" s="21" t="s">
        <v>379</v>
      </c>
      <c r="C5" s="22">
        <v>250410094</v>
      </c>
      <c r="D5" s="22" t="s">
        <v>377</v>
      </c>
      <c r="E5" s="22" t="s">
        <v>380</v>
      </c>
      <c r="F5" s="23" t="s">
        <v>62</v>
      </c>
      <c r="G5" s="57">
        <v>-0.01</v>
      </c>
      <c r="H5" s="57">
        <v>-0.03</v>
      </c>
      <c r="I5" s="57">
        <v>-0.03</v>
      </c>
      <c r="J5" s="57">
        <v>-0.04</v>
      </c>
      <c r="K5" s="71"/>
      <c r="L5" s="10" t="s">
        <v>95</v>
      </c>
      <c r="M5" s="10" t="s">
        <v>393</v>
      </c>
    </row>
    <row r="6" ht="22" customHeight="1" spans="1:13">
      <c r="A6" s="55">
        <v>3</v>
      </c>
      <c r="B6" s="21" t="s">
        <v>379</v>
      </c>
      <c r="C6" s="22">
        <v>250410095</v>
      </c>
      <c r="D6" s="22" t="s">
        <v>377</v>
      </c>
      <c r="E6" s="22" t="s">
        <v>381</v>
      </c>
      <c r="F6" s="23" t="s">
        <v>62</v>
      </c>
      <c r="G6" s="57">
        <v>-0.01</v>
      </c>
      <c r="H6" s="57">
        <v>-0.01</v>
      </c>
      <c r="I6" s="57">
        <v>-0.01</v>
      </c>
      <c r="J6" s="57">
        <v>-0.02</v>
      </c>
      <c r="K6" s="71"/>
      <c r="L6" s="10" t="s">
        <v>95</v>
      </c>
      <c r="M6" s="10" t="s">
        <v>393</v>
      </c>
    </row>
    <row r="7" ht="22" customHeight="1" spans="1:13">
      <c r="A7" s="55"/>
      <c r="B7" s="26"/>
      <c r="C7" s="25"/>
      <c r="D7" s="26"/>
      <c r="E7" s="25"/>
      <c r="F7" s="27"/>
      <c r="G7" s="58"/>
      <c r="H7" s="59"/>
      <c r="I7" s="57"/>
      <c r="J7" s="57"/>
      <c r="K7" s="71"/>
      <c r="L7" s="10"/>
      <c r="M7" s="10"/>
    </row>
    <row r="8" ht="22" customHeight="1" spans="1:13">
      <c r="A8" s="55"/>
      <c r="B8" s="26"/>
      <c r="C8" s="28"/>
      <c r="D8" s="26"/>
      <c r="E8" s="25"/>
      <c r="F8" s="27"/>
      <c r="G8" s="58"/>
      <c r="H8" s="59"/>
      <c r="I8" s="57"/>
      <c r="J8" s="57"/>
      <c r="K8" s="71"/>
      <c r="L8" s="10"/>
      <c r="M8" s="10"/>
    </row>
    <row r="9" customFormat="1" ht="22" customHeight="1" spans="1:13">
      <c r="A9" s="60"/>
      <c r="B9" s="61"/>
      <c r="C9" s="62"/>
      <c r="D9" s="26"/>
      <c r="E9" s="63"/>
      <c r="F9" s="27"/>
      <c r="G9" s="64"/>
      <c r="H9" s="65"/>
      <c r="I9" s="48"/>
      <c r="J9" s="49"/>
      <c r="K9" s="49"/>
      <c r="L9" s="19"/>
      <c r="M9" s="72"/>
    </row>
    <row r="10" s="2" customFormat="1" ht="18.75" spans="1:13">
      <c r="A10" s="11" t="s">
        <v>394</v>
      </c>
      <c r="B10" s="12"/>
      <c r="C10" s="12"/>
      <c r="D10" s="24"/>
      <c r="E10" s="13"/>
      <c r="F10" s="66"/>
      <c r="G10" s="29"/>
      <c r="H10" s="11" t="s">
        <v>383</v>
      </c>
      <c r="I10" s="12"/>
      <c r="J10" s="12"/>
      <c r="K10" s="13"/>
      <c r="L10" s="48"/>
      <c r="M10" s="19"/>
    </row>
    <row r="11" ht="84" customHeight="1" spans="1:13">
      <c r="A11" s="67" t="s">
        <v>395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397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37" t="s">
        <v>398</v>
      </c>
      <c r="H2" s="38"/>
      <c r="I2" s="52"/>
      <c r="J2" s="37" t="s">
        <v>399</v>
      </c>
      <c r="K2" s="38"/>
      <c r="L2" s="52"/>
      <c r="M2" s="37" t="s">
        <v>400</v>
      </c>
      <c r="N2" s="38"/>
      <c r="O2" s="52"/>
      <c r="P2" s="37" t="s">
        <v>401</v>
      </c>
      <c r="Q2" s="38"/>
      <c r="R2" s="52"/>
      <c r="S2" s="38" t="s">
        <v>402</v>
      </c>
      <c r="T2" s="38"/>
      <c r="U2" s="52"/>
      <c r="V2" s="33" t="s">
        <v>403</v>
      </c>
      <c r="W2" s="33" t="s">
        <v>376</v>
      </c>
    </row>
    <row r="3" s="1" customFormat="1" ht="16.5" spans="1:23">
      <c r="A3" s="7"/>
      <c r="B3" s="39"/>
      <c r="C3" s="39"/>
      <c r="D3" s="39"/>
      <c r="E3" s="39"/>
      <c r="F3" s="39"/>
      <c r="G3" s="4" t="s">
        <v>404</v>
      </c>
      <c r="H3" s="4" t="s">
        <v>67</v>
      </c>
      <c r="I3" s="4" t="s">
        <v>367</v>
      </c>
      <c r="J3" s="4" t="s">
        <v>404</v>
      </c>
      <c r="K3" s="4" t="s">
        <v>67</v>
      </c>
      <c r="L3" s="4" t="s">
        <v>367</v>
      </c>
      <c r="M3" s="4" t="s">
        <v>404</v>
      </c>
      <c r="N3" s="4" t="s">
        <v>67</v>
      </c>
      <c r="O3" s="4" t="s">
        <v>367</v>
      </c>
      <c r="P3" s="4" t="s">
        <v>404</v>
      </c>
      <c r="Q3" s="4" t="s">
        <v>67</v>
      </c>
      <c r="R3" s="4" t="s">
        <v>367</v>
      </c>
      <c r="S3" s="4" t="s">
        <v>404</v>
      </c>
      <c r="T3" s="4" t="s">
        <v>67</v>
      </c>
      <c r="U3" s="4" t="s">
        <v>367</v>
      </c>
      <c r="V3" s="54"/>
      <c r="W3" s="54"/>
    </row>
    <row r="4" ht="18.75" spans="1:23">
      <c r="A4" s="40" t="s">
        <v>405</v>
      </c>
      <c r="B4" s="21" t="s">
        <v>379</v>
      </c>
      <c r="C4" s="22">
        <v>250417045</v>
      </c>
      <c r="D4" s="22" t="s">
        <v>377</v>
      </c>
      <c r="E4" s="22" t="s">
        <v>378</v>
      </c>
      <c r="F4" s="23" t="s">
        <v>62</v>
      </c>
      <c r="G4" s="30" t="s">
        <v>406</v>
      </c>
      <c r="H4" s="41"/>
      <c r="I4" s="41" t="s">
        <v>407</v>
      </c>
      <c r="J4" s="41"/>
      <c r="K4" s="30"/>
      <c r="L4" s="30"/>
      <c r="M4" s="10"/>
      <c r="N4" s="10"/>
      <c r="O4" s="10"/>
      <c r="P4" s="10"/>
      <c r="Q4" s="10"/>
      <c r="R4" s="10"/>
      <c r="S4" s="10"/>
      <c r="T4" s="10"/>
      <c r="U4" s="10"/>
      <c r="V4" s="10" t="s">
        <v>408</v>
      </c>
      <c r="W4" s="10"/>
    </row>
    <row r="5" ht="18.75" spans="1:23">
      <c r="A5" s="42"/>
      <c r="B5" s="21" t="s">
        <v>379</v>
      </c>
      <c r="C5" s="22">
        <v>250410094</v>
      </c>
      <c r="D5" s="22" t="s">
        <v>377</v>
      </c>
      <c r="E5" s="22" t="s">
        <v>380</v>
      </c>
      <c r="F5" s="23" t="s">
        <v>62</v>
      </c>
      <c r="G5" s="43" t="s">
        <v>409</v>
      </c>
      <c r="H5" s="44"/>
      <c r="I5" s="53"/>
      <c r="J5" s="43" t="s">
        <v>410</v>
      </c>
      <c r="K5" s="44"/>
      <c r="L5" s="53"/>
      <c r="M5" s="37" t="s">
        <v>411</v>
      </c>
      <c r="N5" s="38"/>
      <c r="O5" s="52"/>
      <c r="P5" s="37" t="s">
        <v>412</v>
      </c>
      <c r="Q5" s="38"/>
      <c r="R5" s="52"/>
      <c r="S5" s="38" t="s">
        <v>413</v>
      </c>
      <c r="T5" s="38"/>
      <c r="U5" s="52"/>
      <c r="V5" s="10"/>
      <c r="W5" s="10"/>
    </row>
    <row r="6" ht="18.75" spans="1:23">
      <c r="A6" s="42"/>
      <c r="B6" s="21" t="s">
        <v>379</v>
      </c>
      <c r="C6" s="22">
        <v>250410095</v>
      </c>
      <c r="D6" s="22" t="s">
        <v>377</v>
      </c>
      <c r="E6" s="22" t="s">
        <v>381</v>
      </c>
      <c r="F6" s="23" t="s">
        <v>62</v>
      </c>
      <c r="G6" s="45" t="s">
        <v>404</v>
      </c>
      <c r="H6" s="45" t="s">
        <v>67</v>
      </c>
      <c r="I6" s="45" t="s">
        <v>367</v>
      </c>
      <c r="J6" s="45" t="s">
        <v>404</v>
      </c>
      <c r="K6" s="45" t="s">
        <v>67</v>
      </c>
      <c r="L6" s="45" t="s">
        <v>367</v>
      </c>
      <c r="M6" s="4" t="s">
        <v>404</v>
      </c>
      <c r="N6" s="4" t="s">
        <v>67</v>
      </c>
      <c r="O6" s="4" t="s">
        <v>367</v>
      </c>
      <c r="P6" s="4" t="s">
        <v>404</v>
      </c>
      <c r="Q6" s="4" t="s">
        <v>67</v>
      </c>
      <c r="R6" s="4" t="s">
        <v>367</v>
      </c>
      <c r="S6" s="4" t="s">
        <v>404</v>
      </c>
      <c r="T6" s="4" t="s">
        <v>67</v>
      </c>
      <c r="U6" s="4" t="s">
        <v>367</v>
      </c>
      <c r="V6" s="10"/>
      <c r="W6" s="10"/>
    </row>
    <row r="7" spans="1:23">
      <c r="A7" s="42"/>
      <c r="B7" s="46"/>
      <c r="C7" s="25"/>
      <c r="D7" s="47"/>
      <c r="E7" s="25"/>
      <c r="F7" s="27"/>
      <c r="G7" s="30"/>
      <c r="H7" s="41"/>
      <c r="I7" s="41"/>
      <c r="J7" s="41"/>
      <c r="K7" s="41"/>
      <c r="L7" s="3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2"/>
      <c r="B8" s="46"/>
      <c r="C8" s="28"/>
      <c r="D8" s="47"/>
      <c r="E8" s="25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2"/>
      <c r="B9" s="46"/>
      <c r="C9" s="28"/>
      <c r="D9" s="47"/>
      <c r="E9" s="25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2"/>
      <c r="B10" s="46"/>
      <c r="C10" s="28"/>
      <c r="D10" s="47"/>
      <c r="E10" s="25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2"/>
      <c r="B11" s="46"/>
      <c r="C11" s="28"/>
      <c r="D11" s="47"/>
      <c r="E11" s="25"/>
      <c r="F11" s="27"/>
      <c r="G11" s="10"/>
      <c r="H11" s="41"/>
      <c r="I11" s="4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8"/>
      <c r="G12" s="49"/>
      <c r="H12" s="49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394</v>
      </c>
      <c r="B13" s="12"/>
      <c r="C13" s="12"/>
      <c r="D13" s="12"/>
      <c r="E13" s="13"/>
      <c r="F13" s="14"/>
      <c r="G13" s="29"/>
      <c r="H13" s="36"/>
      <c r="I13" s="36"/>
      <c r="J13" s="11" t="s">
        <v>383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0" t="s">
        <v>414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416</v>
      </c>
      <c r="B2" s="33" t="s">
        <v>363</v>
      </c>
      <c r="C2" s="33" t="s">
        <v>364</v>
      </c>
      <c r="D2" s="33" t="s">
        <v>365</v>
      </c>
      <c r="E2" s="33" t="s">
        <v>366</v>
      </c>
      <c r="F2" s="33" t="s">
        <v>367</v>
      </c>
      <c r="G2" s="32" t="s">
        <v>417</v>
      </c>
      <c r="H2" s="32" t="s">
        <v>418</v>
      </c>
      <c r="I2" s="32" t="s">
        <v>419</v>
      </c>
      <c r="J2" s="32" t="s">
        <v>418</v>
      </c>
      <c r="K2" s="32" t="s">
        <v>420</v>
      </c>
      <c r="L2" s="32" t="s">
        <v>418</v>
      </c>
      <c r="M2" s="33" t="s">
        <v>403</v>
      </c>
      <c r="N2" s="33" t="s">
        <v>376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416</v>
      </c>
      <c r="B4" s="35" t="s">
        <v>421</v>
      </c>
      <c r="C4" s="35" t="s">
        <v>404</v>
      </c>
      <c r="D4" s="35" t="s">
        <v>365</v>
      </c>
      <c r="E4" s="33" t="s">
        <v>366</v>
      </c>
      <c r="F4" s="33" t="s">
        <v>367</v>
      </c>
      <c r="G4" s="32" t="s">
        <v>417</v>
      </c>
      <c r="H4" s="32" t="s">
        <v>418</v>
      </c>
      <c r="I4" s="32" t="s">
        <v>419</v>
      </c>
      <c r="J4" s="32" t="s">
        <v>418</v>
      </c>
      <c r="K4" s="32" t="s">
        <v>420</v>
      </c>
      <c r="L4" s="32" t="s">
        <v>418</v>
      </c>
      <c r="M4" s="33" t="s">
        <v>403</v>
      </c>
      <c r="N4" s="33" t="s">
        <v>376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422</v>
      </c>
      <c r="B11" s="12"/>
      <c r="C11" s="12"/>
      <c r="D11" s="13"/>
      <c r="E11" s="14"/>
      <c r="F11" s="36"/>
      <c r="G11" s="29"/>
      <c r="H11" s="36"/>
      <c r="I11" s="11" t="s">
        <v>423</v>
      </c>
      <c r="J11" s="12"/>
      <c r="K11" s="12"/>
      <c r="L11" s="12"/>
      <c r="M11" s="12"/>
      <c r="N11" s="19"/>
    </row>
    <row r="12" ht="16.5" spans="1:14">
      <c r="A12" s="15" t="s">
        <v>424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5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397</v>
      </c>
      <c r="B2" s="5" t="s">
        <v>367</v>
      </c>
      <c r="C2" s="5" t="s">
        <v>363</v>
      </c>
      <c r="D2" s="5" t="s">
        <v>364</v>
      </c>
      <c r="E2" s="5" t="s">
        <v>365</v>
      </c>
      <c r="F2" s="5" t="s">
        <v>366</v>
      </c>
      <c r="G2" s="4" t="s">
        <v>426</v>
      </c>
      <c r="H2" s="4" t="s">
        <v>427</v>
      </c>
      <c r="I2" s="4" t="s">
        <v>428</v>
      </c>
      <c r="J2" s="4" t="s">
        <v>429</v>
      </c>
      <c r="K2" s="5" t="s">
        <v>403</v>
      </c>
      <c r="L2" s="5" t="s">
        <v>376</v>
      </c>
    </row>
    <row r="3" ht="18.75" spans="1:12">
      <c r="A3" s="20" t="s">
        <v>405</v>
      </c>
      <c r="B3" s="21" t="s">
        <v>379</v>
      </c>
      <c r="C3" s="22">
        <v>250417045</v>
      </c>
      <c r="D3" s="22" t="s">
        <v>377</v>
      </c>
      <c r="E3" s="22" t="s">
        <v>378</v>
      </c>
      <c r="F3" s="23" t="s">
        <v>62</v>
      </c>
      <c r="G3" s="10" t="s">
        <v>430</v>
      </c>
      <c r="H3" s="10" t="s">
        <v>431</v>
      </c>
      <c r="I3" s="30"/>
      <c r="J3" s="10"/>
      <c r="K3" s="31" t="s">
        <v>432</v>
      </c>
      <c r="L3" s="10" t="s">
        <v>393</v>
      </c>
    </row>
    <row r="4" ht="18.75" spans="1:12">
      <c r="A4" s="20"/>
      <c r="B4" s="21" t="s">
        <v>379</v>
      </c>
      <c r="C4" s="22">
        <v>250410094</v>
      </c>
      <c r="D4" s="22" t="s">
        <v>377</v>
      </c>
      <c r="E4" s="22" t="s">
        <v>380</v>
      </c>
      <c r="F4" s="23" t="s">
        <v>62</v>
      </c>
      <c r="G4" s="10" t="s">
        <v>430</v>
      </c>
      <c r="H4" s="10" t="s">
        <v>431</v>
      </c>
      <c r="I4" s="30"/>
      <c r="J4" s="10"/>
      <c r="K4" s="31" t="s">
        <v>432</v>
      </c>
      <c r="L4" s="10" t="s">
        <v>393</v>
      </c>
    </row>
    <row r="5" ht="18.75" spans="1:12">
      <c r="A5" s="20"/>
      <c r="B5" s="21" t="s">
        <v>379</v>
      </c>
      <c r="C5" s="22">
        <v>250410095</v>
      </c>
      <c r="D5" s="22" t="s">
        <v>377</v>
      </c>
      <c r="E5" s="22" t="s">
        <v>381</v>
      </c>
      <c r="F5" s="23" t="s">
        <v>62</v>
      </c>
      <c r="G5" s="10" t="s">
        <v>430</v>
      </c>
      <c r="H5" s="10" t="s">
        <v>431</v>
      </c>
      <c r="I5" s="30"/>
      <c r="J5" s="10"/>
      <c r="K5" s="31" t="s">
        <v>432</v>
      </c>
      <c r="L5" s="10" t="s">
        <v>393</v>
      </c>
    </row>
    <row r="6" ht="15" spans="1:12">
      <c r="A6" s="20"/>
      <c r="B6" s="24"/>
      <c r="C6" s="25"/>
      <c r="D6" s="26"/>
      <c r="E6" s="25"/>
      <c r="F6" s="27"/>
      <c r="G6" s="10"/>
      <c r="H6" s="10"/>
      <c r="I6" s="30"/>
      <c r="J6" s="10"/>
      <c r="K6" s="31"/>
      <c r="L6" s="10"/>
    </row>
    <row r="7" ht="15" spans="1:12">
      <c r="A7" s="20"/>
      <c r="B7" s="24"/>
      <c r="C7" s="28"/>
      <c r="D7" s="26"/>
      <c r="E7" s="25"/>
      <c r="F7" s="27"/>
      <c r="G7" s="10"/>
      <c r="H7" s="10"/>
      <c r="I7" s="30"/>
      <c r="J7" s="9"/>
      <c r="K7" s="31"/>
      <c r="L7" s="10"/>
    </row>
    <row r="8" ht="15" spans="1:12">
      <c r="A8" s="20"/>
      <c r="B8" s="24"/>
      <c r="C8" s="28"/>
      <c r="D8" s="26"/>
      <c r="E8" s="25"/>
      <c r="F8" s="27"/>
      <c r="G8" s="10"/>
      <c r="H8" s="10"/>
      <c r="I8" s="30"/>
      <c r="J8" s="9"/>
      <c r="K8" s="31"/>
      <c r="L8" s="10"/>
    </row>
    <row r="9" ht="15" spans="1:12">
      <c r="A9" s="20"/>
      <c r="B9" s="24"/>
      <c r="C9" s="28"/>
      <c r="D9" s="26"/>
      <c r="E9" s="25"/>
      <c r="F9" s="27"/>
      <c r="G9" s="10"/>
      <c r="H9" s="10"/>
      <c r="I9" s="30"/>
      <c r="J9" s="9"/>
      <c r="K9" s="31"/>
      <c r="L9" s="10"/>
    </row>
    <row r="10" ht="15" spans="1:12">
      <c r="A10" s="20"/>
      <c r="B10" s="24"/>
      <c r="C10" s="28"/>
      <c r="D10" s="26"/>
      <c r="E10" s="25"/>
      <c r="F10" s="27"/>
      <c r="G10" s="10"/>
      <c r="H10" s="10"/>
      <c r="I10" s="30"/>
      <c r="J10" s="9"/>
      <c r="K10" s="31"/>
      <c r="L10" s="10"/>
    </row>
    <row r="11" spans="1:12">
      <c r="A11" s="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433</v>
      </c>
      <c r="B13" s="12"/>
      <c r="C13" s="12"/>
      <c r="D13" s="12"/>
      <c r="E13" s="13"/>
      <c r="F13" s="14"/>
      <c r="G13" s="29"/>
      <c r="H13" s="11" t="s">
        <v>434</v>
      </c>
      <c r="I13" s="12"/>
      <c r="J13" s="12"/>
      <c r="K13" s="12"/>
      <c r="L13" s="19"/>
    </row>
    <row r="14" ht="16.5" spans="1:12">
      <c r="A14" s="15" t="s">
        <v>435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404</v>
      </c>
      <c r="D2" s="5" t="s">
        <v>365</v>
      </c>
      <c r="E2" s="5" t="s">
        <v>366</v>
      </c>
      <c r="F2" s="4" t="s">
        <v>437</v>
      </c>
      <c r="G2" s="4" t="s">
        <v>387</v>
      </c>
      <c r="H2" s="6" t="s">
        <v>388</v>
      </c>
      <c r="I2" s="17" t="s">
        <v>390</v>
      </c>
    </row>
    <row r="3" s="1" customFormat="1" ht="16.5" spans="1:9">
      <c r="A3" s="4"/>
      <c r="B3" s="7"/>
      <c r="C3" s="7"/>
      <c r="D3" s="7"/>
      <c r="E3" s="7"/>
      <c r="F3" s="4" t="s">
        <v>438</v>
      </c>
      <c r="G3" s="4" t="s">
        <v>391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422</v>
      </c>
      <c r="B12" s="12"/>
      <c r="C12" s="12"/>
      <c r="D12" s="13"/>
      <c r="E12" s="14"/>
      <c r="F12" s="11" t="s">
        <v>423</v>
      </c>
      <c r="G12" s="12"/>
      <c r="H12" s="13"/>
      <c r="I12" s="19"/>
    </row>
    <row r="13" ht="16.5" spans="1:9">
      <c r="A13" s="15" t="s">
        <v>439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0" sqref="N20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157" t="s">
        <v>62</v>
      </c>
      <c r="C4" s="158"/>
      <c r="D4" s="264" t="s">
        <v>63</v>
      </c>
      <c r="E4" s="265"/>
      <c r="F4" s="266">
        <v>45866</v>
      </c>
      <c r="G4" s="267"/>
      <c r="H4" s="264" t="s">
        <v>64</v>
      </c>
      <c r="I4" s="265"/>
      <c r="J4" s="157" t="s">
        <v>65</v>
      </c>
      <c r="K4" s="158" t="s">
        <v>66</v>
      </c>
    </row>
    <row r="5" ht="14.25" spans="1:11">
      <c r="A5" s="268" t="s">
        <v>67</v>
      </c>
      <c r="B5" s="157" t="s">
        <v>68</v>
      </c>
      <c r="C5" s="158"/>
      <c r="D5" s="264" t="s">
        <v>69</v>
      </c>
      <c r="E5" s="265"/>
      <c r="F5" s="266">
        <v>45800</v>
      </c>
      <c r="G5" s="267"/>
      <c r="H5" s="264" t="s">
        <v>70</v>
      </c>
      <c r="I5" s="265"/>
      <c r="J5" s="157" t="s">
        <v>65</v>
      </c>
      <c r="K5" s="158" t="s">
        <v>66</v>
      </c>
    </row>
    <row r="6" ht="14.25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57" t="s">
        <v>65</v>
      </c>
      <c r="K6" s="158" t="s">
        <v>66</v>
      </c>
    </row>
    <row r="7" ht="14.25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57" t="s">
        <v>65</v>
      </c>
      <c r="K7" s="158" t="s">
        <v>66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</row>
    <row r="9" ht="15" spans="1:11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436"/>
    </row>
    <row r="10" ht="15" spans="1:11">
      <c r="A10" s="390" t="s">
        <v>83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7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438" t="s">
        <v>86</v>
      </c>
    </row>
    <row r="12" ht="14.25" spans="1:11">
      <c r="A12" s="268" t="s">
        <v>90</v>
      </c>
      <c r="B12" s="288" t="s">
        <v>85</v>
      </c>
      <c r="C12" s="157" t="s">
        <v>86</v>
      </c>
      <c r="D12" s="274"/>
      <c r="E12" s="271" t="s">
        <v>91</v>
      </c>
      <c r="F12" s="288" t="s">
        <v>85</v>
      </c>
      <c r="G12" s="157" t="s">
        <v>86</v>
      </c>
      <c r="H12" s="157" t="s">
        <v>88</v>
      </c>
      <c r="I12" s="271" t="s">
        <v>92</v>
      </c>
      <c r="J12" s="288" t="s">
        <v>85</v>
      </c>
      <c r="K12" s="158" t="s">
        <v>86</v>
      </c>
    </row>
    <row r="13" ht="14.25" spans="1:11">
      <c r="A13" s="268" t="s">
        <v>93</v>
      </c>
      <c r="B13" s="288" t="s">
        <v>85</v>
      </c>
      <c r="C13" s="157" t="s">
        <v>86</v>
      </c>
      <c r="D13" s="274"/>
      <c r="E13" s="271" t="s">
        <v>94</v>
      </c>
      <c r="F13" s="157" t="s">
        <v>95</v>
      </c>
      <c r="G13" s="157" t="s">
        <v>96</v>
      </c>
      <c r="H13" s="157" t="s">
        <v>88</v>
      </c>
      <c r="I13" s="271" t="s">
        <v>97</v>
      </c>
      <c r="J13" s="288" t="s">
        <v>85</v>
      </c>
      <c r="K13" s="158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2"/>
    </row>
    <row r="15" ht="15" spans="1:11">
      <c r="A15" s="390" t="s">
        <v>99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7"/>
    </row>
    <row r="16" ht="14.25" spans="1:11">
      <c r="A16" s="397" t="s">
        <v>100</v>
      </c>
      <c r="B16" s="394" t="s">
        <v>95</v>
      </c>
      <c r="C16" s="394" t="s">
        <v>96</v>
      </c>
      <c r="D16" s="398"/>
      <c r="E16" s="399" t="s">
        <v>101</v>
      </c>
      <c r="F16" s="394" t="s">
        <v>95</v>
      </c>
      <c r="G16" s="394" t="s">
        <v>96</v>
      </c>
      <c r="H16" s="400"/>
      <c r="I16" s="399" t="s">
        <v>102</v>
      </c>
      <c r="J16" s="394" t="s">
        <v>95</v>
      </c>
      <c r="K16" s="438" t="s">
        <v>96</v>
      </c>
    </row>
    <row r="17" customHeight="1" spans="1:22">
      <c r="A17" s="305" t="s">
        <v>103</v>
      </c>
      <c r="B17" s="157" t="s">
        <v>95</v>
      </c>
      <c r="C17" s="157" t="s">
        <v>96</v>
      </c>
      <c r="D17" s="401"/>
      <c r="E17" s="306" t="s">
        <v>104</v>
      </c>
      <c r="F17" s="157" t="s">
        <v>95</v>
      </c>
      <c r="G17" s="157" t="s">
        <v>96</v>
      </c>
      <c r="H17" s="402"/>
      <c r="I17" s="306" t="s">
        <v>105</v>
      </c>
      <c r="J17" s="157" t="s">
        <v>95</v>
      </c>
      <c r="K17" s="158" t="s">
        <v>96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3" t="s">
        <v>106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0"/>
    </row>
    <row r="19" s="385" customFormat="1" ht="18" customHeight="1" spans="1:14">
      <c r="A19" s="390" t="s">
        <v>107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7"/>
      <c r="N19" s="385">
        <f>5394+1418</f>
        <v>6812</v>
      </c>
    </row>
    <row r="20" customHeight="1" spans="1:14">
      <c r="A20" s="405" t="s">
        <v>108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1"/>
      <c r="N20" s="253">
        <f>6812-900</f>
        <v>5912</v>
      </c>
    </row>
    <row r="21" ht="21.75" customHeight="1" spans="1:11">
      <c r="A21" s="407" t="s">
        <v>109</v>
      </c>
      <c r="B21" s="408"/>
      <c r="C21" s="409" t="s">
        <v>110</v>
      </c>
      <c r="D21" s="409" t="s">
        <v>111</v>
      </c>
      <c r="E21" s="409" t="s">
        <v>112</v>
      </c>
      <c r="F21" s="409" t="s">
        <v>113</v>
      </c>
      <c r="G21" s="409" t="s">
        <v>114</v>
      </c>
      <c r="H21" s="409" t="s">
        <v>115</v>
      </c>
      <c r="I21" s="408"/>
      <c r="J21" s="442"/>
      <c r="K21" s="337" t="s">
        <v>116</v>
      </c>
    </row>
    <row r="22" ht="23" customHeight="1" spans="1:11">
      <c r="A22" s="410" t="s">
        <v>117</v>
      </c>
      <c r="B22" s="411"/>
      <c r="C22" s="411" t="s">
        <v>95</v>
      </c>
      <c r="D22" s="411" t="s">
        <v>95</v>
      </c>
      <c r="E22" s="411" t="s">
        <v>95</v>
      </c>
      <c r="F22" s="411" t="s">
        <v>95</v>
      </c>
      <c r="G22" s="411" t="s">
        <v>95</v>
      </c>
      <c r="H22" s="411" t="s">
        <v>95</v>
      </c>
      <c r="I22" s="411"/>
      <c r="J22" s="411"/>
      <c r="K22" s="443"/>
    </row>
    <row r="23" ht="23" customHeight="1" spans="1:11">
      <c r="A23" s="410" t="s">
        <v>118</v>
      </c>
      <c r="B23" s="411"/>
      <c r="C23" s="411" t="s">
        <v>95</v>
      </c>
      <c r="D23" s="411" t="s">
        <v>95</v>
      </c>
      <c r="E23" s="411" t="s">
        <v>95</v>
      </c>
      <c r="F23" s="411" t="s">
        <v>95</v>
      </c>
      <c r="G23" s="411" t="s">
        <v>95</v>
      </c>
      <c r="H23" s="411" t="s">
        <v>95</v>
      </c>
      <c r="I23" s="411"/>
      <c r="J23" s="411"/>
      <c r="K23" s="443"/>
    </row>
    <row r="24" ht="23" customHeight="1" spans="1:11">
      <c r="A24" s="410" t="s">
        <v>119</v>
      </c>
      <c r="B24" s="411"/>
      <c r="C24" s="411" t="s">
        <v>95</v>
      </c>
      <c r="D24" s="411" t="s">
        <v>95</v>
      </c>
      <c r="E24" s="411" t="s">
        <v>95</v>
      </c>
      <c r="F24" s="411" t="s">
        <v>95</v>
      </c>
      <c r="G24" s="411" t="s">
        <v>95</v>
      </c>
      <c r="H24" s="411" t="s">
        <v>95</v>
      </c>
      <c r="I24" s="411"/>
      <c r="J24" s="411"/>
      <c r="K24" s="443"/>
    </row>
    <row r="25" ht="23" customHeight="1" spans="1:11">
      <c r="A25" s="412"/>
      <c r="B25" s="411"/>
      <c r="C25" s="411"/>
      <c r="D25" s="411"/>
      <c r="E25" s="411"/>
      <c r="F25" s="411"/>
      <c r="G25" s="411"/>
      <c r="H25" s="411"/>
      <c r="I25" s="411"/>
      <c r="J25" s="411"/>
      <c r="K25" s="443"/>
    </row>
    <row r="26" ht="23" customHeight="1" spans="1:11">
      <c r="A26" s="413"/>
      <c r="B26" s="414"/>
      <c r="C26" s="415"/>
      <c r="D26" s="415"/>
      <c r="E26" s="415"/>
      <c r="F26" s="415"/>
      <c r="G26" s="415"/>
      <c r="H26" s="415"/>
      <c r="I26" s="414"/>
      <c r="J26" s="414"/>
      <c r="K26" s="444"/>
    </row>
    <row r="27" ht="18" customHeight="1" spans="1:11">
      <c r="A27" s="416" t="s">
        <v>120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45"/>
    </row>
    <row r="28" ht="18.75" customHeight="1" spans="1:11">
      <c r="A28" s="418"/>
      <c r="B28" s="419"/>
      <c r="C28" s="419"/>
      <c r="D28" s="419"/>
      <c r="E28" s="419"/>
      <c r="F28" s="419"/>
      <c r="G28" s="419"/>
      <c r="H28" s="419"/>
      <c r="I28" s="419"/>
      <c r="J28" s="419"/>
      <c r="K28" s="446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7"/>
    </row>
    <row r="30" ht="18" customHeight="1" spans="1:11">
      <c r="A30" s="416" t="s">
        <v>121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45"/>
    </row>
    <row r="31" ht="14.25" spans="1:11">
      <c r="A31" s="422" t="s">
        <v>122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48"/>
    </row>
    <row r="32" ht="15" spans="1:11">
      <c r="A32" s="165" t="s">
        <v>123</v>
      </c>
      <c r="B32" s="166"/>
      <c r="C32" s="157" t="s">
        <v>65</v>
      </c>
      <c r="D32" s="157" t="s">
        <v>66</v>
      </c>
      <c r="E32" s="424" t="s">
        <v>124</v>
      </c>
      <c r="F32" s="425"/>
      <c r="G32" s="425"/>
      <c r="H32" s="425"/>
      <c r="I32" s="425"/>
      <c r="J32" s="425"/>
      <c r="K32" s="449"/>
    </row>
    <row r="33" ht="15" spans="1:11">
      <c r="A33" s="426" t="s">
        <v>125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</row>
    <row r="34" ht="21" customHeight="1" spans="1:11">
      <c r="A34" s="311" t="s">
        <v>126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2"/>
    </row>
    <row r="35" ht="21" customHeight="1" spans="1:11">
      <c r="A35" s="313" t="s">
        <v>127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 t="s">
        <v>128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 t="s">
        <v>129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15" spans="1:11">
      <c r="A41" s="308" t="s">
        <v>130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5" spans="1:11">
      <c r="A42" s="390" t="s">
        <v>131</v>
      </c>
      <c r="B42" s="391"/>
      <c r="C42" s="391"/>
      <c r="D42" s="391"/>
      <c r="E42" s="391"/>
      <c r="F42" s="391"/>
      <c r="G42" s="391"/>
      <c r="H42" s="391"/>
      <c r="I42" s="391"/>
      <c r="J42" s="391"/>
      <c r="K42" s="437"/>
    </row>
    <row r="43" ht="14.25" spans="1:11">
      <c r="A43" s="397" t="s">
        <v>132</v>
      </c>
      <c r="B43" s="394" t="s">
        <v>95</v>
      </c>
      <c r="C43" s="394" t="s">
        <v>96</v>
      </c>
      <c r="D43" s="394" t="s">
        <v>88</v>
      </c>
      <c r="E43" s="399" t="s">
        <v>133</v>
      </c>
      <c r="F43" s="394" t="s">
        <v>95</v>
      </c>
      <c r="G43" s="394" t="s">
        <v>96</v>
      </c>
      <c r="H43" s="394" t="s">
        <v>88</v>
      </c>
      <c r="I43" s="399" t="s">
        <v>134</v>
      </c>
      <c r="J43" s="394" t="s">
        <v>95</v>
      </c>
      <c r="K43" s="438" t="s">
        <v>96</v>
      </c>
    </row>
    <row r="44" ht="14.25" spans="1:11">
      <c r="A44" s="305" t="s">
        <v>87</v>
      </c>
      <c r="B44" s="157" t="s">
        <v>95</v>
      </c>
      <c r="C44" s="157" t="s">
        <v>96</v>
      </c>
      <c r="D44" s="157" t="s">
        <v>88</v>
      </c>
      <c r="E44" s="306" t="s">
        <v>94</v>
      </c>
      <c r="F44" s="157" t="s">
        <v>95</v>
      </c>
      <c r="G44" s="157" t="s">
        <v>96</v>
      </c>
      <c r="H44" s="157" t="s">
        <v>88</v>
      </c>
      <c r="I44" s="306" t="s">
        <v>105</v>
      </c>
      <c r="J44" s="157" t="s">
        <v>95</v>
      </c>
      <c r="K44" s="158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2"/>
    </row>
    <row r="46" ht="15" spans="1:11">
      <c r="A46" s="426" t="s">
        <v>135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</row>
    <row r="47" ht="15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2"/>
    </row>
    <row r="48" ht="15" spans="1:11">
      <c r="A48" s="427" t="s">
        <v>136</v>
      </c>
      <c r="B48" s="428" t="s">
        <v>137</v>
      </c>
      <c r="C48" s="428"/>
      <c r="D48" s="429" t="s">
        <v>138</v>
      </c>
      <c r="E48" s="430" t="s">
        <v>139</v>
      </c>
      <c r="F48" s="431" t="s">
        <v>140</v>
      </c>
      <c r="G48" s="432">
        <v>45810</v>
      </c>
      <c r="H48" s="433" t="s">
        <v>141</v>
      </c>
      <c r="I48" s="450"/>
      <c r="J48" s="451" t="s">
        <v>142</v>
      </c>
      <c r="K48" s="452"/>
    </row>
    <row r="49" ht="15" spans="1:11">
      <c r="A49" s="426" t="s">
        <v>143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</row>
    <row r="50" ht="15" spans="1:11">
      <c r="A50" s="434" t="s">
        <v>144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53"/>
    </row>
    <row r="51" ht="15" spans="1:11">
      <c r="A51" s="427" t="s">
        <v>136</v>
      </c>
      <c r="B51" s="428" t="s">
        <v>137</v>
      </c>
      <c r="C51" s="428"/>
      <c r="D51" s="429" t="s">
        <v>138</v>
      </c>
      <c r="E51" s="430" t="s">
        <v>139</v>
      </c>
      <c r="F51" s="431" t="s">
        <v>140</v>
      </c>
      <c r="G51" s="432">
        <v>45810</v>
      </c>
      <c r="H51" s="433" t="s">
        <v>141</v>
      </c>
      <c r="I51" s="450"/>
      <c r="J51" s="451" t="s">
        <v>142</v>
      </c>
      <c r="K51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49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6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350" t="s">
        <v>61</v>
      </c>
      <c r="B2" s="351" t="str">
        <f>首期!B4</f>
        <v>TACCAN91209</v>
      </c>
      <c r="C2" s="352"/>
      <c r="D2" s="353"/>
      <c r="E2" s="354" t="s">
        <v>67</v>
      </c>
      <c r="F2" s="355" t="str">
        <f>首期!B5</f>
        <v>男式超轻套头抓绒服</v>
      </c>
      <c r="G2" s="355"/>
      <c r="H2" s="355"/>
      <c r="I2" s="363"/>
      <c r="J2" s="364" t="s">
        <v>57</v>
      </c>
      <c r="K2" s="365" t="s">
        <v>56</v>
      </c>
      <c r="L2" s="365"/>
      <c r="M2" s="365"/>
      <c r="N2" s="365"/>
      <c r="O2" s="366"/>
      <c r="P2" s="36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356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368"/>
      <c r="P3" s="369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356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370"/>
      <c r="K4" s="371" t="s">
        <v>117</v>
      </c>
      <c r="L4" s="371" t="s">
        <v>150</v>
      </c>
      <c r="M4" s="371" t="s">
        <v>151</v>
      </c>
      <c r="N4" s="372"/>
      <c r="O4" s="372"/>
      <c r="P4" s="37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356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374"/>
      <c r="J5" s="375"/>
      <c r="K5" s="376"/>
      <c r="L5" s="377" t="s">
        <v>111</v>
      </c>
      <c r="M5" s="377" t="s">
        <v>111</v>
      </c>
      <c r="N5" s="378"/>
      <c r="O5" s="376"/>
      <c r="P5" s="379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57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374"/>
      <c r="J6" s="375"/>
      <c r="K6" s="375"/>
      <c r="L6" s="375" t="s">
        <v>160</v>
      </c>
      <c r="M6" s="375" t="s">
        <v>161</v>
      </c>
      <c r="N6" s="375"/>
      <c r="O6" s="375"/>
      <c r="P6" s="38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58" t="s">
        <v>162</v>
      </c>
      <c r="B7" s="230">
        <f>C7</f>
        <v>20.5</v>
      </c>
      <c r="C7" s="230">
        <f>D7-1.5</f>
        <v>20.5</v>
      </c>
      <c r="D7" s="231">
        <v>22</v>
      </c>
      <c r="E7" s="230">
        <f>D7</f>
        <v>22</v>
      </c>
      <c r="F7" s="230">
        <f>E7+2</f>
        <v>24</v>
      </c>
      <c r="G7" s="230">
        <f>F7</f>
        <v>24</v>
      </c>
      <c r="H7" s="230">
        <f>G7+1</f>
        <v>25</v>
      </c>
      <c r="I7" s="374"/>
      <c r="J7" s="375"/>
      <c r="K7" s="375"/>
      <c r="L7" s="375" t="s">
        <v>160</v>
      </c>
      <c r="M7" s="375" t="s">
        <v>160</v>
      </c>
      <c r="N7" s="375"/>
      <c r="O7" s="375"/>
      <c r="P7" s="38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374"/>
      <c r="J8" s="375"/>
      <c r="K8" s="375"/>
      <c r="L8" s="375" t="s">
        <v>164</v>
      </c>
      <c r="M8" s="375" t="s">
        <v>165</v>
      </c>
      <c r="N8" s="375"/>
      <c r="O8" s="375"/>
      <c r="P8" s="38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240" t="s">
        <v>166</v>
      </c>
      <c r="B9" s="109">
        <f t="shared" si="0"/>
        <v>98</v>
      </c>
      <c r="C9" s="109">
        <f t="shared" si="1"/>
        <v>102</v>
      </c>
      <c r="D9" s="11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374"/>
      <c r="J9" s="375"/>
      <c r="K9" s="375"/>
      <c r="L9" s="375" t="s">
        <v>164</v>
      </c>
      <c r="M9" s="375" t="s">
        <v>165</v>
      </c>
      <c r="N9" s="375"/>
      <c r="O9" s="375"/>
      <c r="P9" s="38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240" t="s">
        <v>168</v>
      </c>
      <c r="B10" s="109">
        <f t="shared" si="0"/>
        <v>98</v>
      </c>
      <c r="C10" s="109">
        <f t="shared" si="1"/>
        <v>102</v>
      </c>
      <c r="D10" s="11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374"/>
      <c r="J10" s="375"/>
      <c r="K10" s="375"/>
      <c r="L10" s="375" t="s">
        <v>164</v>
      </c>
      <c r="M10" s="375" t="s">
        <v>165</v>
      </c>
      <c r="N10" s="375"/>
      <c r="O10" s="375"/>
      <c r="P10" s="38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240" t="s">
        <v>169</v>
      </c>
      <c r="B11" s="109">
        <f>C11-1.2</f>
        <v>43.6</v>
      </c>
      <c r="C11" s="109">
        <f>D11-1.2</f>
        <v>44.8</v>
      </c>
      <c r="D11" s="11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374"/>
      <c r="J11" s="375"/>
      <c r="K11" s="375"/>
      <c r="L11" s="375" t="s">
        <v>171</v>
      </c>
      <c r="M11" s="375" t="s">
        <v>172</v>
      </c>
      <c r="N11" s="375"/>
      <c r="O11" s="375"/>
      <c r="P11" s="38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240" t="s">
        <v>173</v>
      </c>
      <c r="B12" s="109">
        <f>C12-0.6</f>
        <v>60.7</v>
      </c>
      <c r="C12" s="109">
        <f>D12-1.2</f>
        <v>61.3</v>
      </c>
      <c r="D12" s="11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374"/>
      <c r="J12" s="375"/>
      <c r="K12" s="375"/>
      <c r="L12" s="375" t="s">
        <v>175</v>
      </c>
      <c r="M12" s="375" t="s">
        <v>176</v>
      </c>
      <c r="N12" s="375"/>
      <c r="O12" s="375"/>
      <c r="P12" s="38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240" t="s">
        <v>177</v>
      </c>
      <c r="B13" s="109">
        <f>C13-0.7</f>
        <v>18.1</v>
      </c>
      <c r="C13" s="109">
        <f>D13-0.7</f>
        <v>18.8</v>
      </c>
      <c r="D13" s="11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374"/>
      <c r="J13" s="375"/>
      <c r="K13" s="375"/>
      <c r="L13" s="375" t="s">
        <v>171</v>
      </c>
      <c r="M13" s="375" t="s">
        <v>172</v>
      </c>
      <c r="N13" s="375"/>
      <c r="O13" s="375"/>
      <c r="P13" s="38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243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374"/>
      <c r="J14" s="375"/>
      <c r="K14" s="375"/>
      <c r="L14" s="375" t="s">
        <v>180</v>
      </c>
      <c r="M14" s="375" t="s">
        <v>171</v>
      </c>
      <c r="N14" s="375"/>
      <c r="O14" s="375"/>
      <c r="P14" s="38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243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374"/>
      <c r="J15" s="375"/>
      <c r="K15" s="375"/>
      <c r="L15" s="375" t="s">
        <v>160</v>
      </c>
      <c r="M15" s="375" t="s">
        <v>180</v>
      </c>
      <c r="N15" s="375"/>
      <c r="O15" s="375"/>
      <c r="P15" s="38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374"/>
      <c r="J16" s="375"/>
      <c r="K16" s="375"/>
      <c r="L16" s="375" t="s">
        <v>171</v>
      </c>
      <c r="M16" s="375" t="s">
        <v>176</v>
      </c>
      <c r="N16" s="375"/>
      <c r="O16" s="375"/>
      <c r="P16" s="380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374"/>
      <c r="J17" s="375"/>
      <c r="K17" s="375"/>
      <c r="L17" s="375" t="s">
        <v>184</v>
      </c>
      <c r="M17" s="375" t="s">
        <v>160</v>
      </c>
      <c r="N17" s="375"/>
      <c r="O17" s="375"/>
      <c r="P17" s="380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374"/>
      <c r="J18" s="375"/>
      <c r="K18" s="375"/>
      <c r="L18" s="375"/>
      <c r="M18" s="375"/>
      <c r="N18" s="375"/>
      <c r="O18" s="375"/>
      <c r="P18" s="380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59"/>
      <c r="B19" s="360"/>
      <c r="C19" s="360"/>
      <c r="D19" s="360"/>
      <c r="E19" s="361"/>
      <c r="F19" s="360"/>
      <c r="G19" s="360"/>
      <c r="H19" s="360"/>
      <c r="I19" s="381"/>
      <c r="J19" s="382"/>
      <c r="K19" s="382"/>
      <c r="L19" s="383"/>
      <c r="M19" s="382"/>
      <c r="N19" s="382"/>
      <c r="O19" s="383"/>
      <c r="P19" s="38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5"/>
      <c r="B20" s="125"/>
      <c r="C20" s="126"/>
      <c r="D20" s="126"/>
      <c r="E20" s="127"/>
      <c r="F20" s="126"/>
      <c r="G20" s="126"/>
      <c r="H20" s="126"/>
      <c r="P20" s="36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28" t="s">
        <v>186</v>
      </c>
      <c r="B21" s="128"/>
      <c r="C21" s="129"/>
      <c r="D21" s="129"/>
      <c r="P21" s="36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46" t="s">
        <v>187</v>
      </c>
      <c r="K22" s="232">
        <v>45810</v>
      </c>
      <c r="L22" s="146" t="s">
        <v>188</v>
      </c>
      <c r="M22" s="146" t="s">
        <v>139</v>
      </c>
      <c r="N22" s="146" t="s">
        <v>189</v>
      </c>
      <c r="O22" s="89" t="s">
        <v>142</v>
      </c>
      <c r="P22" s="36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:G52"/>
    </sheetView>
  </sheetViews>
  <sheetFormatPr defaultColWidth="10" defaultRowHeight="16.5" customHeight="1"/>
  <cols>
    <col min="1" max="1" width="10.875" style="253" customWidth="1"/>
    <col min="2" max="16384" width="10" style="253"/>
  </cols>
  <sheetData>
    <row r="1" ht="22.5" customHeight="1" spans="1:11">
      <c r="A1" s="151" t="s">
        <v>190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customHeight="1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1">
      <c r="A4" s="264" t="s">
        <v>61</v>
      </c>
      <c r="B4" s="157" t="s">
        <v>62</v>
      </c>
      <c r="C4" s="158"/>
      <c r="D4" s="264" t="s">
        <v>63</v>
      </c>
      <c r="E4" s="265"/>
      <c r="F4" s="266">
        <v>45866</v>
      </c>
      <c r="G4" s="267"/>
      <c r="H4" s="264" t="s">
        <v>64</v>
      </c>
      <c r="I4" s="265"/>
      <c r="J4" s="157" t="s">
        <v>65</v>
      </c>
      <c r="K4" s="158" t="s">
        <v>66</v>
      </c>
    </row>
    <row r="5" customHeight="1" spans="1:11">
      <c r="A5" s="268" t="s">
        <v>67</v>
      </c>
      <c r="B5" s="157" t="s">
        <v>68</v>
      </c>
      <c r="C5" s="158"/>
      <c r="D5" s="264" t="s">
        <v>69</v>
      </c>
      <c r="E5" s="265"/>
      <c r="F5" s="266">
        <v>45800</v>
      </c>
      <c r="G5" s="267"/>
      <c r="H5" s="264" t="s">
        <v>70</v>
      </c>
      <c r="I5" s="265"/>
      <c r="J5" s="157" t="s">
        <v>65</v>
      </c>
      <c r="K5" s="158" t="s">
        <v>66</v>
      </c>
    </row>
    <row r="6" customHeight="1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57" t="s">
        <v>65</v>
      </c>
      <c r="K6" s="158" t="s">
        <v>66</v>
      </c>
    </row>
    <row r="7" customHeight="1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57" t="s">
        <v>65</v>
      </c>
      <c r="K7" s="158" t="s">
        <v>66</v>
      </c>
    </row>
    <row r="8" customHeight="1" spans="1:16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  <c r="P8" s="210" t="s">
        <v>191</v>
      </c>
    </row>
    <row r="9" customHeight="1" spans="1:11">
      <c r="A9" s="282" t="s">
        <v>192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1" t="s">
        <v>86</v>
      </c>
    </row>
    <row r="11" customHeight="1" spans="1:11">
      <c r="A11" s="268" t="s">
        <v>90</v>
      </c>
      <c r="B11" s="288" t="s">
        <v>85</v>
      </c>
      <c r="C11" s="157" t="s">
        <v>86</v>
      </c>
      <c r="D11" s="274"/>
      <c r="E11" s="271" t="s">
        <v>92</v>
      </c>
      <c r="F11" s="288" t="s">
        <v>85</v>
      </c>
      <c r="G11" s="157" t="s">
        <v>86</v>
      </c>
      <c r="H11" s="288"/>
      <c r="I11" s="271" t="s">
        <v>97</v>
      </c>
      <c r="J11" s="288" t="s">
        <v>85</v>
      </c>
      <c r="K11" s="158" t="s">
        <v>86</v>
      </c>
    </row>
    <row r="12" customHeight="1" spans="1:11">
      <c r="A12" s="278" t="s">
        <v>124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2"/>
    </row>
    <row r="13" customHeight="1" spans="1:11">
      <c r="A13" s="289" t="s">
        <v>193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 t="s">
        <v>194</v>
      </c>
      <c r="B14" s="291"/>
      <c r="C14" s="291"/>
      <c r="D14" s="291"/>
      <c r="E14" s="291"/>
      <c r="F14" s="291"/>
      <c r="G14" s="291"/>
      <c r="H14" s="292"/>
      <c r="I14" s="333"/>
      <c r="J14" s="333"/>
      <c r="K14" s="334"/>
    </row>
    <row r="15" customHeight="1" spans="1:11">
      <c r="A15" s="293"/>
      <c r="B15" s="294"/>
      <c r="C15" s="294"/>
      <c r="D15" s="295"/>
      <c r="E15" s="296"/>
      <c r="F15" s="294"/>
      <c r="G15" s="294"/>
      <c r="H15" s="295"/>
      <c r="I15" s="335"/>
      <c r="J15" s="336"/>
      <c r="K15" s="337"/>
    </row>
    <row r="16" customHeight="1" spans="1:1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330"/>
    </row>
    <row r="17" customHeight="1" spans="1:11">
      <c r="A17" s="289" t="s">
        <v>195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9" t="s">
        <v>196</v>
      </c>
      <c r="B18" s="300"/>
      <c r="C18" s="300"/>
      <c r="D18" s="300"/>
      <c r="E18" s="300"/>
      <c r="F18" s="300"/>
      <c r="G18" s="300"/>
      <c r="H18" s="300"/>
      <c r="I18" s="333"/>
      <c r="J18" s="333"/>
      <c r="K18" s="33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335"/>
      <c r="J19" s="336"/>
      <c r="K19" s="337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customHeight="1" spans="1:11">
      <c r="A21" s="301" t="s">
        <v>121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52" t="s">
        <v>122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4"/>
    </row>
    <row r="23" customHeight="1" spans="1:11">
      <c r="A23" s="165" t="s">
        <v>123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7"/>
    </row>
    <row r="24" customHeight="1" spans="1:11">
      <c r="A24" s="302" t="s">
        <v>197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8" t="s">
        <v>132</v>
      </c>
      <c r="B27" s="285" t="s">
        <v>95</v>
      </c>
      <c r="C27" s="285" t="s">
        <v>96</v>
      </c>
      <c r="D27" s="285" t="s">
        <v>88</v>
      </c>
      <c r="E27" s="259" t="s">
        <v>133</v>
      </c>
      <c r="F27" s="285" t="s">
        <v>95</v>
      </c>
      <c r="G27" s="285" t="s">
        <v>96</v>
      </c>
      <c r="H27" s="285" t="s">
        <v>88</v>
      </c>
      <c r="I27" s="259" t="s">
        <v>134</v>
      </c>
      <c r="J27" s="285" t="s">
        <v>95</v>
      </c>
      <c r="K27" s="331" t="s">
        <v>96</v>
      </c>
    </row>
    <row r="28" customHeight="1" spans="1:11">
      <c r="A28" s="305" t="s">
        <v>87</v>
      </c>
      <c r="B28" s="157" t="s">
        <v>95</v>
      </c>
      <c r="C28" s="157" t="s">
        <v>96</v>
      </c>
      <c r="D28" s="157" t="s">
        <v>88</v>
      </c>
      <c r="E28" s="306" t="s">
        <v>94</v>
      </c>
      <c r="F28" s="157" t="s">
        <v>95</v>
      </c>
      <c r="G28" s="157" t="s">
        <v>96</v>
      </c>
      <c r="H28" s="157" t="s">
        <v>88</v>
      </c>
      <c r="I28" s="306" t="s">
        <v>105</v>
      </c>
      <c r="J28" s="157" t="s">
        <v>95</v>
      </c>
      <c r="K28" s="158" t="s">
        <v>96</v>
      </c>
    </row>
    <row r="29" customHeight="1" spans="1:11">
      <c r="A29" s="264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customHeight="1" spans="1:11">
      <c r="A31" s="310" t="s">
        <v>198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 t="s">
        <v>126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ht="21" customHeight="1" spans="1:11">
      <c r="A33" s="313" t="s">
        <v>127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3"/>
    </row>
    <row r="34" ht="21" customHeight="1" spans="1:11">
      <c r="A34" s="313" t="s">
        <v>128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43"/>
    </row>
    <row r="35" ht="21" customHeight="1" spans="1:11">
      <c r="A35" s="313" t="s">
        <v>129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3"/>
    </row>
    <row r="43" ht="17.25" customHeight="1" spans="1:11">
      <c r="A43" s="308" t="s">
        <v>130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customHeight="1" spans="1:11">
      <c r="A44" s="310" t="s">
        <v>199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124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4"/>
    </row>
    <row r="46" ht="18" customHeight="1" spans="1:11">
      <c r="A46" s="315" t="s">
        <v>200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44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39"/>
    </row>
    <row r="48" ht="21" customHeight="1" spans="1:11">
      <c r="A48" s="317" t="s">
        <v>136</v>
      </c>
      <c r="B48" s="318" t="s">
        <v>137</v>
      </c>
      <c r="C48" s="318"/>
      <c r="D48" s="319" t="s">
        <v>138</v>
      </c>
      <c r="E48" s="319" t="s">
        <v>139</v>
      </c>
      <c r="F48" s="319" t="s">
        <v>140</v>
      </c>
      <c r="G48" s="320">
        <v>45824</v>
      </c>
      <c r="H48" s="321" t="s">
        <v>141</v>
      </c>
      <c r="I48" s="321"/>
      <c r="J48" s="318" t="s">
        <v>142</v>
      </c>
      <c r="K48" s="345"/>
    </row>
    <row r="49" customHeight="1" spans="1:11">
      <c r="A49" s="322" t="s">
        <v>143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6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7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8"/>
    </row>
    <row r="52" ht="21" customHeight="1" spans="1:11">
      <c r="A52" s="317" t="s">
        <v>136</v>
      </c>
      <c r="B52" s="318" t="s">
        <v>137</v>
      </c>
      <c r="C52" s="318"/>
      <c r="D52" s="319" t="s">
        <v>138</v>
      </c>
      <c r="E52" s="319" t="s">
        <v>139</v>
      </c>
      <c r="F52" s="319" t="s">
        <v>140</v>
      </c>
      <c r="G52" s="320">
        <v>45824</v>
      </c>
      <c r="H52" s="321" t="s">
        <v>141</v>
      </c>
      <c r="I52" s="321"/>
      <c r="J52" s="318" t="s">
        <v>142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L28" sqref="L2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9" width="8" style="89" customWidth="1"/>
    <col min="10" max="14" width="12.625" style="89" customWidth="1"/>
    <col min="15" max="15" width="12.625" style="233" customWidth="1"/>
    <col min="16" max="247" width="9" style="89"/>
    <col min="248" max="16384" width="9" style="92"/>
  </cols>
  <sheetData>
    <row r="1" s="89" customFormat="1" ht="29" customHeight="1" spans="1:250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8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234" t="s">
        <v>61</v>
      </c>
      <c r="B2" s="235" t="str">
        <f>首期!B4</f>
        <v>TACCAN91209</v>
      </c>
      <c r="C2" s="236"/>
      <c r="D2" s="235"/>
      <c r="E2" s="237" t="s">
        <v>67</v>
      </c>
      <c r="F2" s="238" t="str">
        <f>首期!B5</f>
        <v>男式超轻套头抓绒服</v>
      </c>
      <c r="G2" s="238"/>
      <c r="H2" s="238"/>
      <c r="I2" s="134"/>
      <c r="J2" s="234" t="s">
        <v>57</v>
      </c>
      <c r="K2" s="249" t="s">
        <v>56</v>
      </c>
      <c r="L2" s="249"/>
      <c r="M2" s="249"/>
      <c r="N2" s="249"/>
      <c r="O2" s="24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spans="1:250">
      <c r="A3" s="239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239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06" t="s">
        <v>110</v>
      </c>
      <c r="K4" s="106" t="s">
        <v>111</v>
      </c>
      <c r="L4" s="106" t="s">
        <v>112</v>
      </c>
      <c r="M4" s="106" t="s">
        <v>113</v>
      </c>
      <c r="N4" s="106" t="s">
        <v>114</v>
      </c>
      <c r="O4" s="106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239"/>
      <c r="B5" s="106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 t="s">
        <v>118</v>
      </c>
      <c r="K5" s="250" t="s">
        <v>117</v>
      </c>
      <c r="L5" s="250" t="s">
        <v>117</v>
      </c>
      <c r="M5" s="251" t="s">
        <v>119</v>
      </c>
      <c r="N5" s="246"/>
      <c r="O5" s="25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0" customHeight="1" spans="1:250">
      <c r="A6" s="240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 t="s">
        <v>201</v>
      </c>
      <c r="K6" s="139" t="s">
        <v>202</v>
      </c>
      <c r="L6" s="139" t="s">
        <v>203</v>
      </c>
      <c r="M6" s="139" t="s">
        <v>204</v>
      </c>
      <c r="N6" s="139"/>
      <c r="O6" s="139" t="s">
        <v>205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0" customHeight="1" spans="1:250">
      <c r="A7" s="241" t="s">
        <v>162</v>
      </c>
      <c r="B7" s="230">
        <f>C7</f>
        <v>20.5</v>
      </c>
      <c r="C7" s="230">
        <f>D7-1.5</f>
        <v>20.5</v>
      </c>
      <c r="D7" s="231">
        <v>22</v>
      </c>
      <c r="E7" s="230">
        <f>D7</f>
        <v>22</v>
      </c>
      <c r="F7" s="230">
        <f>E7+2</f>
        <v>24</v>
      </c>
      <c r="G7" s="230">
        <f>F7</f>
        <v>24</v>
      </c>
      <c r="H7" s="230">
        <f>G7+1</f>
        <v>25</v>
      </c>
      <c r="I7" s="134"/>
      <c r="J7" s="139" t="s">
        <v>206</v>
      </c>
      <c r="K7" s="139" t="s">
        <v>206</v>
      </c>
      <c r="L7" s="139" t="s">
        <v>206</v>
      </c>
      <c r="M7" s="139" t="s">
        <v>206</v>
      </c>
      <c r="N7" s="139"/>
      <c r="O7" s="139" t="s">
        <v>206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0" customHeight="1" spans="1:250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4"/>
      <c r="J8" s="139" t="s">
        <v>207</v>
      </c>
      <c r="K8" s="139" t="s">
        <v>208</v>
      </c>
      <c r="L8" s="139" t="s">
        <v>209</v>
      </c>
      <c r="M8" s="139" t="s">
        <v>209</v>
      </c>
      <c r="N8" s="139"/>
      <c r="O8" s="139" t="s">
        <v>209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0" customHeight="1" spans="1:250">
      <c r="A9" s="240" t="s">
        <v>166</v>
      </c>
      <c r="B9" s="109">
        <f t="shared" si="0"/>
        <v>98</v>
      </c>
      <c r="C9" s="109">
        <f t="shared" si="1"/>
        <v>102</v>
      </c>
      <c r="D9" s="24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4"/>
      <c r="J9" s="139" t="s">
        <v>210</v>
      </c>
      <c r="K9" s="139" t="s">
        <v>211</v>
      </c>
      <c r="L9" s="139" t="s">
        <v>212</v>
      </c>
      <c r="M9" s="139" t="s">
        <v>209</v>
      </c>
      <c r="N9" s="139"/>
      <c r="O9" s="139" t="s">
        <v>209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0" customHeight="1" spans="1:250">
      <c r="A10" s="240" t="s">
        <v>168</v>
      </c>
      <c r="B10" s="109">
        <f t="shared" si="0"/>
        <v>98</v>
      </c>
      <c r="C10" s="109">
        <f t="shared" si="1"/>
        <v>102</v>
      </c>
      <c r="D10" s="24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4"/>
      <c r="J10" s="139" t="s">
        <v>210</v>
      </c>
      <c r="K10" s="139" t="s">
        <v>211</v>
      </c>
      <c r="L10" s="139" t="s">
        <v>211</v>
      </c>
      <c r="M10" s="139" t="s">
        <v>212</v>
      </c>
      <c r="N10" s="139"/>
      <c r="O10" s="139" t="s">
        <v>211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0" customHeight="1" spans="1:250">
      <c r="A11" s="240" t="s">
        <v>169</v>
      </c>
      <c r="B11" s="109">
        <f>C11-1.2</f>
        <v>43.6</v>
      </c>
      <c r="C11" s="109">
        <f>D11-1.2</f>
        <v>44.8</v>
      </c>
      <c r="D11" s="24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4"/>
      <c r="J11" s="139" t="s">
        <v>213</v>
      </c>
      <c r="K11" s="139" t="s">
        <v>214</v>
      </c>
      <c r="L11" s="139" t="s">
        <v>206</v>
      </c>
      <c r="M11" s="139" t="s">
        <v>215</v>
      </c>
      <c r="N11" s="139"/>
      <c r="O11" s="139" t="s">
        <v>216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0" customHeight="1" spans="1:250">
      <c r="A12" s="240" t="s">
        <v>173</v>
      </c>
      <c r="B12" s="109">
        <f>C12-0.6</f>
        <v>60.7</v>
      </c>
      <c r="C12" s="109">
        <f>D12-1.2</f>
        <v>61.3</v>
      </c>
      <c r="D12" s="24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4"/>
      <c r="J12" s="139" t="s">
        <v>210</v>
      </c>
      <c r="K12" s="139" t="s">
        <v>207</v>
      </c>
      <c r="L12" s="139" t="s">
        <v>217</v>
      </c>
      <c r="M12" s="139" t="s">
        <v>215</v>
      </c>
      <c r="N12" s="139"/>
      <c r="O12" s="139" t="s">
        <v>218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0" customHeight="1" spans="1:250">
      <c r="A13" s="240" t="s">
        <v>177</v>
      </c>
      <c r="B13" s="109">
        <f>C13-0.7</f>
        <v>18.1</v>
      </c>
      <c r="C13" s="109">
        <f>D13-0.7</f>
        <v>18.8</v>
      </c>
      <c r="D13" s="24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4"/>
      <c r="J13" s="139" t="s">
        <v>219</v>
      </c>
      <c r="K13" s="139" t="s">
        <v>206</v>
      </c>
      <c r="L13" s="139" t="s">
        <v>216</v>
      </c>
      <c r="M13" s="139" t="s">
        <v>220</v>
      </c>
      <c r="N13" s="139"/>
      <c r="O13" s="139" t="s">
        <v>221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0" customHeight="1" spans="1:250">
      <c r="A14" s="243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134"/>
      <c r="J14" s="139" t="s">
        <v>216</v>
      </c>
      <c r="K14" s="139" t="s">
        <v>206</v>
      </c>
      <c r="L14" s="139" t="s">
        <v>206</v>
      </c>
      <c r="M14" s="139" t="s">
        <v>206</v>
      </c>
      <c r="N14" s="139"/>
      <c r="O14" s="139" t="s">
        <v>206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0" customHeight="1" spans="1:250">
      <c r="A15" s="243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134"/>
      <c r="J15" s="139" t="s">
        <v>222</v>
      </c>
      <c r="K15" s="139" t="s">
        <v>206</v>
      </c>
      <c r="L15" s="139" t="s">
        <v>223</v>
      </c>
      <c r="M15" s="139" t="s">
        <v>206</v>
      </c>
      <c r="N15" s="139"/>
      <c r="O15" s="139" t="s">
        <v>215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0" customHeight="1" spans="1:250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4"/>
      <c r="J16" s="139" t="s">
        <v>206</v>
      </c>
      <c r="K16" s="139" t="s">
        <v>224</v>
      </c>
      <c r="L16" s="139" t="s">
        <v>224</v>
      </c>
      <c r="M16" s="139" t="s">
        <v>206</v>
      </c>
      <c r="N16" s="139"/>
      <c r="O16" s="139" t="s">
        <v>211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20" customHeight="1" spans="1:250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4"/>
      <c r="J17" s="139" t="s">
        <v>225</v>
      </c>
      <c r="K17" s="139" t="s">
        <v>206</v>
      </c>
      <c r="L17" s="139" t="s">
        <v>203</v>
      </c>
      <c r="M17" s="139" t="s">
        <v>225</v>
      </c>
      <c r="N17" s="139"/>
      <c r="O17" s="139" t="s">
        <v>210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9" customFormat="1" ht="20" customHeight="1" spans="1:250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4"/>
      <c r="J18" s="139" t="s">
        <v>206</v>
      </c>
      <c r="K18" s="139" t="s">
        <v>206</v>
      </c>
      <c r="L18" s="139" t="s">
        <v>206</v>
      </c>
      <c r="M18" s="139" t="s">
        <v>206</v>
      </c>
      <c r="N18" s="139"/>
      <c r="O18" s="139" t="s">
        <v>206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9" customFormat="1" ht="20" customHeight="1" spans="1:250">
      <c r="A19" s="244"/>
      <c r="B19" s="117"/>
      <c r="C19" s="117"/>
      <c r="D19" s="117"/>
      <c r="E19" s="118"/>
      <c r="F19" s="117"/>
      <c r="G19" s="117"/>
      <c r="H19" s="117"/>
      <c r="I19" s="134"/>
      <c r="J19" s="252"/>
      <c r="K19" s="252"/>
      <c r="L19" s="139"/>
      <c r="M19" s="252"/>
      <c r="N19" s="252"/>
      <c r="O19" s="139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9" customFormat="1" ht="20" customHeight="1" spans="1:250">
      <c r="A20" s="245"/>
      <c r="B20" s="117"/>
      <c r="C20" s="117"/>
      <c r="D20" s="118"/>
      <c r="E20" s="117"/>
      <c r="F20" s="117"/>
      <c r="G20" s="117"/>
      <c r="H20" s="246"/>
      <c r="I20" s="252"/>
      <c r="J20" s="252"/>
      <c r="K20" s="139"/>
      <c r="L20" s="252"/>
      <c r="M20" s="252"/>
      <c r="N20" s="139"/>
      <c r="O20" s="139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9" customFormat="1" ht="16.5" spans="1:250">
      <c r="A21" s="125"/>
      <c r="B21" s="126"/>
      <c r="C21" s="126"/>
      <c r="D21" s="127"/>
      <c r="E21" s="126"/>
      <c r="F21" s="126"/>
      <c r="G21" s="247"/>
      <c r="O21" s="2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9" customFormat="1" spans="1:250">
      <c r="A22" s="128" t="s">
        <v>186</v>
      </c>
      <c r="B22" s="128"/>
      <c r="C22" s="129"/>
      <c r="O22" s="248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9" customFormat="1" spans="3:250">
      <c r="C23" s="90"/>
      <c r="I23" s="146" t="s">
        <v>187</v>
      </c>
      <c r="J23" s="147">
        <v>45824</v>
      </c>
      <c r="K23" s="147"/>
      <c r="L23" s="146" t="s">
        <v>188</v>
      </c>
      <c r="M23" s="146" t="s">
        <v>139</v>
      </c>
      <c r="N23" s="146" t="s">
        <v>189</v>
      </c>
      <c r="O23" s="248" t="s">
        <v>142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9">
    <mergeCell ref="A1:N1"/>
    <mergeCell ref="B2:D2"/>
    <mergeCell ref="F2:H2"/>
    <mergeCell ref="K2:O2"/>
    <mergeCell ref="B3:H3"/>
    <mergeCell ref="J3:O3"/>
    <mergeCell ref="J23:K23"/>
    <mergeCell ref="A3:A5"/>
    <mergeCell ref="I2:I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2" sqref="A31:J3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TACCAN91209</v>
      </c>
      <c r="F2" s="156" t="s">
        <v>227</v>
      </c>
      <c r="G2" s="157" t="str">
        <f>首期!B5</f>
        <v>男式超轻套头抓绒服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12987</v>
      </c>
      <c r="C3" s="160"/>
      <c r="D3" s="161" t="s">
        <v>228</v>
      </c>
      <c r="E3" s="162">
        <v>45866</v>
      </c>
      <c r="F3" s="163"/>
      <c r="G3" s="163"/>
      <c r="H3" s="164" t="s">
        <v>229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230</v>
      </c>
      <c r="E4" s="163" t="s">
        <v>231</v>
      </c>
      <c r="F4" s="163"/>
      <c r="G4" s="163"/>
      <c r="H4" s="166" t="s">
        <v>232</v>
      </c>
      <c r="I4" s="166"/>
      <c r="J4" s="178" t="s">
        <v>65</v>
      </c>
      <c r="K4" s="208" t="s">
        <v>66</v>
      </c>
    </row>
    <row r="5" ht="18" customHeight="1" spans="1:11">
      <c r="A5" s="165" t="s">
        <v>233</v>
      </c>
      <c r="B5" s="160">
        <v>1</v>
      </c>
      <c r="C5" s="160"/>
      <c r="D5" s="161" t="s">
        <v>234</v>
      </c>
      <c r="E5" s="161"/>
      <c r="G5" s="161"/>
      <c r="H5" s="166" t="s">
        <v>235</v>
      </c>
      <c r="I5" s="166"/>
      <c r="J5" s="178" t="s">
        <v>65</v>
      </c>
      <c r="K5" s="208" t="s">
        <v>66</v>
      </c>
    </row>
    <row r="6" ht="18" customHeight="1" spans="1:13">
      <c r="A6" s="167" t="s">
        <v>236</v>
      </c>
      <c r="B6" s="168">
        <v>24</v>
      </c>
      <c r="C6" s="168"/>
      <c r="D6" s="169" t="s">
        <v>237</v>
      </c>
      <c r="E6" s="170" t="s">
        <v>238</v>
      </c>
      <c r="F6" s="170"/>
      <c r="G6" s="169"/>
      <c r="H6" s="171" t="s">
        <v>239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76" t="s">
        <v>246</v>
      </c>
      <c r="H8" s="177"/>
      <c r="I8" s="177"/>
      <c r="J8" s="177"/>
      <c r="K8" s="211"/>
    </row>
    <row r="9" ht="18" customHeight="1" spans="1:11">
      <c r="A9" s="165" t="s">
        <v>247</v>
      </c>
      <c r="B9" s="166"/>
      <c r="C9" s="178" t="s">
        <v>65</v>
      </c>
      <c r="D9" s="178" t="s">
        <v>66</v>
      </c>
      <c r="E9" s="161" t="s">
        <v>248</v>
      </c>
      <c r="F9" s="179" t="s">
        <v>249</v>
      </c>
      <c r="G9" s="180"/>
      <c r="H9" s="181"/>
      <c r="I9" s="181"/>
      <c r="J9" s="181"/>
      <c r="K9" s="212"/>
    </row>
    <row r="10" ht="18" customHeight="1" spans="1:11">
      <c r="A10" s="165" t="s">
        <v>250</v>
      </c>
      <c r="B10" s="166"/>
      <c r="C10" s="178" t="s">
        <v>65</v>
      </c>
      <c r="D10" s="178" t="s">
        <v>66</v>
      </c>
      <c r="E10" s="161" t="s">
        <v>251</v>
      </c>
      <c r="F10" s="179" t="s">
        <v>252</v>
      </c>
      <c r="G10" s="180" t="s">
        <v>253</v>
      </c>
      <c r="H10" s="181"/>
      <c r="I10" s="181"/>
      <c r="J10" s="181"/>
      <c r="K10" s="212"/>
    </row>
    <row r="11" ht="18" customHeight="1" spans="1:11">
      <c r="A11" s="182" t="s">
        <v>192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254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255</v>
      </c>
      <c r="J13" s="178" t="s">
        <v>85</v>
      </c>
      <c r="K13" s="208" t="s">
        <v>86</v>
      </c>
    </row>
    <row r="14" ht="18" customHeight="1" spans="1:11">
      <c r="A14" s="167" t="s">
        <v>256</v>
      </c>
      <c r="B14" s="170" t="s">
        <v>85</v>
      </c>
      <c r="C14" s="170" t="s">
        <v>86</v>
      </c>
      <c r="D14" s="184"/>
      <c r="E14" s="169" t="s">
        <v>257</v>
      </c>
      <c r="F14" s="170" t="s">
        <v>85</v>
      </c>
      <c r="G14" s="170" t="s">
        <v>86</v>
      </c>
      <c r="H14" s="170"/>
      <c r="I14" s="169" t="s">
        <v>258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262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263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264</v>
      </c>
    </row>
    <row r="28" ht="23" customHeight="1" spans="1:11">
      <c r="A28" s="188" t="s">
        <v>265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1</v>
      </c>
    </row>
    <row r="29" ht="23" customHeight="1" spans="1:11">
      <c r="A29" s="188" t="s">
        <v>266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/>
      <c r="B30" s="189"/>
      <c r="C30" s="189"/>
      <c r="D30" s="189"/>
      <c r="E30" s="189"/>
      <c r="F30" s="189"/>
      <c r="G30" s="189"/>
      <c r="H30" s="189"/>
      <c r="I30" s="189"/>
      <c r="J30" s="220"/>
      <c r="K30" s="221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267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4</v>
      </c>
    </row>
    <row r="37" ht="18.75" customHeight="1" spans="1:11">
      <c r="A37" s="198" t="s">
        <v>268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269</v>
      </c>
      <c r="B38" s="166"/>
      <c r="C38" s="166"/>
      <c r="D38" s="164" t="s">
        <v>270</v>
      </c>
      <c r="E38" s="164"/>
      <c r="F38" s="200" t="s">
        <v>271</v>
      </c>
      <c r="G38" s="201"/>
      <c r="H38" s="166" t="s">
        <v>272</v>
      </c>
      <c r="I38" s="166"/>
      <c r="J38" s="166" t="s">
        <v>273</v>
      </c>
      <c r="K38" s="215"/>
    </row>
    <row r="39" ht="18.75" customHeight="1" spans="1:11">
      <c r="A39" s="165" t="s">
        <v>124</v>
      </c>
      <c r="B39" s="166" t="s">
        <v>274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136</v>
      </c>
      <c r="B42" s="202" t="s">
        <v>275</v>
      </c>
      <c r="C42" s="202"/>
      <c r="D42" s="169" t="s">
        <v>276</v>
      </c>
      <c r="E42" s="184" t="s">
        <v>139</v>
      </c>
      <c r="F42" s="169" t="s">
        <v>140</v>
      </c>
      <c r="G42" s="203">
        <v>45838</v>
      </c>
      <c r="H42" s="204" t="s">
        <v>141</v>
      </c>
      <c r="I42" s="204"/>
      <c r="J42" s="202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0"/>
      <c r="J2" s="131" t="s">
        <v>57</v>
      </c>
      <c r="K2" s="132" t="s">
        <v>277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8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/>
      <c r="K5" s="139" t="s">
        <v>278</v>
      </c>
      <c r="L5" s="139" t="s">
        <v>278</v>
      </c>
      <c r="M5" s="139" t="s">
        <v>278</v>
      </c>
      <c r="N5" s="139" t="s">
        <v>278</v>
      </c>
      <c r="O5" s="140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/>
      <c r="K6" s="139" t="s">
        <v>206</v>
      </c>
      <c r="L6" s="139" t="s">
        <v>279</v>
      </c>
      <c r="M6" s="141" t="s">
        <v>206</v>
      </c>
      <c r="N6" s="139" t="s">
        <v>280</v>
      </c>
      <c r="O6" s="14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229" t="s">
        <v>162</v>
      </c>
      <c r="B7" s="230">
        <f>C7</f>
        <v>20.5</v>
      </c>
      <c r="C7" s="230">
        <f>D7-1.5</f>
        <v>20.5</v>
      </c>
      <c r="D7" s="231">
        <v>22</v>
      </c>
      <c r="E7" s="230">
        <f>D7</f>
        <v>22</v>
      </c>
      <c r="F7" s="230">
        <f>E7+2</f>
        <v>24</v>
      </c>
      <c r="G7" s="230">
        <f>F7</f>
        <v>24</v>
      </c>
      <c r="H7" s="230">
        <f>G7+1</f>
        <v>25</v>
      </c>
      <c r="I7" s="134"/>
      <c r="J7" s="139"/>
      <c r="K7" s="139" t="s">
        <v>206</v>
      </c>
      <c r="L7" s="139" t="s">
        <v>206</v>
      </c>
      <c r="M7" s="141" t="s">
        <v>206</v>
      </c>
      <c r="N7" s="141" t="s">
        <v>206</v>
      </c>
      <c r="O7" s="14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1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4"/>
      <c r="J8" s="139"/>
      <c r="K8" s="139" t="s">
        <v>281</v>
      </c>
      <c r="L8" s="139" t="s">
        <v>206</v>
      </c>
      <c r="M8" s="141" t="s">
        <v>206</v>
      </c>
      <c r="N8" s="139" t="s">
        <v>208</v>
      </c>
      <c r="O8" s="14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1" t="s">
        <v>166</v>
      </c>
      <c r="B9" s="109">
        <f t="shared" si="0"/>
        <v>98</v>
      </c>
      <c r="C9" s="109">
        <f t="shared" si="1"/>
        <v>102</v>
      </c>
      <c r="D9" s="11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4"/>
      <c r="J9" s="139"/>
      <c r="K9" s="139" t="s">
        <v>206</v>
      </c>
      <c r="L9" s="139" t="s">
        <v>206</v>
      </c>
      <c r="M9" s="141" t="s">
        <v>206</v>
      </c>
      <c r="N9" s="141" t="s">
        <v>206</v>
      </c>
      <c r="O9" s="14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1" t="s">
        <v>168</v>
      </c>
      <c r="B10" s="109">
        <f t="shared" si="0"/>
        <v>98</v>
      </c>
      <c r="C10" s="109">
        <f t="shared" si="1"/>
        <v>102</v>
      </c>
      <c r="D10" s="11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4"/>
      <c r="J10" s="139"/>
      <c r="K10" s="139" t="s">
        <v>210</v>
      </c>
      <c r="L10" s="139" t="s">
        <v>282</v>
      </c>
      <c r="M10" s="141" t="s">
        <v>283</v>
      </c>
      <c r="N10" s="139" t="s">
        <v>279</v>
      </c>
      <c r="O10" s="14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1" t="s">
        <v>169</v>
      </c>
      <c r="B11" s="109">
        <f>C11-1.2</f>
        <v>43.6</v>
      </c>
      <c r="C11" s="109">
        <f>D11-1.2</f>
        <v>44.8</v>
      </c>
      <c r="D11" s="11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4"/>
      <c r="J11" s="139"/>
      <c r="K11" s="139" t="s">
        <v>204</v>
      </c>
      <c r="L11" s="139" t="s">
        <v>284</v>
      </c>
      <c r="M11" s="139" t="s">
        <v>283</v>
      </c>
      <c r="N11" s="139" t="s">
        <v>279</v>
      </c>
      <c r="O11" s="14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1" t="s">
        <v>173</v>
      </c>
      <c r="B12" s="109">
        <f>C12-0.6</f>
        <v>60.7</v>
      </c>
      <c r="C12" s="109">
        <f>D12-1.2</f>
        <v>61.3</v>
      </c>
      <c r="D12" s="11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4"/>
      <c r="J12" s="139"/>
      <c r="K12" s="139" t="s">
        <v>225</v>
      </c>
      <c r="L12" s="139" t="s">
        <v>206</v>
      </c>
      <c r="M12" s="141" t="s">
        <v>218</v>
      </c>
      <c r="N12" s="139" t="s">
        <v>206</v>
      </c>
      <c r="O12" s="14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1" t="s">
        <v>177</v>
      </c>
      <c r="B13" s="109">
        <f>C13-0.7</f>
        <v>18.1</v>
      </c>
      <c r="C13" s="109">
        <f>D13-0.7</f>
        <v>18.8</v>
      </c>
      <c r="D13" s="11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4"/>
      <c r="J13" s="139"/>
      <c r="K13" s="139" t="s">
        <v>206</v>
      </c>
      <c r="L13" s="139" t="s">
        <v>206</v>
      </c>
      <c r="M13" s="141" t="s">
        <v>206</v>
      </c>
      <c r="N13" s="141" t="s">
        <v>206</v>
      </c>
      <c r="O13" s="14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3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134"/>
      <c r="J14" s="139"/>
      <c r="K14" s="139" t="s">
        <v>206</v>
      </c>
      <c r="L14" s="139" t="s">
        <v>206</v>
      </c>
      <c r="M14" s="141" t="s">
        <v>206</v>
      </c>
      <c r="N14" s="141" t="s">
        <v>206</v>
      </c>
      <c r="O14" s="14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3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134"/>
      <c r="J15" s="139"/>
      <c r="K15" s="139" t="s">
        <v>206</v>
      </c>
      <c r="L15" s="139" t="s">
        <v>206</v>
      </c>
      <c r="M15" s="141" t="s">
        <v>206</v>
      </c>
      <c r="N15" s="141" t="s">
        <v>206</v>
      </c>
      <c r="O15" s="14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1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4"/>
      <c r="J16" s="139"/>
      <c r="K16" s="139" t="s">
        <v>206</v>
      </c>
      <c r="L16" s="139" t="s">
        <v>206</v>
      </c>
      <c r="M16" s="141" t="s">
        <v>206</v>
      </c>
      <c r="N16" s="141" t="s">
        <v>206</v>
      </c>
      <c r="O16" s="14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1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4"/>
      <c r="J17" s="139"/>
      <c r="K17" s="139" t="s">
        <v>206</v>
      </c>
      <c r="L17" s="139" t="s">
        <v>206</v>
      </c>
      <c r="M17" s="141" t="s">
        <v>206</v>
      </c>
      <c r="N17" s="141" t="s">
        <v>206</v>
      </c>
      <c r="O17" s="14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1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4"/>
      <c r="J18" s="139"/>
      <c r="K18" s="139" t="s">
        <v>206</v>
      </c>
      <c r="L18" s="139" t="s">
        <v>206</v>
      </c>
      <c r="M18" s="141" t="s">
        <v>206</v>
      </c>
      <c r="N18" s="141" t="s">
        <v>206</v>
      </c>
      <c r="O18" s="14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6"/>
      <c r="B19" s="117"/>
      <c r="C19" s="117"/>
      <c r="D19" s="117"/>
      <c r="E19" s="118"/>
      <c r="F19" s="117"/>
      <c r="G19" s="117"/>
      <c r="H19" s="117"/>
      <c r="I19" s="134"/>
      <c r="J19" s="139"/>
      <c r="K19" s="139"/>
      <c r="L19" s="139"/>
      <c r="M19" s="139"/>
      <c r="N19" s="139"/>
      <c r="O19" s="14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19"/>
      <c r="B20" s="120"/>
      <c r="C20" s="120"/>
      <c r="D20" s="120"/>
      <c r="E20" s="120"/>
      <c r="F20" s="120"/>
      <c r="G20" s="120"/>
      <c r="H20" s="121"/>
      <c r="I20" s="134"/>
      <c r="J20" s="139"/>
      <c r="K20" s="139"/>
      <c r="L20" s="139"/>
      <c r="M20" s="139"/>
      <c r="N20" s="139"/>
      <c r="O20" s="14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2"/>
      <c r="B21" s="123"/>
      <c r="C21" s="123"/>
      <c r="D21" s="123"/>
      <c r="E21" s="124"/>
      <c r="F21" s="123"/>
      <c r="G21" s="123"/>
      <c r="H21" s="123"/>
      <c r="I21" s="142"/>
      <c r="J21" s="143"/>
      <c r="K21" s="143"/>
      <c r="L21" s="144"/>
      <c r="M21" s="143"/>
      <c r="N21" s="143"/>
      <c r="O21" s="145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5"/>
      <c r="B22" s="125"/>
      <c r="C22" s="126"/>
      <c r="D22" s="126"/>
      <c r="E22" s="127"/>
      <c r="F22" s="126"/>
      <c r="G22" s="126"/>
      <c r="H22" s="126"/>
      <c r="M22" s="89"/>
      <c r="N22" s="89"/>
      <c r="O22" s="89"/>
    </row>
    <row r="23" spans="1:15">
      <c r="A23" s="128" t="s">
        <v>186</v>
      </c>
      <c r="B23" s="128"/>
      <c r="C23" s="129"/>
      <c r="D23" s="129"/>
      <c r="M23" s="89"/>
      <c r="N23" s="89"/>
      <c r="O23" s="89"/>
    </row>
    <row r="24" spans="3:15">
      <c r="C24" s="90"/>
      <c r="J24" s="146" t="s">
        <v>187</v>
      </c>
      <c r="K24" s="232">
        <v>45838</v>
      </c>
      <c r="L24" s="146" t="s">
        <v>188</v>
      </c>
      <c r="M24" s="146" t="s">
        <v>139</v>
      </c>
      <c r="N24" s="146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0"/>
      <c r="J2" s="131" t="s">
        <v>57</v>
      </c>
      <c r="K2" s="132" t="s">
        <v>277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8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 t="s">
        <v>117</v>
      </c>
      <c r="K5" s="139" t="s">
        <v>118</v>
      </c>
      <c r="L5" s="139" t="s">
        <v>119</v>
      </c>
      <c r="M5" s="139" t="s">
        <v>119</v>
      </c>
      <c r="N5" s="139" t="s">
        <v>118</v>
      </c>
      <c r="O5" s="140" t="s">
        <v>117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 t="s">
        <v>285</v>
      </c>
      <c r="K6" s="139" t="s">
        <v>286</v>
      </c>
      <c r="L6" s="139" t="s">
        <v>287</v>
      </c>
      <c r="M6" s="141" t="s">
        <v>288</v>
      </c>
      <c r="N6" s="139" t="s">
        <v>289</v>
      </c>
      <c r="O6" s="140" t="s">
        <v>290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229" t="s">
        <v>162</v>
      </c>
      <c r="B7" s="230">
        <f>C7</f>
        <v>20.5</v>
      </c>
      <c r="C7" s="230">
        <f>D7-1.5</f>
        <v>20.5</v>
      </c>
      <c r="D7" s="231">
        <v>22</v>
      </c>
      <c r="E7" s="230">
        <f>D7</f>
        <v>22</v>
      </c>
      <c r="F7" s="230">
        <f>E7+2</f>
        <v>24</v>
      </c>
      <c r="G7" s="230">
        <f>F7</f>
        <v>24</v>
      </c>
      <c r="H7" s="230">
        <f>G7+1</f>
        <v>25</v>
      </c>
      <c r="I7" s="134"/>
      <c r="J7" s="139" t="s">
        <v>291</v>
      </c>
      <c r="K7" s="139" t="s">
        <v>291</v>
      </c>
      <c r="L7" s="139" t="s">
        <v>291</v>
      </c>
      <c r="M7" s="139" t="s">
        <v>291</v>
      </c>
      <c r="N7" s="139" t="s">
        <v>291</v>
      </c>
      <c r="O7" s="140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1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4"/>
      <c r="J8" s="139" t="s">
        <v>292</v>
      </c>
      <c r="K8" s="139" t="s">
        <v>293</v>
      </c>
      <c r="L8" s="139" t="s">
        <v>294</v>
      </c>
      <c r="M8" s="141" t="s">
        <v>295</v>
      </c>
      <c r="N8" s="139" t="s">
        <v>296</v>
      </c>
      <c r="O8" s="140" t="s">
        <v>297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1" t="s">
        <v>166</v>
      </c>
      <c r="B9" s="109">
        <f t="shared" si="0"/>
        <v>98</v>
      </c>
      <c r="C9" s="109">
        <f t="shared" si="1"/>
        <v>102</v>
      </c>
      <c r="D9" s="11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4"/>
      <c r="J9" s="139" t="s">
        <v>291</v>
      </c>
      <c r="K9" s="139" t="s">
        <v>291</v>
      </c>
      <c r="L9" s="139" t="s">
        <v>291</v>
      </c>
      <c r="M9" s="139" t="s">
        <v>291</v>
      </c>
      <c r="N9" s="139" t="s">
        <v>291</v>
      </c>
      <c r="O9" s="140" t="s">
        <v>291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1" t="s">
        <v>168</v>
      </c>
      <c r="B10" s="109">
        <f t="shared" si="0"/>
        <v>98</v>
      </c>
      <c r="C10" s="109">
        <f t="shared" si="1"/>
        <v>102</v>
      </c>
      <c r="D10" s="11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4"/>
      <c r="J10" s="139" t="s">
        <v>298</v>
      </c>
      <c r="K10" s="139" t="s">
        <v>299</v>
      </c>
      <c r="L10" s="139" t="s">
        <v>300</v>
      </c>
      <c r="M10" s="141" t="s">
        <v>301</v>
      </c>
      <c r="N10" s="139" t="s">
        <v>302</v>
      </c>
      <c r="O10" s="140" t="s">
        <v>295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1" t="s">
        <v>169</v>
      </c>
      <c r="B11" s="109">
        <f>C11-1.2</f>
        <v>43.6</v>
      </c>
      <c r="C11" s="109">
        <f>D11-1.2</f>
        <v>44.8</v>
      </c>
      <c r="D11" s="11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4"/>
      <c r="J11" s="139" t="s">
        <v>303</v>
      </c>
      <c r="K11" s="139" t="s">
        <v>304</v>
      </c>
      <c r="L11" s="139" t="s">
        <v>305</v>
      </c>
      <c r="M11" s="139" t="s">
        <v>306</v>
      </c>
      <c r="N11" s="139" t="s">
        <v>307</v>
      </c>
      <c r="O11" s="140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1" t="s">
        <v>173</v>
      </c>
      <c r="B12" s="109">
        <f>C12-0.6</f>
        <v>60.7</v>
      </c>
      <c r="C12" s="109">
        <f>D12-1.2</f>
        <v>61.3</v>
      </c>
      <c r="D12" s="11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4"/>
      <c r="J12" s="139" t="s">
        <v>309</v>
      </c>
      <c r="K12" s="139" t="s">
        <v>310</v>
      </c>
      <c r="L12" s="139" t="s">
        <v>311</v>
      </c>
      <c r="M12" s="141" t="s">
        <v>312</v>
      </c>
      <c r="N12" s="139" t="s">
        <v>313</v>
      </c>
      <c r="O12" s="140" t="s">
        <v>314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1" t="s">
        <v>177</v>
      </c>
      <c r="B13" s="109">
        <f>C13-0.7</f>
        <v>18.1</v>
      </c>
      <c r="C13" s="109">
        <f>D13-0.7</f>
        <v>18.8</v>
      </c>
      <c r="D13" s="11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4"/>
      <c r="J13" s="139" t="s">
        <v>315</v>
      </c>
      <c r="K13" s="139" t="s">
        <v>315</v>
      </c>
      <c r="L13" s="139" t="s">
        <v>291</v>
      </c>
      <c r="M13" s="139" t="s">
        <v>316</v>
      </c>
      <c r="N13" s="139" t="s">
        <v>317</v>
      </c>
      <c r="O13" s="140" t="s">
        <v>318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3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134"/>
      <c r="J14" s="139" t="s">
        <v>291</v>
      </c>
      <c r="K14" s="139" t="s">
        <v>291</v>
      </c>
      <c r="L14" s="139" t="s">
        <v>291</v>
      </c>
      <c r="M14" s="139" t="s">
        <v>291</v>
      </c>
      <c r="N14" s="139" t="s">
        <v>291</v>
      </c>
      <c r="O14" s="140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3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134"/>
      <c r="J15" s="139" t="s">
        <v>319</v>
      </c>
      <c r="K15" s="139" t="s">
        <v>320</v>
      </c>
      <c r="L15" s="139" t="s">
        <v>321</v>
      </c>
      <c r="M15" s="139" t="s">
        <v>322</v>
      </c>
      <c r="N15" s="139" t="s">
        <v>313</v>
      </c>
      <c r="O15" s="140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1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4"/>
      <c r="J16" s="139" t="s">
        <v>291</v>
      </c>
      <c r="K16" s="139" t="s">
        <v>291</v>
      </c>
      <c r="L16" s="139" t="s">
        <v>291</v>
      </c>
      <c r="M16" s="139" t="s">
        <v>291</v>
      </c>
      <c r="N16" s="139" t="s">
        <v>291</v>
      </c>
      <c r="O16" s="140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1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4"/>
      <c r="J17" s="139" t="s">
        <v>291</v>
      </c>
      <c r="K17" s="139" t="s">
        <v>291</v>
      </c>
      <c r="L17" s="139" t="s">
        <v>291</v>
      </c>
      <c r="M17" s="139" t="s">
        <v>291</v>
      </c>
      <c r="N17" s="139" t="s">
        <v>291</v>
      </c>
      <c r="O17" s="140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1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4"/>
      <c r="J18" s="139" t="s">
        <v>291</v>
      </c>
      <c r="K18" s="139" t="s">
        <v>291</v>
      </c>
      <c r="L18" s="139" t="s">
        <v>291</v>
      </c>
      <c r="M18" s="139" t="s">
        <v>291</v>
      </c>
      <c r="N18" s="139" t="s">
        <v>291</v>
      </c>
      <c r="O18" s="140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6"/>
      <c r="B19" s="117"/>
      <c r="C19" s="117"/>
      <c r="D19" s="117"/>
      <c r="E19" s="118"/>
      <c r="F19" s="117"/>
      <c r="G19" s="117"/>
      <c r="H19" s="117"/>
      <c r="I19" s="134"/>
      <c r="J19" s="139"/>
      <c r="K19" s="139"/>
      <c r="L19" s="139"/>
      <c r="M19" s="139"/>
      <c r="N19" s="139"/>
      <c r="O19" s="14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19"/>
      <c r="B20" s="120"/>
      <c r="C20" s="120"/>
      <c r="D20" s="120"/>
      <c r="E20" s="120"/>
      <c r="F20" s="120"/>
      <c r="G20" s="120"/>
      <c r="H20" s="121"/>
      <c r="I20" s="134"/>
      <c r="J20" s="139"/>
      <c r="K20" s="139"/>
      <c r="L20" s="139"/>
      <c r="M20" s="139"/>
      <c r="N20" s="139"/>
      <c r="O20" s="14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2"/>
      <c r="B21" s="123"/>
      <c r="C21" s="123"/>
      <c r="D21" s="123"/>
      <c r="E21" s="124"/>
      <c r="F21" s="123"/>
      <c r="G21" s="123"/>
      <c r="H21" s="123"/>
      <c r="I21" s="142"/>
      <c r="J21" s="143"/>
      <c r="K21" s="143"/>
      <c r="L21" s="144"/>
      <c r="M21" s="143"/>
      <c r="N21" s="143"/>
      <c r="O21" s="145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5"/>
      <c r="B22" s="125"/>
      <c r="C22" s="126"/>
      <c r="D22" s="126"/>
      <c r="E22" s="127"/>
      <c r="F22" s="126"/>
      <c r="G22" s="126"/>
      <c r="H22" s="126"/>
      <c r="M22" s="89"/>
      <c r="N22" s="89"/>
      <c r="O22" s="89"/>
    </row>
    <row r="23" spans="1:15">
      <c r="A23" s="128" t="s">
        <v>186</v>
      </c>
      <c r="B23" s="128"/>
      <c r="C23" s="129"/>
      <c r="D23" s="129"/>
      <c r="M23" s="89"/>
      <c r="N23" s="89"/>
      <c r="O23" s="89"/>
    </row>
    <row r="24" spans="3:15">
      <c r="C24" s="90"/>
      <c r="J24" s="146" t="s">
        <v>187</v>
      </c>
      <c r="K24" s="147">
        <v>45840</v>
      </c>
      <c r="L24" s="146" t="s">
        <v>188</v>
      </c>
      <c r="M24" s="146" t="s">
        <v>139</v>
      </c>
      <c r="N24" s="146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验货尺寸表 (尾期第一批) </vt:lpstr>
      <vt:lpstr>尾期 (第一批)</vt:lpstr>
      <vt:lpstr>尾期 (第二批) </vt:lpstr>
      <vt:lpstr>验货尺寸表 (尾期第二批) </vt:lpstr>
      <vt:lpstr>尾期 (第三批) </vt:lpstr>
      <vt:lpstr>验货尺寸表 (尾期第三批)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2025-08-05T11:42:20Z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