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<sst xmlns="http://schemas.openxmlformats.org/spreadsheetml/2006/main" count="1316" uniqueCount="431">
  <si>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</si>
  <si>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</si>
  <si>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</si>
  <si>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</si>
  <si>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</si>
  <si>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</si>
  <si>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</si>
  <si>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</si>
  <si>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</si>
  <si>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</si>
  <si>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</si>
  <si>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</si>
  <si>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</si>
  <si>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</si>
  <si>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</si>
  <si>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</si>
  <si>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</si>
  <si>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</si>
  <si>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</si>
  <si>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</si>
  <si>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</si>
  <si>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</si>
  <si>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</si>
  <si>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</si>
  <si>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</si>
  <si>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</si>
  <si>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</si>
  <si>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</si>
  <si>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</si>
  <si>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</si>
  <si>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</si>
  <si>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</si>
  <si>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</si>
  <si>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</si>
  <si>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</si>
  <si>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</si>
  <si>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</si>
  <si>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</si>
  <si>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</si>
  <si>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</si>
  <si>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</si>
  <si>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</si>
  <si>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</si>
  <si>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</si>
  <si>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</si>
  <si>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</si>
  <si>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</si>
  <si>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</si>
  <si>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</si>
  <si>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</si>
  <si>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</si>
  <si>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</si>
  <si>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</si>
  <si>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</si>
  <si>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</si>
  <si>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</si>
  <si>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</si>
  <si>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</si>
  <si>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</si>
  <si>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</si>
  <si>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</si>
  <si>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</si>
  <si>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TADDAN92238</t>
  </si>
  <si>
    <t>合同交期</t>
  </si>
  <si>
    <t>2025/8/8-4232件（1000-TR01）2025/8/13-2663件（1000-TR01）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</si>
  <si>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</si>
  <si>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</si>
  <si>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</si>
  <si>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</si>
  <si>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</si>
  <si>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</si>
  <si>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</si>
  <si>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</si>
  <si>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</si>
  <si>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</si>
  <si>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</si>
  <si>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6895件</t>
  </si>
  <si>
    <t>包装预计完成日</t>
  </si>
  <si>
    <t>印花、刺绣确认样</t>
  </si>
  <si>
    <t>采购凭证编号：</t>
  </si>
  <si>
    <t>CGDD25043000031-4232件         CGDD25043000032-2663件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</si>
  <si>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</si>
  <si>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</si>
  <si>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</si>
  <si>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</si>
  <si>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</si>
  <si>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</si>
  <si>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</si>
  <si>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</si>
  <si>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</si>
  <si>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</si>
  <si>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</si>
  <si>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</si>
  <si>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</si>
  <si>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</si>
  <si>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</si>
  <si>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</si>
  <si>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</si>
  <si>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</si>
  <si>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</si>
  <si>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</si>
  <si>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</si>
  <si>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</si>
  <si>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</si>
  <si>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</si>
  <si>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</si>
  <si>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</si>
  <si>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</si>
  <si>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</si>
  <si>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</si>
  <si>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</si>
  <si>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XS-150/80B</t>
  </si>
  <si>
    <t>S-155/84B</t>
  </si>
  <si>
    <t>M-160/88B</t>
  </si>
  <si>
    <t>L-165/92B</t>
  </si>
  <si>
    <t>XL-170/96B</t>
  </si>
  <si>
    <t>XXL-175/100B</t>
  </si>
  <si>
    <t>未裁齐原因</t>
  </si>
  <si>
    <t>海盐粉 AI7X</t>
  </si>
  <si>
    <t>黑色 G01X</t>
  </si>
  <si>
    <t>极地白 G89X</t>
  </si>
  <si>
    <t>冰岛紫 EA9X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</si>
  <si>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</si>
  <si>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</si>
  <si>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</si>
  <si>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</si>
  <si>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</si>
  <si>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</si>
  <si>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</si>
  <si>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</si>
  <si>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1.帽顶里和面不要漏掉固定；弹力绳外露偏长，两端距前中尺寸偏长；前中上端顶角；帽口内贴及挂里有斜扭和吃皱；双层固定不平。</t>
  </si>
  <si>
    <t>2.前中缝错位；底襟顶端外翻后露绒布；顶端左右高度不一；前门拉链起浪。</t>
  </si>
  <si>
    <t>3.底襟没有到底边；斗布高度左右不一；袖山前后和前侧拼的位置左右要对称。</t>
  </si>
  <si>
    <t>4.底边左右高度不一。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</si>
  <si>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</si>
  <si>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</si>
  <si>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</si>
  <si>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</si>
  <si>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</si>
  <si>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</si>
  <si>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</si>
  <si>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</si>
  <si>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</si>
  <si>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</si>
  <si>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</si>
  <si>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</si>
  <si>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</si>
  <si>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</si>
  <si>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</si>
  <si>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</si>
  <si>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</si>
  <si>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</si>
  <si>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</si>
  <si>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</si>
  <si>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</si>
  <si>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</si>
  <si>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</si>
  <si>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</si>
  <si>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</si>
  <si>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</si>
  <si>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</si>
  <si>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</si>
  <si>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</si>
  <si>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</si>
  <si>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</si>
  <si>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</si>
  <si>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</si>
  <si>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</si>
  <si>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黑色 L-165/92B</t>
  </si>
  <si>
    <t>后中长</t>
  </si>
  <si>
    <t>-0.5</t>
  </si>
  <si>
    <t>前中长</t>
  </si>
  <si>
    <t>0</t>
  </si>
  <si>
    <t>门襟拉链长</t>
  </si>
  <si>
    <t>胸围</t>
  </si>
  <si>
    <t>腰围</t>
  </si>
  <si>
    <t>下摆拉量</t>
  </si>
  <si>
    <t>下摆平量</t>
  </si>
  <si>
    <t>-1</t>
  </si>
  <si>
    <t>总肩宽</t>
  </si>
  <si>
    <t>肩点袖长</t>
  </si>
  <si>
    <t>袖肥</t>
  </si>
  <si>
    <t>袖肘</t>
  </si>
  <si>
    <t>袖口 拉量</t>
  </si>
  <si>
    <t>袖口松量</t>
  </si>
  <si>
    <t>下领围</t>
  </si>
  <si>
    <t>前领高</t>
  </si>
  <si>
    <t>帽高　</t>
  </si>
  <si>
    <t>帽宽</t>
  </si>
  <si>
    <t>侧插手袋长（含上库）</t>
  </si>
  <si>
    <t>充绒量(g)</t>
  </si>
  <si>
    <t>水洗标指示含绒量</t>
  </si>
  <si>
    <t>备注：</t>
  </si>
  <si>
    <t xml:space="preserve">     初期请洗测2-3件，有问题的另加测量数量。</t>
  </si>
  <si>
    <t>验货时间：5/9</t>
  </si>
  <si>
    <t>跟单QC:傅荣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</si>
  <si>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</si>
  <si>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</si>
  <si>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</si>
  <si>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</si>
  <si>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</si>
  <si>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</si>
  <si>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</si>
  <si>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</si>
  <si>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</si>
  <si>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</si>
  <si>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</si>
  <si>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</si>
  <si>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S-10件，M-10件，L-10件，XL-10件，XXL-10件</t>
  </si>
  <si>
    <t>海盐粉 AI7X XL-10件，XXL-10件</t>
  </si>
  <si>
    <t>冰岛紫 EA9X M-10件，L-10件，XL-10件，XXL-10件</t>
  </si>
  <si>
    <t>【耐水洗测试】：耐洗水测试明细（要求齐色、齐号）</t>
  </si>
  <si>
    <t>黑色 G01X 1件；海盐粉 AI7X 1件 冰岛紫 EA9X 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</si>
  <si>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</si>
  <si>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</si>
  <si>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</si>
  <si>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1.帽内贴反吐。</t>
  </si>
  <si>
    <t>2.领包条打扭。</t>
  </si>
  <si>
    <t>3.前门拉链起浪。</t>
  </si>
  <si>
    <t>4.斗布高度不一，斗布松。</t>
  </si>
  <si>
    <t>5.底襟没到底边。</t>
  </si>
  <si>
    <t>6.拉链外露宽。</t>
  </si>
  <si>
    <t>7.线毛。</t>
  </si>
  <si>
    <t>8.脏污。</t>
  </si>
  <si>
    <t>【整改的严重缺陷及整改复核时间】</t>
  </si>
  <si>
    <t>品质部</t>
  </si>
  <si>
    <t>徐宴文</t>
  </si>
  <si>
    <t>李文娟</t>
  </si>
  <si>
    <t>尾期复核品质情况</t>
  </si>
  <si>
    <t>S-黑色</t>
  </si>
  <si>
    <t>M-冰岛紫</t>
  </si>
  <si>
    <t>L-黑色</t>
  </si>
  <si>
    <t>XL-冰岛紫</t>
  </si>
  <si>
    <t>XXL-海盐粉</t>
  </si>
  <si>
    <t>+0.5</t>
  </si>
  <si>
    <t>+2</t>
  </si>
  <si>
    <t>+1</t>
  </si>
  <si>
    <t>-0.6</t>
  </si>
  <si>
    <t>-0.8</t>
  </si>
  <si>
    <t>-0.4</t>
  </si>
  <si>
    <t xml:space="preserve">     齐色齐码请洗测各2-3件，有问题的另加测量数量。</t>
  </si>
  <si>
    <t>验货时间：2025/6/10</t>
  </si>
  <si>
    <t>跟单QC:徐宴文</t>
  </si>
  <si>
    <t>工厂负责人：李文娟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</si>
  <si>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</si>
  <si>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</si>
  <si>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</si>
  <si>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</si>
  <si>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</si>
  <si>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</si>
  <si>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</si>
  <si>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</si>
  <si>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</si>
  <si>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</si>
  <si>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</si>
  <si>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</si>
  <si>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</si>
  <si>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</si>
  <si>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6927件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</si>
  <si>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</si>
  <si>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</si>
  <si>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</si>
  <si>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</si>
  <si>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</si>
  <si>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</si>
  <si>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</si>
  <si>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</si>
  <si>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采购凭证编号：CGDD25043000031，CGDD25043000032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</si>
  <si>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</si>
  <si>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</si>
  <si>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</si>
  <si>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</si>
  <si>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</si>
  <si>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</si>
  <si>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</si>
  <si>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</si>
  <si>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</si>
  <si>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</si>
  <si>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</si>
  <si>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</si>
  <si>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</si>
  <si>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</si>
  <si>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</si>
  <si>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G01X，XS-5件，S-10件，M-10件，L-10件，XL-10件，XXL-10件</t>
  </si>
  <si>
    <t>海盐粉 AI7X，XS-1件，S-10件，M-10件，L-10件，XL-10件，XXL-5件</t>
  </si>
  <si>
    <t>冰岛紫 EA9X，XS-2件，S-10件，M-10件，L-10件，XL-10件，XXL-5件</t>
  </si>
  <si>
    <t>极地白 G89X，XS-4件，S-10件，M-10件，L-10件，XL-10件，XXL-10件</t>
  </si>
  <si>
    <t>情况说明：</t>
  </si>
  <si>
    <t xml:space="preserve">【问题点描述】  </t>
  </si>
  <si>
    <t>1.线毛-4件。</t>
  </si>
  <si>
    <t>2.吃皱-2件。</t>
  </si>
  <si>
    <t>3.线路不良-1件。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</si>
  <si>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</si>
  <si>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</si>
  <si>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</si>
  <si>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</si>
  <si>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</si>
  <si>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</si>
  <si>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</si>
  <si>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稽核部</t>
  </si>
  <si>
    <t>检验人</t>
  </si>
  <si>
    <t>林超</t>
  </si>
  <si>
    <t>XS-黑色</t>
  </si>
  <si>
    <t>S-冰岛紫</t>
  </si>
  <si>
    <t>M-海盐粉</t>
  </si>
  <si>
    <t>L-极地白</t>
  </si>
  <si>
    <t>XL-黑色</t>
  </si>
  <si>
    <t>XXL极地白</t>
  </si>
  <si>
    <t>+0.2</t>
  </si>
  <si>
    <t>-0.2</t>
  </si>
  <si>
    <t>+0.3</t>
  </si>
  <si>
    <t xml:space="preserve">     齐色齐码各2-3件，有问题的另加测量数量。</t>
  </si>
  <si>
    <t>验货时间：7/15</t>
  </si>
  <si>
    <t>跟单QC:孙乐军</t>
  </si>
  <si>
    <t>TAJJAN81054</t>
  </si>
  <si>
    <t>男式短袖T恤</t>
  </si>
  <si>
    <t>制作工厂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</si>
  <si>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</si>
  <si>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</si>
  <si>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</si>
  <si>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</si>
  <si>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</si>
  <si>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</si>
  <si>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</si>
  <si>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</si>
  <si>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</si>
  <si>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</si>
  <si>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</si>
  <si>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</si>
  <si>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姓名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</si>
  <si>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</si>
  <si>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</si>
  <si>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</si>
  <si>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</si>
  <si>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</si>
  <si>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</si>
  <si>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</si>
  <si>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</si>
  <si>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</si>
  <si>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</si>
  <si>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</si>
  <si>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</si>
  <si>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</si>
  <si>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</si>
  <si>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</si>
  <si>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</si>
  <si>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</si>
  <si>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250202068</t>
  </si>
  <si>
    <t>FW12270</t>
  </si>
  <si>
    <t>19SS黑色</t>
  </si>
  <si>
    <t>福建佳福</t>
  </si>
  <si>
    <t>合格</t>
  </si>
  <si>
    <t>YES</t>
  </si>
  <si>
    <t>250202069</t>
  </si>
  <si>
    <t>250202066R1</t>
  </si>
  <si>
    <t>250202071</t>
  </si>
  <si>
    <t>21SS柔雾粉</t>
  </si>
  <si>
    <t>250205655</t>
  </si>
  <si>
    <t>24SS紫丁香</t>
  </si>
  <si>
    <t>25034964</t>
  </si>
  <si>
    <t>22FW极地白</t>
  </si>
  <si>
    <t>250400368</t>
  </si>
  <si>
    <t>制表时间：4/1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</si>
  <si>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</si>
  <si>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</si>
  <si>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</si>
  <si>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</si>
  <si>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</si>
  <si>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</si>
  <si>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</si>
  <si>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</si>
  <si>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</si>
  <si>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</si>
  <si>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径向：-7 纬向：-1</t>
  </si>
  <si>
    <t>径向：-7 纬向：-2</t>
  </si>
  <si>
    <t>径向：-8 纬向：-1</t>
  </si>
  <si>
    <t>径向：-6 纬向：-2</t>
  </si>
  <si>
    <t>径向：-6 纬向：-3</t>
  </si>
  <si>
    <t>径向：-5 纬向：-1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</si>
  <si>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</si>
  <si>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</si>
  <si>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</si>
  <si>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</si>
  <si>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</si>
  <si>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</si>
  <si>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</si>
  <si>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</si>
  <si>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</si>
  <si>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</si>
  <si>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</si>
  <si>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</si>
  <si>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</si>
  <si>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</si>
  <si>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</si>
  <si>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</si>
  <si>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</si>
  <si>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</si>
  <si>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</si>
  <si>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</si>
  <si>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</si>
  <si>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</si>
  <si>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</si>
  <si>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</si>
  <si>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</si>
  <si>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</si>
  <si>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</si>
  <si>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</si>
  <si>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</si>
  <si>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</si>
  <si>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</si>
  <si>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</si>
  <si>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</si>
  <si>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</si>
  <si>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</si>
  <si>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</si>
  <si>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洗测2次</t>
  </si>
  <si>
    <t>洗测3次</t>
  </si>
  <si>
    <t>洗测4次</t>
  </si>
  <si>
    <t>洗测5次</t>
  </si>
  <si>
    <t>制表时间：4/10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</si>
  <si>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</si>
  <si>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</si>
  <si>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</si>
  <si>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</si>
  <si>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</si>
  <si>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</si>
  <si>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</si>
  <si>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</si>
  <si>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>泰丰</t>
  </si>
  <si>
    <t>ZD00272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</si>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</sst>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81" applyNumberFormat="0" applyAlignment="0" applyProtection="0">
      <alignment vertical="center"/>
    </xf>
    <xf numFmtId="0" fontId="50" fillId="9" borderId="82" applyNumberFormat="0" applyAlignment="0" applyProtection="0">
      <alignment vertical="center"/>
    </xf>
    <xf numFmtId="0" fontId="51" fillId="9" borderId="81" applyNumberFormat="0" applyAlignment="0" applyProtection="0">
      <alignment vertical="center"/>
    </xf>
    <xf numFmtId="0" fontId="52" fillId="10" borderId="83" applyNumberFormat="0" applyAlignment="0" applyProtection="0">
      <alignment vertical="center"/>
    </xf>
    <xf numFmtId="0" fontId="53" fillId="0" borderId="84" applyNumberFormat="0" applyFill="0" applyAlignment="0" applyProtection="0">
      <alignment vertical="center"/>
    </xf>
    <xf numFmtId="0" fontId="54" fillId="0" borderId="85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40" fillId="0" borderId="0"/>
    <xf numFmtId="0" fontId="12" fillId="0" borderId="0"/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22" fillId="3" borderId="2" xfId="50" applyFont="1" applyFill="1" applyBorder="1" applyAlignment="1">
      <alignment horizontal="center"/>
    </xf>
    <xf numFmtId="0" fontId="23" fillId="3" borderId="2" xfId="50" applyFont="1" applyFill="1" applyBorder="1" applyAlignment="1" applyProtection="1">
      <alignment horizontal="center" vertical="center"/>
    </xf>
    <xf numFmtId="0" fontId="23" fillId="3" borderId="2" xfId="50" applyFont="1" applyFill="1" applyBorder="1" applyAlignment="1">
      <alignment horizontal="center" vertical="center"/>
    </xf>
    <xf numFmtId="0" fontId="20" fillId="0" borderId="2" xfId="57" applyNumberFormat="1" applyFont="1" applyFill="1" applyBorder="1" applyAlignment="1">
      <alignment horizontal="center" vertical="center"/>
    </xf>
    <xf numFmtId="0" fontId="20" fillId="0" borderId="2" xfId="57" applyNumberFormat="1" applyFont="1" applyFill="1" applyBorder="1" applyAlignment="1">
      <alignment horizontal="left" vertical="center" shrinkToFit="1"/>
    </xf>
    <xf numFmtId="177" fontId="12" fillId="0" borderId="2" xfId="57" applyNumberFormat="1" applyFont="1" applyFill="1" applyBorder="1" applyAlignment="1">
      <alignment horizontal="center" vertical="center"/>
    </xf>
    <xf numFmtId="0" fontId="12" fillId="0" borderId="2" xfId="57" applyNumberFormat="1" applyFont="1" applyFill="1" applyBorder="1" applyAlignment="1">
      <alignment horizontal="center" vertical="center"/>
    </xf>
    <xf numFmtId="0" fontId="20" fillId="0" borderId="2" xfId="57" applyNumberFormat="1" applyFont="1" applyFill="1" applyBorder="1" applyAlignment="1">
      <alignment vertical="center" shrinkToFit="1"/>
    </xf>
    <xf numFmtId="178" fontId="12" fillId="0" borderId="2" xfId="57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shrinkToFit="1"/>
    </xf>
    <xf numFmtId="177" fontId="12" fillId="0" borderId="2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/>
    </xf>
    <xf numFmtId="177" fontId="25" fillId="3" borderId="2" xfId="52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25" fillId="3" borderId="2" xfId="52" applyFont="1" applyFill="1" applyBorder="1" applyAlignment="1">
      <alignment horizont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23" fillId="3" borderId="2" xfId="49" applyNumberFormat="1" applyFont="1" applyFill="1" applyBorder="1" applyAlignment="1">
      <alignment horizontal="left" vertical="center"/>
    </xf>
    <xf numFmtId="49" fontId="12" fillId="3" borderId="2" xfId="49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center" vertical="center"/>
    </xf>
    <xf numFmtId="58" fontId="17" fillId="0" borderId="25" xfId="49" applyNumberFormat="1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center" vertical="center"/>
    </xf>
    <xf numFmtId="0" fontId="22" fillId="3" borderId="42" xfId="50" applyFont="1" applyFill="1" applyBorder="1" applyAlignment="1">
      <alignment horizontal="center"/>
    </xf>
    <xf numFmtId="0" fontId="23" fillId="3" borderId="42" xfId="49" applyFont="1" applyFill="1" applyBorder="1" applyAlignment="1">
      <alignment horizontal="left" vertical="center"/>
    </xf>
    <xf numFmtId="0" fontId="12" fillId="3" borderId="42" xfId="49" applyFont="1" applyFill="1" applyBorder="1" applyAlignment="1">
      <alignment horizontal="center" vertical="center"/>
    </xf>
    <xf numFmtId="0" fontId="12" fillId="3" borderId="43" xfId="49" applyFont="1" applyFill="1" applyBorder="1" applyAlignment="1">
      <alignment horizontal="center" vertical="center"/>
    </xf>
    <xf numFmtId="0" fontId="23" fillId="3" borderId="44" xfId="50" applyFont="1" applyFill="1" applyBorder="1" applyAlignment="1" applyProtection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14" fontId="23" fillId="3" borderId="0" xfId="50" applyNumberFormat="1" applyFont="1" applyFill="1"/>
    <xf numFmtId="0" fontId="12" fillId="0" borderId="0" xfId="49" applyFont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0" fillId="0" borderId="45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5" fillId="0" borderId="23" xfId="49" applyNumberFormat="1" applyFont="1" applyBorder="1" applyAlignment="1">
      <alignment horizontal="center" vertical="center" wrapText="1"/>
    </xf>
    <xf numFmtId="14" fontId="25" fillId="0" borderId="37" xfId="49" applyNumberFormat="1" applyFont="1" applyBorder="1" applyAlignment="1">
      <alignment horizontal="center" vertical="center" wrapText="1"/>
    </xf>
    <xf numFmtId="9" fontId="25" fillId="0" borderId="23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center" wrapText="1"/>
    </xf>
    <xf numFmtId="0" fontId="25" fillId="0" borderId="38" xfId="49" applyFont="1" applyBorder="1" applyAlignment="1">
      <alignment horizontal="center" vertical="center" wrapText="1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25" fillId="0" borderId="25" xfId="49" applyNumberFormat="1" applyFont="1" applyBorder="1" applyAlignment="1">
      <alignment horizontal="center" vertical="center"/>
    </xf>
    <xf numFmtId="14" fontId="25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20" fillId="0" borderId="48" xfId="49" applyFont="1" applyBorder="1" applyAlignment="1">
      <alignment vertical="center"/>
    </xf>
    <xf numFmtId="0" fontId="25" fillId="0" borderId="48" xfId="49" applyFont="1" applyBorder="1" applyAlignment="1">
      <alignment vertical="center"/>
    </xf>
    <xf numFmtId="58" fontId="12" fillId="0" borderId="48" xfId="49" applyNumberFormat="1" applyFont="1" applyBorder="1" applyAlignment="1">
      <alignment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25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8" fillId="0" borderId="41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5" fillId="0" borderId="53" xfId="49" applyFont="1" applyBorder="1" applyAlignment="1">
      <alignment horizontal="center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2" fillId="0" borderId="53" xfId="49" applyFont="1" applyBorder="1" applyAlignment="1">
      <alignment horizontal="center" vertical="center"/>
    </xf>
    <xf numFmtId="0" fontId="20" fillId="3" borderId="2" xfId="49" applyFont="1" applyFill="1" applyBorder="1" applyAlignment="1">
      <alignment horizontal="left" vertical="center"/>
    </xf>
    <xf numFmtId="0" fontId="22" fillId="3" borderId="7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12" fillId="0" borderId="0" xfId="49" applyFont="1" applyBorder="1" applyAlignment="1">
      <alignment horizontal="left" vertical="center"/>
    </xf>
    <xf numFmtId="0" fontId="29" fillId="0" borderId="16" xfId="49" applyFont="1" applyBorder="1" applyAlignment="1">
      <alignment horizontal="center" vertical="top"/>
    </xf>
    <xf numFmtId="0" fontId="20" fillId="0" borderId="45" xfId="49" applyFont="1" applyBorder="1" applyAlignment="1">
      <alignment horizontal="left" vertical="center"/>
    </xf>
    <xf numFmtId="14" fontId="25" fillId="0" borderId="23" xfId="49" applyNumberFormat="1" applyFont="1" applyBorder="1" applyAlignment="1">
      <alignment horizontal="center" vertical="center"/>
    </xf>
    <xf numFmtId="14" fontId="25" fillId="0" borderId="37" xfId="49" applyNumberFormat="1" applyFont="1" applyBorder="1" applyAlignment="1">
      <alignment horizontal="center" vertical="center"/>
    </xf>
    <xf numFmtId="0" fontId="28" fillId="0" borderId="24" xfId="49" applyFont="1" applyBorder="1" applyAlignment="1">
      <alignment vertical="center"/>
    </xf>
    <xf numFmtId="0" fontId="18" fillId="0" borderId="5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12" fillId="0" borderId="51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12" fillId="0" borderId="51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5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30" fillId="0" borderId="59" xfId="49" applyFont="1" applyBorder="1" applyAlignment="1">
      <alignment horizontal="left" vertical="center" wrapText="1"/>
    </xf>
    <xf numFmtId="0" fontId="31" fillId="0" borderId="23" xfId="53" applyNumberFormat="1" applyFont="1" applyBorder="1" applyAlignment="1">
      <alignment horizontal="center" vertical="center"/>
    </xf>
    <xf numFmtId="0" fontId="32" fillId="0" borderId="22" xfId="53" applyNumberFormat="1" applyFont="1" applyBorder="1">
      <alignment vertical="center"/>
    </xf>
    <xf numFmtId="9" fontId="32" fillId="0" borderId="23" xfId="49" applyNumberFormat="1" applyFont="1" applyBorder="1" applyAlignment="1">
      <alignment horizontal="center" vertical="center"/>
    </xf>
    <xf numFmtId="9" fontId="25" fillId="0" borderId="25" xfId="49" applyNumberFormat="1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25" fillId="0" borderId="32" xfId="49" applyNumberFormat="1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25" fillId="0" borderId="34" xfId="49" applyNumberFormat="1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0" fillId="0" borderId="45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33" fillId="0" borderId="48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8" fillId="0" borderId="65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66" xfId="49" applyFont="1" applyBorder="1" applyAlignment="1">
      <alignment horizontal="left" vertical="center"/>
    </xf>
    <xf numFmtId="0" fontId="32" fillId="0" borderId="37" xfId="49" applyFont="1" applyBorder="1" applyAlignment="1">
      <alignment horizontal="center" vertical="center" wrapText="1"/>
    </xf>
    <xf numFmtId="0" fontId="34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9" fontId="25" fillId="0" borderId="41" xfId="49" applyNumberFormat="1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14" fillId="0" borderId="55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5" fillId="0" borderId="68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5" xfId="49" applyFont="1" applyBorder="1" applyAlignment="1">
      <alignment horizontal="center" vertical="center"/>
    </xf>
    <xf numFmtId="0" fontId="25" fillId="0" borderId="65" xfId="49" applyFont="1" applyFill="1" applyBorder="1" applyAlignment="1">
      <alignment horizontal="left" vertical="center"/>
    </xf>
    <xf numFmtId="0" fontId="25" fillId="0" borderId="65" xfId="49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35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/>
    </xf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  <cellStyle name="常规 23 8" xfId="58"/>
  </cellStyles>
  <tableStyles count="0" defaultTableStyle="TableStyleMedium9" defaultPivotStyle="PivotStyleMedium4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67470" y="102076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15255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92870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67470" y="102076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40555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15255" y="2400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27855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94370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80170" y="2336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0707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1515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02455" y="333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1525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15255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1977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05570" y="3517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1977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0557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57870" y="14192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57870" y="16002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57870" y="12382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2540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4517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3247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8017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9287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05570" y="1238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05570" y="14192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05570" y="1600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40555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15255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125970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868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5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65955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53255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9855" y="945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9855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197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055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07070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05570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1259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125970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34055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34055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92870" y="2733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94370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12597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12597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1259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51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53055" y="7251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619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619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123820" y="10201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580380" y="26765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058670" y="25114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393700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123820" y="102012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052320" y="27463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555490" y="24987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580380" y="24606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549140" y="27400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5050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7463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313420" y="25050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030970" y="24733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313420" y="2733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037320" y="26828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26262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05637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26897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04367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938020" y="51974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860040" y="51974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080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9253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925320" y="6080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396740" y="62579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39674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51688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50418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1737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923020" y="6289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16102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92302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0307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03072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26644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26644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0307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174625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174625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6286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174625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6572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174625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876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0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46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190" y="7410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5690" y="7410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2690" y="74231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95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5290" y="23876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3490" y="22701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3490" y="2451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5290" y="27495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3490" y="26574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8290" y="22574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8290" y="2451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7390" y="27495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8290" y="25939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7690" y="13049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77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77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446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573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383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321310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63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637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9590" y="1663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62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7390" y="2387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7390" y="25685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7790" y="13049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76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76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46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8150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40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9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844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9890" y="2552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256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256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357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33240" y="1857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01490" y="20256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4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4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426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26" customWidth="1"/>
    <col min="3" max="3" width="10.1666666666667" customWidth="1"/>
  </cols>
  <sheetData>
    <row r="1" ht="21" customHeight="1" spans="1:2">
      <c r="A1" s="427"/>
      <c r="B1" s="428" t="s">
        <v>0</v>
      </c>
    </row>
    <row r="2" spans="1:2">
      <c r="A2" s="12">
        <v>1</v>
      </c>
      <c r="B2" s="429" t="s">
        <v>1</v>
      </c>
    </row>
    <row r="3" spans="1:2">
      <c r="A3" s="12">
        <v>2</v>
      </c>
      <c r="B3" s="429" t="s">
        <v>2</v>
      </c>
    </row>
    <row r="4" spans="1:2">
      <c r="A4" s="12">
        <v>3</v>
      </c>
      <c r="B4" s="429" t="s">
        <v>3</v>
      </c>
    </row>
    <row r="5" spans="1:2">
      <c r="A5" s="12">
        <v>4</v>
      </c>
      <c r="B5" s="429" t="s">
        <v>4</v>
      </c>
    </row>
    <row r="6" spans="1:2">
      <c r="A6" s="12">
        <v>5</v>
      </c>
      <c r="B6" s="429" t="s">
        <v>5</v>
      </c>
    </row>
    <row r="7" spans="1:2">
      <c r="A7" s="12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9" customHeight="1" spans="1:2">
      <c r="A9" s="427"/>
      <c r="B9" s="432" t="s">
        <v>8</v>
      </c>
    </row>
    <row r="10" ht="16" customHeight="1" spans="1:2">
      <c r="A10" s="12">
        <v>1</v>
      </c>
      <c r="B10" s="433" t="s">
        <v>9</v>
      </c>
    </row>
    <row r="11" spans="1:2">
      <c r="A11" s="12">
        <v>2</v>
      </c>
      <c r="B11" s="429" t="s">
        <v>10</v>
      </c>
    </row>
    <row r="12" spans="1:2">
      <c r="A12" s="12">
        <v>3</v>
      </c>
      <c r="B12" s="431" t="s">
        <v>11</v>
      </c>
    </row>
    <row r="13" spans="1:2">
      <c r="A13" s="12">
        <v>4</v>
      </c>
      <c r="B13" s="429" t="s">
        <v>12</v>
      </c>
    </row>
    <row r="14" spans="1:2">
      <c r="A14" s="12">
        <v>5</v>
      </c>
      <c r="B14" s="429" t="s">
        <v>13</v>
      </c>
    </row>
    <row r="15" spans="1:2">
      <c r="A15" s="12">
        <v>6</v>
      </c>
      <c r="B15" s="429" t="s">
        <v>14</v>
      </c>
    </row>
    <row r="16" spans="1:2">
      <c r="A16" s="12">
        <v>7</v>
      </c>
      <c r="B16" s="429" t="s">
        <v>15</v>
      </c>
    </row>
    <row r="17" spans="1:2">
      <c r="A17" s="12">
        <v>8</v>
      </c>
      <c r="B17" s="429" t="s">
        <v>16</v>
      </c>
    </row>
    <row r="18" spans="1:2">
      <c r="A18" s="12">
        <v>9</v>
      </c>
      <c r="B18" s="429" t="s">
        <v>17</v>
      </c>
    </row>
    <row r="19" spans="1:2">
      <c r="A19" s="12"/>
      <c r="B19" s="429"/>
    </row>
    <row r="20" ht="20.25" spans="1:2">
      <c r="A20" s="427"/>
      <c r="B20" s="428" t="s">
        <v>18</v>
      </c>
    </row>
    <row r="21" spans="1:2">
      <c r="A21" s="12">
        <v>1</v>
      </c>
      <c r="B21" s="434" t="s">
        <v>19</v>
      </c>
    </row>
    <row r="22" spans="1:2">
      <c r="A22" s="12">
        <v>2</v>
      </c>
      <c r="B22" s="429" t="s">
        <v>20</v>
      </c>
    </row>
    <row r="23" spans="1:2">
      <c r="A23" s="12">
        <v>3</v>
      </c>
      <c r="B23" s="429" t="s">
        <v>21</v>
      </c>
    </row>
    <row r="24" spans="1:2">
      <c r="A24" s="12">
        <v>4</v>
      </c>
      <c r="B24" s="429" t="s">
        <v>22</v>
      </c>
    </row>
    <row r="25" spans="1:2">
      <c r="A25" s="12">
        <v>5</v>
      </c>
      <c r="B25" s="429" t="s">
        <v>23</v>
      </c>
    </row>
    <row r="26" spans="1:2">
      <c r="A26" s="12">
        <v>6</v>
      </c>
      <c r="B26" s="429" t="s">
        <v>24</v>
      </c>
    </row>
    <row r="27" spans="1:2">
      <c r="A27" s="12">
        <v>7</v>
      </c>
      <c r="B27" s="429" t="s">
        <v>25</v>
      </c>
    </row>
    <row r="28" spans="1:2">
      <c r="A28" s="12"/>
      <c r="B28" s="429"/>
    </row>
    <row r="29" ht="20.25" spans="1:2">
      <c r="A29" s="427"/>
      <c r="B29" s="428" t="s">
        <v>26</v>
      </c>
    </row>
    <row r="30" spans="1:2">
      <c r="A30" s="12">
        <v>1</v>
      </c>
      <c r="B30" s="434" t="s">
        <v>27</v>
      </c>
    </row>
    <row r="31" spans="1:2">
      <c r="A31" s="12">
        <v>2</v>
      </c>
      <c r="B31" s="429" t="s">
        <v>28</v>
      </c>
    </row>
    <row r="32" spans="1:2">
      <c r="A32" s="12">
        <v>3</v>
      </c>
      <c r="B32" s="429" t="s">
        <v>29</v>
      </c>
    </row>
    <row r="33" ht="28.5" spans="1:2">
      <c r="A33" s="12">
        <v>4</v>
      </c>
      <c r="B33" s="429" t="s">
        <v>30</v>
      </c>
    </row>
    <row r="34" spans="1:2">
      <c r="A34" s="12">
        <v>5</v>
      </c>
      <c r="B34" s="429" t="s">
        <v>31</v>
      </c>
    </row>
    <row r="35" spans="1:2">
      <c r="A35" s="12">
        <v>6</v>
      </c>
      <c r="B35" s="429" t="s">
        <v>32</v>
      </c>
    </row>
    <row r="36" spans="1:2">
      <c r="A36" s="12">
        <v>7</v>
      </c>
      <c r="B36" s="429" t="s">
        <v>33</v>
      </c>
    </row>
    <row r="37" spans="1:2">
      <c r="A37" s="12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"/>
  <sheetViews>
    <sheetView workbookViewId="0">
      <selection activeCell="B19" sqref="B19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14.6" customWidth="1"/>
    <col min="5" max="5" width="1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9" customWidth="1"/>
    <col min="15" max="15" width="10.6666666666667" customWidth="1"/>
  </cols>
  <sheetData>
    <row r="1" ht="29.25" spans="1:15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331</v>
      </c>
      <c r="B2" s="5" t="s">
        <v>332</v>
      </c>
      <c r="C2" s="5" t="s">
        <v>333</v>
      </c>
      <c r="D2" s="5" t="s">
        <v>334</v>
      </c>
      <c r="E2" s="5" t="s">
        <v>335</v>
      </c>
      <c r="F2" s="5" t="s">
        <v>336</v>
      </c>
      <c r="G2" s="5" t="s">
        <v>337</v>
      </c>
      <c r="H2" s="5" t="s">
        <v>338</v>
      </c>
      <c r="I2" s="4" t="s">
        <v>339</v>
      </c>
      <c r="J2" s="4" t="s">
        <v>340</v>
      </c>
      <c r="K2" s="4" t="s">
        <v>341</v>
      </c>
      <c r="L2" s="4" t="s">
        <v>342</v>
      </c>
      <c r="M2" s="4" t="s">
        <v>343</v>
      </c>
      <c r="N2" s="61" t="s">
        <v>344</v>
      </c>
      <c r="O2" s="5" t="s">
        <v>345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346</v>
      </c>
      <c r="J3" s="4" t="s">
        <v>346</v>
      </c>
      <c r="K3" s="4" t="s">
        <v>346</v>
      </c>
      <c r="L3" s="4" t="s">
        <v>346</v>
      </c>
      <c r="M3" s="4" t="s">
        <v>346</v>
      </c>
      <c r="N3" s="62"/>
      <c r="O3" s="7"/>
    </row>
    <row r="4" s="58" customFormat="1" ht="15" customHeight="1" spans="1:16">
      <c r="A4" s="25">
        <v>1</v>
      </c>
      <c r="B4" s="26" t="s">
        <v>347</v>
      </c>
      <c r="C4" s="25" t="s">
        <v>348</v>
      </c>
      <c r="D4" s="25" t="s">
        <v>349</v>
      </c>
      <c r="E4" s="11" t="s">
        <v>62</v>
      </c>
      <c r="F4" s="25" t="s">
        <v>350</v>
      </c>
      <c r="G4" s="25" t="s">
        <v>351</v>
      </c>
      <c r="H4" s="60"/>
      <c r="I4" s="25">
        <v>2</v>
      </c>
      <c r="J4" s="25">
        <v>0</v>
      </c>
      <c r="K4" s="25">
        <v>1</v>
      </c>
      <c r="L4" s="25">
        <v>1</v>
      </c>
      <c r="M4" s="25">
        <v>0</v>
      </c>
      <c r="N4" s="26">
        <f>SUM(I4:M4)</f>
        <v>4</v>
      </c>
      <c r="O4" s="25" t="s">
        <v>352</v>
      </c>
      <c r="P4" s="63"/>
    </row>
    <row r="5" s="58" customFormat="1" ht="15" customHeight="1" spans="1:16">
      <c r="A5" s="25">
        <v>2</v>
      </c>
      <c r="B5" s="26" t="s">
        <v>353</v>
      </c>
      <c r="C5" s="25" t="s">
        <v>348</v>
      </c>
      <c r="D5" s="11" t="s">
        <v>349</v>
      </c>
      <c r="E5" s="11" t="s">
        <v>62</v>
      </c>
      <c r="F5" s="25" t="s">
        <v>350</v>
      </c>
      <c r="G5" s="25" t="s">
        <v>351</v>
      </c>
      <c r="H5" s="60"/>
      <c r="I5" s="25">
        <v>1</v>
      </c>
      <c r="J5" s="25">
        <v>1</v>
      </c>
      <c r="K5" s="25">
        <v>0</v>
      </c>
      <c r="L5" s="25">
        <v>1</v>
      </c>
      <c r="M5" s="25">
        <v>0</v>
      </c>
      <c r="N5" s="26">
        <f t="shared" ref="N5:N10" si="0">SUM(I5:M5)</f>
        <v>3</v>
      </c>
      <c r="O5" s="25" t="s">
        <v>352</v>
      </c>
      <c r="P5" s="63"/>
    </row>
    <row r="6" s="58" customFormat="1" ht="15" customHeight="1" spans="1:16">
      <c r="A6" s="25">
        <v>3</v>
      </c>
      <c r="B6" s="26" t="s">
        <v>354</v>
      </c>
      <c r="C6" s="25" t="s">
        <v>348</v>
      </c>
      <c r="D6" s="11" t="s">
        <v>349</v>
      </c>
      <c r="E6" s="11" t="s">
        <v>62</v>
      </c>
      <c r="F6" s="25" t="s">
        <v>350</v>
      </c>
      <c r="G6" s="25" t="s">
        <v>351</v>
      </c>
      <c r="H6" s="60"/>
      <c r="I6" s="25">
        <v>1</v>
      </c>
      <c r="J6" s="25">
        <v>1</v>
      </c>
      <c r="K6" s="25">
        <v>0</v>
      </c>
      <c r="L6" s="25">
        <v>0</v>
      </c>
      <c r="M6" s="25">
        <v>1</v>
      </c>
      <c r="N6" s="26">
        <f t="shared" si="0"/>
        <v>3</v>
      </c>
      <c r="O6" s="25" t="s">
        <v>352</v>
      </c>
      <c r="P6" s="63"/>
    </row>
    <row r="7" s="58" customFormat="1" ht="15" customHeight="1" spans="1:16">
      <c r="A7" s="25">
        <v>4</v>
      </c>
      <c r="B7" s="26" t="s">
        <v>355</v>
      </c>
      <c r="C7" s="25" t="s">
        <v>348</v>
      </c>
      <c r="D7" s="11" t="s">
        <v>356</v>
      </c>
      <c r="E7" s="11" t="s">
        <v>62</v>
      </c>
      <c r="F7" s="25" t="s">
        <v>350</v>
      </c>
      <c r="G7" s="25" t="s">
        <v>351</v>
      </c>
      <c r="H7" s="60"/>
      <c r="I7" s="25">
        <v>2</v>
      </c>
      <c r="J7" s="25">
        <v>0</v>
      </c>
      <c r="K7" s="25">
        <v>0</v>
      </c>
      <c r="L7" s="25">
        <v>0</v>
      </c>
      <c r="M7" s="25">
        <v>1</v>
      </c>
      <c r="N7" s="26">
        <f t="shared" si="0"/>
        <v>3</v>
      </c>
      <c r="O7" s="25" t="s">
        <v>352</v>
      </c>
      <c r="P7" s="63"/>
    </row>
    <row r="8" s="58" customFormat="1" ht="15" customHeight="1" spans="1:16">
      <c r="A8" s="25">
        <v>5</v>
      </c>
      <c r="B8" s="26" t="s">
        <v>357</v>
      </c>
      <c r="C8" s="25" t="s">
        <v>348</v>
      </c>
      <c r="D8" s="11" t="s">
        <v>358</v>
      </c>
      <c r="E8" s="11" t="s">
        <v>62</v>
      </c>
      <c r="F8" s="25" t="s">
        <v>350</v>
      </c>
      <c r="G8" s="25" t="s">
        <v>351</v>
      </c>
      <c r="H8" s="60"/>
      <c r="I8" s="25">
        <v>0</v>
      </c>
      <c r="J8" s="25">
        <v>0</v>
      </c>
      <c r="K8" s="25">
        <v>1</v>
      </c>
      <c r="L8" s="25">
        <v>1</v>
      </c>
      <c r="M8" s="25">
        <v>0</v>
      </c>
      <c r="N8" s="26">
        <f t="shared" si="0"/>
        <v>2</v>
      </c>
      <c r="O8" s="25" t="s">
        <v>352</v>
      </c>
      <c r="P8" s="63"/>
    </row>
    <row r="9" s="58" customFormat="1" ht="15" customHeight="1" spans="1:16">
      <c r="A9" s="25">
        <v>6</v>
      </c>
      <c r="B9" s="26" t="s">
        <v>359</v>
      </c>
      <c r="C9" s="25" t="s">
        <v>348</v>
      </c>
      <c r="D9" s="11" t="s">
        <v>360</v>
      </c>
      <c r="E9" s="11" t="s">
        <v>62</v>
      </c>
      <c r="F9" s="25" t="s">
        <v>350</v>
      </c>
      <c r="G9" s="25" t="s">
        <v>351</v>
      </c>
      <c r="H9" s="60"/>
      <c r="I9" s="25">
        <v>1</v>
      </c>
      <c r="J9" s="25">
        <v>0</v>
      </c>
      <c r="K9" s="25">
        <v>1</v>
      </c>
      <c r="L9" s="25">
        <v>0</v>
      </c>
      <c r="M9" s="25">
        <v>0</v>
      </c>
      <c r="N9" s="26">
        <f t="shared" si="0"/>
        <v>2</v>
      </c>
      <c r="O9" s="25" t="s">
        <v>352</v>
      </c>
      <c r="P9" s="63"/>
    </row>
    <row r="10" s="58" customFormat="1" ht="15" customHeight="1" spans="1:16">
      <c r="A10" s="25">
        <v>7</v>
      </c>
      <c r="B10" s="26" t="s">
        <v>361</v>
      </c>
      <c r="C10" s="25" t="s">
        <v>348</v>
      </c>
      <c r="D10" s="11" t="s">
        <v>360</v>
      </c>
      <c r="E10" s="11" t="s">
        <v>62</v>
      </c>
      <c r="F10" s="25" t="s">
        <v>350</v>
      </c>
      <c r="G10" s="25" t="s">
        <v>351</v>
      </c>
      <c r="H10" s="60"/>
      <c r="I10" s="25">
        <v>2</v>
      </c>
      <c r="J10" s="25">
        <v>0</v>
      </c>
      <c r="K10" s="25">
        <v>1</v>
      </c>
      <c r="L10" s="25">
        <v>0</v>
      </c>
      <c r="M10" s="25">
        <v>0</v>
      </c>
      <c r="N10" s="26">
        <f t="shared" si="0"/>
        <v>3</v>
      </c>
      <c r="O10" s="25" t="s">
        <v>352</v>
      </c>
      <c r="P10" s="63"/>
    </row>
    <row r="11" ht="15" customHeight="1" spans="1:15">
      <c r="A11" s="12"/>
      <c r="B11" s="12"/>
      <c r="C11" s="12"/>
      <c r="D11" s="12"/>
      <c r="E11" s="11"/>
      <c r="F11" s="12"/>
      <c r="G11" s="12"/>
      <c r="H11" s="12"/>
      <c r="I11" s="12"/>
      <c r="J11" s="12"/>
      <c r="K11" s="12"/>
      <c r="L11" s="12"/>
      <c r="M11" s="12"/>
      <c r="N11" s="64"/>
      <c r="O11" s="12"/>
    </row>
    <row r="12" s="2" customFormat="1" ht="18.75" spans="1:15">
      <c r="A12" s="13" t="s">
        <v>362</v>
      </c>
      <c r="B12" s="14"/>
      <c r="C12" s="14"/>
      <c r="D12" s="15"/>
      <c r="E12" s="16"/>
      <c r="F12" s="33"/>
      <c r="G12" s="33"/>
      <c r="H12" s="33"/>
      <c r="I12" s="27"/>
      <c r="J12" s="13" t="s">
        <v>363</v>
      </c>
      <c r="K12" s="14"/>
      <c r="L12" s="14"/>
      <c r="M12" s="15"/>
      <c r="N12" s="65"/>
      <c r="O12" s="24"/>
    </row>
    <row r="13" ht="34" customHeight="1" spans="1:15">
      <c r="A13" s="20" t="s">
        <v>364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0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3"/>
  <sheetViews>
    <sheetView workbookViewId="0">
      <selection activeCell="G22" sqref="G22"/>
    </sheetView>
  </sheetViews>
  <sheetFormatPr defaultColWidth="9" defaultRowHeight="14.25"/>
  <cols>
    <col min="1" max="1" width="7" customWidth="1"/>
    <col min="2" max="2" width="11.9" customWidth="1"/>
    <col min="3" max="3" width="12.5" customWidth="1"/>
    <col min="4" max="4" width="12.8333333333333" customWidth="1"/>
    <col min="5" max="5" width="12.1666666666667" customWidth="1"/>
    <col min="6" max="6" width="15.2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331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4" t="s">
        <v>366</v>
      </c>
      <c r="H2" s="4"/>
      <c r="I2" s="4" t="s">
        <v>367</v>
      </c>
      <c r="J2" s="4"/>
      <c r="K2" s="6" t="s">
        <v>368</v>
      </c>
      <c r="L2" s="54" t="s">
        <v>369</v>
      </c>
      <c r="M2" s="22" t="s">
        <v>370</v>
      </c>
    </row>
    <row r="3" s="1" customFormat="1" ht="16.5" spans="1:13">
      <c r="A3" s="4"/>
      <c r="B3" s="7"/>
      <c r="C3" s="7"/>
      <c r="D3" s="7"/>
      <c r="E3" s="7"/>
      <c r="F3" s="7"/>
      <c r="G3" s="4" t="s">
        <v>371</v>
      </c>
      <c r="H3" s="4" t="s">
        <v>372</v>
      </c>
      <c r="I3" s="4" t="s">
        <v>371</v>
      </c>
      <c r="J3" s="4" t="s">
        <v>372</v>
      </c>
      <c r="K3" s="8"/>
      <c r="L3" s="55"/>
      <c r="M3" s="23"/>
    </row>
    <row r="4" spans="1:13">
      <c r="A4" s="9">
        <v>1</v>
      </c>
      <c r="B4" s="25" t="s">
        <v>350</v>
      </c>
      <c r="C4" s="26" t="s">
        <v>347</v>
      </c>
      <c r="D4" s="25" t="s">
        <v>348</v>
      </c>
      <c r="E4" s="25" t="s">
        <v>349</v>
      </c>
      <c r="F4" s="11" t="s">
        <v>62</v>
      </c>
      <c r="G4" s="53">
        <v>-2</v>
      </c>
      <c r="H4" s="53">
        <v>0</v>
      </c>
      <c r="I4" s="53">
        <v>-5</v>
      </c>
      <c r="J4" s="53">
        <v>-1</v>
      </c>
      <c r="K4" s="9" t="s">
        <v>373</v>
      </c>
      <c r="L4" s="9" t="s">
        <v>352</v>
      </c>
      <c r="M4" s="9" t="s">
        <v>352</v>
      </c>
    </row>
    <row r="5" spans="1:13">
      <c r="A5" s="9">
        <v>2</v>
      </c>
      <c r="B5" s="25" t="s">
        <v>350</v>
      </c>
      <c r="C5" s="26" t="s">
        <v>353</v>
      </c>
      <c r="D5" s="25" t="s">
        <v>348</v>
      </c>
      <c r="E5" s="11" t="s">
        <v>349</v>
      </c>
      <c r="F5" s="11" t="s">
        <v>62</v>
      </c>
      <c r="G5" s="53">
        <v>-2</v>
      </c>
      <c r="H5" s="53">
        <v>-1</v>
      </c>
      <c r="I5" s="53">
        <v>-5</v>
      </c>
      <c r="J5" s="53">
        <v>-1</v>
      </c>
      <c r="K5" s="9" t="s">
        <v>374</v>
      </c>
      <c r="L5" s="9" t="s">
        <v>352</v>
      </c>
      <c r="M5" s="9" t="s">
        <v>352</v>
      </c>
    </row>
    <row r="6" spans="1:13">
      <c r="A6" s="9">
        <v>3</v>
      </c>
      <c r="B6" s="25" t="s">
        <v>350</v>
      </c>
      <c r="C6" s="26" t="s">
        <v>354</v>
      </c>
      <c r="D6" s="25" t="s">
        <v>348</v>
      </c>
      <c r="E6" s="11" t="s">
        <v>349</v>
      </c>
      <c r="F6" s="11" t="s">
        <v>62</v>
      </c>
      <c r="G6" s="53">
        <v>-3</v>
      </c>
      <c r="H6" s="53">
        <v>0</v>
      </c>
      <c r="I6" s="53">
        <v>-5</v>
      </c>
      <c r="J6" s="53">
        <v>-1</v>
      </c>
      <c r="K6" s="9" t="s">
        <v>375</v>
      </c>
      <c r="L6" s="9" t="s">
        <v>352</v>
      </c>
      <c r="M6" s="9" t="s">
        <v>352</v>
      </c>
    </row>
    <row r="7" spans="1:13">
      <c r="A7" s="9">
        <v>4</v>
      </c>
      <c r="B7" s="25" t="s">
        <v>350</v>
      </c>
      <c r="C7" s="26" t="s">
        <v>355</v>
      </c>
      <c r="D7" s="25" t="s">
        <v>348</v>
      </c>
      <c r="E7" s="11" t="s">
        <v>356</v>
      </c>
      <c r="F7" s="11" t="s">
        <v>62</v>
      </c>
      <c r="G7" s="53">
        <v>-2</v>
      </c>
      <c r="H7" s="53">
        <v>0</v>
      </c>
      <c r="I7" s="56">
        <v>-4</v>
      </c>
      <c r="J7" s="56">
        <v>-2</v>
      </c>
      <c r="K7" s="9" t="s">
        <v>376</v>
      </c>
      <c r="L7" s="9" t="s">
        <v>352</v>
      </c>
      <c r="M7" s="9" t="s">
        <v>352</v>
      </c>
    </row>
    <row r="8" spans="1:13">
      <c r="A8" s="9">
        <v>5</v>
      </c>
      <c r="B8" s="25" t="s">
        <v>350</v>
      </c>
      <c r="C8" s="26" t="s">
        <v>357</v>
      </c>
      <c r="D8" s="25" t="s">
        <v>348</v>
      </c>
      <c r="E8" s="11" t="s">
        <v>358</v>
      </c>
      <c r="F8" s="11" t="s">
        <v>62</v>
      </c>
      <c r="G8" s="53">
        <v>-2</v>
      </c>
      <c r="H8" s="53">
        <v>-1</v>
      </c>
      <c r="I8" s="56">
        <v>-4</v>
      </c>
      <c r="J8" s="56">
        <v>-2</v>
      </c>
      <c r="K8" s="9" t="s">
        <v>377</v>
      </c>
      <c r="L8" s="9" t="s">
        <v>352</v>
      </c>
      <c r="M8" s="9" t="s">
        <v>352</v>
      </c>
    </row>
    <row r="9" spans="1:13">
      <c r="A9" s="9">
        <v>6</v>
      </c>
      <c r="B9" s="25" t="s">
        <v>350</v>
      </c>
      <c r="C9" s="26" t="s">
        <v>359</v>
      </c>
      <c r="D9" s="25" t="s">
        <v>348</v>
      </c>
      <c r="E9" s="11" t="s">
        <v>360</v>
      </c>
      <c r="F9" s="11" t="s">
        <v>62</v>
      </c>
      <c r="G9" s="53">
        <v>-2</v>
      </c>
      <c r="H9" s="53">
        <v>0</v>
      </c>
      <c r="I9" s="53">
        <v>-3</v>
      </c>
      <c r="J9" s="53">
        <v>-1</v>
      </c>
      <c r="K9" s="9" t="s">
        <v>378</v>
      </c>
      <c r="L9" s="9" t="s">
        <v>352</v>
      </c>
      <c r="M9" s="9" t="s">
        <v>352</v>
      </c>
    </row>
    <row r="10" spans="1:13">
      <c r="A10" s="9">
        <v>7</v>
      </c>
      <c r="B10" s="25" t="s">
        <v>350</v>
      </c>
      <c r="C10" s="26" t="s">
        <v>361</v>
      </c>
      <c r="D10" s="25" t="s">
        <v>348</v>
      </c>
      <c r="E10" s="11" t="s">
        <v>360</v>
      </c>
      <c r="F10" s="11" t="s">
        <v>62</v>
      </c>
      <c r="G10" s="53">
        <v>-2</v>
      </c>
      <c r="H10" s="53">
        <v>0</v>
      </c>
      <c r="I10" s="53">
        <v>-3</v>
      </c>
      <c r="J10" s="53">
        <v>-1</v>
      </c>
      <c r="K10" s="9" t="s">
        <v>378</v>
      </c>
      <c r="L10" s="9" t="s">
        <v>352</v>
      </c>
      <c r="M10" s="9" t="s">
        <v>352</v>
      </c>
    </row>
    <row r="11" spans="1:13">
      <c r="A11" s="9"/>
      <c r="B11" s="25"/>
      <c r="C11" s="26"/>
      <c r="D11" s="25"/>
      <c r="E11" s="11"/>
      <c r="F11" s="11"/>
      <c r="G11" s="53"/>
      <c r="H11" s="53"/>
      <c r="I11" s="53"/>
      <c r="J11" s="53"/>
      <c r="K11" s="9"/>
      <c r="L11" s="9"/>
      <c r="M11" s="9"/>
    </row>
    <row r="12" s="2" customFormat="1" ht="18.75" spans="1:13">
      <c r="A12" s="13" t="s">
        <v>362</v>
      </c>
      <c r="B12" s="14"/>
      <c r="C12" s="14"/>
      <c r="D12" s="14"/>
      <c r="E12" s="15"/>
      <c r="F12" s="16"/>
      <c r="G12" s="27"/>
      <c r="H12" s="13" t="s">
        <v>363</v>
      </c>
      <c r="I12" s="14"/>
      <c r="J12" s="14"/>
      <c r="K12" s="15"/>
      <c r="L12" s="57"/>
      <c r="M12" s="24"/>
    </row>
    <row r="13" ht="32" customHeight="1" spans="1:13">
      <c r="A13" s="20" t="s">
        <v>379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11:M11 L4:L10 M1:M10 M1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G14" sqref="G1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381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34" t="s">
        <v>382</v>
      </c>
      <c r="H2" s="35"/>
      <c r="I2" s="51"/>
      <c r="J2" s="34" t="s">
        <v>383</v>
      </c>
      <c r="K2" s="35"/>
      <c r="L2" s="51"/>
      <c r="M2" s="34" t="s">
        <v>384</v>
      </c>
      <c r="N2" s="35"/>
      <c r="O2" s="51"/>
      <c r="P2" s="34" t="s">
        <v>385</v>
      </c>
      <c r="Q2" s="35"/>
      <c r="R2" s="51"/>
      <c r="S2" s="35" t="s">
        <v>386</v>
      </c>
      <c r="T2" s="35"/>
      <c r="U2" s="51"/>
      <c r="V2" s="29" t="s">
        <v>387</v>
      </c>
      <c r="W2" s="29" t="s">
        <v>345</v>
      </c>
    </row>
    <row r="3" s="1" customFormat="1" ht="16.5" spans="1:23">
      <c r="A3" s="7"/>
      <c r="B3" s="36"/>
      <c r="C3" s="36"/>
      <c r="D3" s="36"/>
      <c r="E3" s="36"/>
      <c r="F3" s="36"/>
      <c r="G3" s="4" t="s">
        <v>388</v>
      </c>
      <c r="H3" s="4" t="s">
        <v>68</v>
      </c>
      <c r="I3" s="4" t="s">
        <v>336</v>
      </c>
      <c r="J3" s="4" t="s">
        <v>388</v>
      </c>
      <c r="K3" s="4" t="s">
        <v>68</v>
      </c>
      <c r="L3" s="4" t="s">
        <v>336</v>
      </c>
      <c r="M3" s="4" t="s">
        <v>388</v>
      </c>
      <c r="N3" s="4" t="s">
        <v>68</v>
      </c>
      <c r="O3" s="4" t="s">
        <v>336</v>
      </c>
      <c r="P3" s="4" t="s">
        <v>388</v>
      </c>
      <c r="Q3" s="4" t="s">
        <v>68</v>
      </c>
      <c r="R3" s="4" t="s">
        <v>336</v>
      </c>
      <c r="S3" s="4" t="s">
        <v>388</v>
      </c>
      <c r="T3" s="4" t="s">
        <v>68</v>
      </c>
      <c r="U3" s="4" t="s">
        <v>336</v>
      </c>
      <c r="V3" s="52"/>
      <c r="W3" s="52"/>
    </row>
    <row r="4" spans="1:23">
      <c r="A4" s="37" t="s">
        <v>389</v>
      </c>
      <c r="B4" s="38" t="s">
        <v>390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391</v>
      </c>
      <c r="H5" s="35"/>
      <c r="I5" s="51"/>
      <c r="J5" s="34" t="s">
        <v>392</v>
      </c>
      <c r="K5" s="35"/>
      <c r="L5" s="51"/>
      <c r="M5" s="34" t="s">
        <v>393</v>
      </c>
      <c r="N5" s="35"/>
      <c r="O5" s="51"/>
      <c r="P5" s="34" t="s">
        <v>394</v>
      </c>
      <c r="Q5" s="35"/>
      <c r="R5" s="51"/>
      <c r="S5" s="35" t="s">
        <v>395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388</v>
      </c>
      <c r="H6" s="4" t="s">
        <v>68</v>
      </c>
      <c r="I6" s="4" t="s">
        <v>336</v>
      </c>
      <c r="J6" s="4" t="s">
        <v>388</v>
      </c>
      <c r="K6" s="4" t="s">
        <v>68</v>
      </c>
      <c r="L6" s="4" t="s">
        <v>336</v>
      </c>
      <c r="M6" s="4" t="s">
        <v>388</v>
      </c>
      <c r="N6" s="4" t="s">
        <v>68</v>
      </c>
      <c r="O6" s="4" t="s">
        <v>336</v>
      </c>
      <c r="P6" s="4" t="s">
        <v>388</v>
      </c>
      <c r="Q6" s="4" t="s">
        <v>68</v>
      </c>
      <c r="R6" s="4" t="s">
        <v>336</v>
      </c>
      <c r="S6" s="4" t="s">
        <v>388</v>
      </c>
      <c r="T6" s="4" t="s">
        <v>68</v>
      </c>
      <c r="U6" s="4" t="s">
        <v>336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362</v>
      </c>
      <c r="B11" s="14"/>
      <c r="C11" s="14"/>
      <c r="D11" s="14"/>
      <c r="E11" s="15"/>
      <c r="F11" s="16"/>
      <c r="G11" s="27"/>
      <c r="H11" s="33"/>
      <c r="I11" s="33"/>
      <c r="J11" s="13" t="s">
        <v>363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396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398</v>
      </c>
      <c r="B2" s="29" t="s">
        <v>332</v>
      </c>
      <c r="C2" s="29" t="s">
        <v>333</v>
      </c>
      <c r="D2" s="29" t="s">
        <v>334</v>
      </c>
      <c r="E2" s="29" t="s">
        <v>335</v>
      </c>
      <c r="F2" s="29" t="s">
        <v>336</v>
      </c>
      <c r="G2" s="28" t="s">
        <v>399</v>
      </c>
      <c r="H2" s="28" t="s">
        <v>400</v>
      </c>
      <c r="I2" s="28" t="s">
        <v>401</v>
      </c>
      <c r="J2" s="28" t="s">
        <v>400</v>
      </c>
      <c r="K2" s="28" t="s">
        <v>402</v>
      </c>
      <c r="L2" s="28" t="s">
        <v>400</v>
      </c>
      <c r="M2" s="29" t="s">
        <v>387</v>
      </c>
      <c r="N2" s="29" t="s">
        <v>345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398</v>
      </c>
      <c r="B4" s="31" t="s">
        <v>403</v>
      </c>
      <c r="C4" s="31" t="s">
        <v>388</v>
      </c>
      <c r="D4" s="31" t="s">
        <v>334</v>
      </c>
      <c r="E4" s="29" t="s">
        <v>335</v>
      </c>
      <c r="F4" s="29" t="s">
        <v>336</v>
      </c>
      <c r="G4" s="28" t="s">
        <v>399</v>
      </c>
      <c r="H4" s="28" t="s">
        <v>400</v>
      </c>
      <c r="I4" s="28" t="s">
        <v>401</v>
      </c>
      <c r="J4" s="28" t="s">
        <v>400</v>
      </c>
      <c r="K4" s="28" t="s">
        <v>402</v>
      </c>
      <c r="L4" s="28" t="s">
        <v>400</v>
      </c>
      <c r="M4" s="29" t="s">
        <v>387</v>
      </c>
      <c r="N4" s="29" t="s">
        <v>345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404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405</v>
      </c>
      <c r="B11" s="14"/>
      <c r="C11" s="14"/>
      <c r="D11" s="15"/>
      <c r="E11" s="16"/>
      <c r="F11" s="33"/>
      <c r="G11" s="27"/>
      <c r="H11" s="33"/>
      <c r="I11" s="13" t="s">
        <v>406</v>
      </c>
      <c r="J11" s="14"/>
      <c r="K11" s="14"/>
      <c r="L11" s="14"/>
      <c r="M11" s="14"/>
      <c r="N11" s="24"/>
    </row>
    <row r="12" ht="48" customHeight="1" spans="1:14">
      <c r="A12" s="20" t="s">
        <v>407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2"/>
  <sheetViews>
    <sheetView workbookViewId="0">
      <selection activeCell="H15" sqref="H15"/>
    </sheetView>
  </sheetViews>
  <sheetFormatPr defaultColWidth="9" defaultRowHeight="14.25"/>
  <cols>
    <col min="1" max="1" width="9.8" customWidth="1"/>
    <col min="2" max="2" width="10.9" customWidth="1"/>
    <col min="3" max="3" width="14.1" customWidth="1"/>
    <col min="4" max="4" width="12.8333333333333" customWidth="1"/>
    <col min="5" max="5" width="12.1666666666667" customWidth="1"/>
    <col min="6" max="6" width="15.1" customWidth="1"/>
    <col min="7" max="7" width="11.2" customWidth="1"/>
    <col min="8" max="8" width="11.7" customWidth="1"/>
    <col min="9" max="9" width="14" customWidth="1"/>
    <col min="10" max="10" width="11.5" customWidth="1"/>
  </cols>
  <sheetData>
    <row r="1" ht="29.25" spans="1:10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381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4" t="s">
        <v>409</v>
      </c>
      <c r="H2" s="4" t="s">
        <v>410</v>
      </c>
      <c r="I2" s="4" t="s">
        <v>411</v>
      </c>
      <c r="J2" s="4" t="s">
        <v>412</v>
      </c>
      <c r="K2" s="5" t="s">
        <v>387</v>
      </c>
      <c r="L2" s="5" t="s">
        <v>345</v>
      </c>
    </row>
    <row r="3" spans="1:12">
      <c r="A3" s="9" t="s">
        <v>389</v>
      </c>
      <c r="B3" s="25" t="s">
        <v>350</v>
      </c>
      <c r="C3" s="26" t="s">
        <v>347</v>
      </c>
      <c r="D3" s="25" t="s">
        <v>348</v>
      </c>
      <c r="E3" s="25" t="s">
        <v>349</v>
      </c>
      <c r="F3" s="11" t="s">
        <v>62</v>
      </c>
      <c r="G3" s="9" t="s">
        <v>413</v>
      </c>
      <c r="H3" s="9" t="s">
        <v>414</v>
      </c>
      <c r="I3" s="10"/>
      <c r="J3" s="10"/>
      <c r="K3" s="9" t="s">
        <v>351</v>
      </c>
      <c r="L3" s="9" t="s">
        <v>352</v>
      </c>
    </row>
    <row r="4" spans="1:12">
      <c r="A4" s="9" t="s">
        <v>415</v>
      </c>
      <c r="B4" s="25" t="s">
        <v>350</v>
      </c>
      <c r="C4" s="26" t="s">
        <v>353</v>
      </c>
      <c r="D4" s="25" t="s">
        <v>348</v>
      </c>
      <c r="E4" s="11" t="s">
        <v>349</v>
      </c>
      <c r="F4" s="11" t="s">
        <v>62</v>
      </c>
      <c r="G4" s="9" t="s">
        <v>413</v>
      </c>
      <c r="H4" s="9" t="s">
        <v>414</v>
      </c>
      <c r="I4" s="10"/>
      <c r="J4" s="10"/>
      <c r="K4" s="9" t="s">
        <v>351</v>
      </c>
      <c r="L4" s="9" t="s">
        <v>352</v>
      </c>
    </row>
    <row r="5" spans="1:12">
      <c r="A5" s="9" t="s">
        <v>416</v>
      </c>
      <c r="B5" s="25" t="s">
        <v>350</v>
      </c>
      <c r="C5" s="26" t="s">
        <v>354</v>
      </c>
      <c r="D5" s="25" t="s">
        <v>348</v>
      </c>
      <c r="E5" s="11" t="s">
        <v>349</v>
      </c>
      <c r="F5" s="11" t="s">
        <v>62</v>
      </c>
      <c r="G5" s="9" t="s">
        <v>413</v>
      </c>
      <c r="H5" s="9" t="s">
        <v>414</v>
      </c>
      <c r="I5" s="10"/>
      <c r="J5" s="10"/>
      <c r="K5" s="9" t="s">
        <v>351</v>
      </c>
      <c r="L5" s="9" t="s">
        <v>352</v>
      </c>
    </row>
    <row r="6" spans="1:12">
      <c r="A6" s="9" t="s">
        <v>417</v>
      </c>
      <c r="B6" s="25" t="s">
        <v>350</v>
      </c>
      <c r="C6" s="26" t="s">
        <v>355</v>
      </c>
      <c r="D6" s="25" t="s">
        <v>348</v>
      </c>
      <c r="E6" s="11" t="s">
        <v>356</v>
      </c>
      <c r="F6" s="11" t="s">
        <v>62</v>
      </c>
      <c r="G6" s="9" t="s">
        <v>413</v>
      </c>
      <c r="H6" s="9" t="s">
        <v>414</v>
      </c>
      <c r="I6" s="10"/>
      <c r="J6" s="10"/>
      <c r="K6" s="9" t="s">
        <v>351</v>
      </c>
      <c r="L6" s="9" t="s">
        <v>352</v>
      </c>
    </row>
    <row r="7" spans="1:12">
      <c r="A7" s="9" t="s">
        <v>418</v>
      </c>
      <c r="B7" s="25" t="s">
        <v>350</v>
      </c>
      <c r="C7" s="26" t="s">
        <v>357</v>
      </c>
      <c r="D7" s="25" t="s">
        <v>348</v>
      </c>
      <c r="E7" s="11" t="s">
        <v>358</v>
      </c>
      <c r="F7" s="11" t="s">
        <v>62</v>
      </c>
      <c r="G7" s="9" t="s">
        <v>413</v>
      </c>
      <c r="H7" s="9" t="s">
        <v>414</v>
      </c>
      <c r="I7" s="10"/>
      <c r="J7" s="10"/>
      <c r="K7" s="9" t="s">
        <v>351</v>
      </c>
      <c r="L7" s="9" t="s">
        <v>352</v>
      </c>
    </row>
    <row r="8" spans="1:12">
      <c r="A8" s="9"/>
      <c r="B8" s="25" t="s">
        <v>350</v>
      </c>
      <c r="C8" s="26" t="s">
        <v>359</v>
      </c>
      <c r="D8" s="25" t="s">
        <v>348</v>
      </c>
      <c r="E8" s="11" t="s">
        <v>360</v>
      </c>
      <c r="F8" s="11" t="s">
        <v>62</v>
      </c>
      <c r="G8" s="9" t="s">
        <v>413</v>
      </c>
      <c r="H8" s="9" t="s">
        <v>414</v>
      </c>
      <c r="I8" s="10"/>
      <c r="J8" s="10"/>
      <c r="K8" s="9" t="s">
        <v>351</v>
      </c>
      <c r="L8" s="9" t="s">
        <v>352</v>
      </c>
    </row>
    <row r="9" spans="1:12">
      <c r="A9" s="9"/>
      <c r="B9" s="25" t="s">
        <v>350</v>
      </c>
      <c r="C9" s="26" t="s">
        <v>361</v>
      </c>
      <c r="D9" s="25" t="s">
        <v>348</v>
      </c>
      <c r="E9" s="11" t="s">
        <v>360</v>
      </c>
      <c r="F9" s="11" t="s">
        <v>62</v>
      </c>
      <c r="G9" s="9" t="s">
        <v>413</v>
      </c>
      <c r="H9" s="9" t="s">
        <v>414</v>
      </c>
      <c r="I9" s="10"/>
      <c r="J9" s="10"/>
      <c r="K9" s="9" t="s">
        <v>351</v>
      </c>
      <c r="L9" s="9" t="s">
        <v>352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419</v>
      </c>
      <c r="B11" s="14"/>
      <c r="C11" s="14"/>
      <c r="D11" s="14"/>
      <c r="E11" s="15"/>
      <c r="F11" s="16"/>
      <c r="G11" s="27"/>
      <c r="H11" s="13" t="s">
        <v>363</v>
      </c>
      <c r="I11" s="14"/>
      <c r="J11" s="14"/>
      <c r="K11" s="14"/>
      <c r="L11" s="24"/>
    </row>
    <row r="12" ht="67" customHeight="1" spans="1:12">
      <c r="A12" s="20" t="s">
        <v>420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9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2.7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331</v>
      </c>
      <c r="B2" s="5" t="s">
        <v>336</v>
      </c>
      <c r="C2" s="5" t="s">
        <v>388</v>
      </c>
      <c r="D2" s="5" t="s">
        <v>334</v>
      </c>
      <c r="E2" s="5" t="s">
        <v>335</v>
      </c>
      <c r="F2" s="4" t="s">
        <v>422</v>
      </c>
      <c r="G2" s="4" t="s">
        <v>367</v>
      </c>
      <c r="H2" s="6" t="s">
        <v>368</v>
      </c>
      <c r="I2" s="22" t="s">
        <v>370</v>
      </c>
    </row>
    <row r="3" s="1" customFormat="1" ht="16.5" spans="1:9">
      <c r="A3" s="4"/>
      <c r="B3" s="7"/>
      <c r="C3" s="7"/>
      <c r="D3" s="7"/>
      <c r="E3" s="7"/>
      <c r="F3" s="4" t="s">
        <v>423</v>
      </c>
      <c r="G3" s="4" t="s">
        <v>371</v>
      </c>
      <c r="H3" s="8"/>
      <c r="I3" s="23"/>
    </row>
    <row r="4" spans="1:9">
      <c r="A4" s="9">
        <v>1</v>
      </c>
      <c r="B4" s="10" t="s">
        <v>424</v>
      </c>
      <c r="C4" s="10" t="s">
        <v>425</v>
      </c>
      <c r="D4" s="10" t="s">
        <v>349</v>
      </c>
      <c r="E4" s="11" t="s">
        <v>62</v>
      </c>
      <c r="F4" s="10">
        <v>-6</v>
      </c>
      <c r="G4" s="10">
        <v>0</v>
      </c>
      <c r="H4" s="10">
        <v>-6</v>
      </c>
      <c r="I4" s="9" t="s">
        <v>352</v>
      </c>
    </row>
    <row r="5" spans="1:9">
      <c r="A5" s="9">
        <v>2</v>
      </c>
      <c r="B5" s="10" t="s">
        <v>424</v>
      </c>
      <c r="C5" s="10" t="s">
        <v>425</v>
      </c>
      <c r="D5" s="10" t="s">
        <v>360</v>
      </c>
      <c r="E5" s="11" t="s">
        <v>62</v>
      </c>
      <c r="F5" s="10">
        <v>-4</v>
      </c>
      <c r="G5" s="10">
        <v>0</v>
      </c>
      <c r="H5" s="10">
        <v>-4</v>
      </c>
      <c r="I5" s="9" t="s">
        <v>352</v>
      </c>
    </row>
    <row r="6" spans="1:9">
      <c r="A6" s="9">
        <v>3</v>
      </c>
      <c r="B6" s="10" t="s">
        <v>424</v>
      </c>
      <c r="C6" s="10" t="s">
        <v>425</v>
      </c>
      <c r="D6" s="10" t="s">
        <v>358</v>
      </c>
      <c r="E6" s="11" t="s">
        <v>62</v>
      </c>
      <c r="F6" s="10">
        <v>-5</v>
      </c>
      <c r="G6" s="10">
        <v>0</v>
      </c>
      <c r="H6" s="10">
        <v>-5</v>
      </c>
      <c r="I6" s="9" t="s">
        <v>352</v>
      </c>
    </row>
    <row r="7" spans="1:9">
      <c r="A7" s="9">
        <v>4</v>
      </c>
      <c r="B7" s="10" t="s">
        <v>424</v>
      </c>
      <c r="C7" s="10" t="s">
        <v>425</v>
      </c>
      <c r="D7" s="10" t="s">
        <v>356</v>
      </c>
      <c r="E7" s="11" t="s">
        <v>62</v>
      </c>
      <c r="F7" s="10">
        <v>-5</v>
      </c>
      <c r="G7" s="10">
        <v>0</v>
      </c>
      <c r="H7" s="10">
        <v>-5</v>
      </c>
      <c r="I7" s="9" t="s">
        <v>352</v>
      </c>
    </row>
    <row r="8" spans="1:9">
      <c r="A8" s="9">
        <v>5</v>
      </c>
      <c r="B8" s="10" t="s">
        <v>424</v>
      </c>
      <c r="C8" s="10" t="s">
        <v>426</v>
      </c>
      <c r="D8" s="10" t="s">
        <v>349</v>
      </c>
      <c r="E8" s="11" t="s">
        <v>62</v>
      </c>
      <c r="F8" s="10">
        <v>-3</v>
      </c>
      <c r="G8" s="10">
        <v>0</v>
      </c>
      <c r="H8" s="10">
        <v>-3</v>
      </c>
      <c r="I8" s="9" t="s">
        <v>352</v>
      </c>
    </row>
    <row r="9" spans="1:9">
      <c r="A9" s="9">
        <v>6</v>
      </c>
      <c r="B9" s="10" t="s">
        <v>424</v>
      </c>
      <c r="C9" s="10" t="s">
        <v>426</v>
      </c>
      <c r="D9" s="10" t="s">
        <v>360</v>
      </c>
      <c r="E9" s="11" t="s">
        <v>62</v>
      </c>
      <c r="F9" s="10">
        <v>-2</v>
      </c>
      <c r="G9" s="10">
        <v>0</v>
      </c>
      <c r="H9" s="10">
        <v>-2</v>
      </c>
      <c r="I9" s="9" t="s">
        <v>352</v>
      </c>
    </row>
    <row r="10" spans="1:9">
      <c r="A10" s="9">
        <v>7</v>
      </c>
      <c r="B10" s="10" t="s">
        <v>424</v>
      </c>
      <c r="C10" s="10" t="s">
        <v>426</v>
      </c>
      <c r="D10" s="10" t="s">
        <v>358</v>
      </c>
      <c r="E10" s="11" t="s">
        <v>62</v>
      </c>
      <c r="F10" s="10">
        <v>-2.5</v>
      </c>
      <c r="G10" s="10">
        <v>0</v>
      </c>
      <c r="H10" s="10">
        <v>-2.5</v>
      </c>
      <c r="I10" s="9" t="s">
        <v>352</v>
      </c>
    </row>
    <row r="11" spans="1:9">
      <c r="A11" s="9">
        <v>8</v>
      </c>
      <c r="B11" s="10" t="s">
        <v>424</v>
      </c>
      <c r="C11" s="10" t="s">
        <v>426</v>
      </c>
      <c r="D11" s="10" t="s">
        <v>356</v>
      </c>
      <c r="E11" s="11" t="s">
        <v>62</v>
      </c>
      <c r="F11" s="10">
        <v>-2.5</v>
      </c>
      <c r="G11" s="10">
        <v>0</v>
      </c>
      <c r="H11" s="10">
        <v>-2.5</v>
      </c>
      <c r="I11" s="9" t="s">
        <v>352</v>
      </c>
    </row>
    <row r="12" spans="1:9">
      <c r="A12" s="9">
        <v>9</v>
      </c>
      <c r="B12" s="10" t="s">
        <v>424</v>
      </c>
      <c r="C12" s="10" t="s">
        <v>427</v>
      </c>
      <c r="D12" s="10" t="s">
        <v>349</v>
      </c>
      <c r="E12" s="11" t="s">
        <v>62</v>
      </c>
      <c r="F12" s="10">
        <v>-2</v>
      </c>
      <c r="G12" s="10">
        <v>0</v>
      </c>
      <c r="H12" s="10">
        <v>-2</v>
      </c>
      <c r="I12" s="9" t="s">
        <v>352</v>
      </c>
    </row>
    <row r="13" spans="1:9">
      <c r="A13" s="9">
        <v>10</v>
      </c>
      <c r="B13" s="10" t="s">
        <v>424</v>
      </c>
      <c r="C13" s="10" t="s">
        <v>427</v>
      </c>
      <c r="D13" s="10" t="s">
        <v>360</v>
      </c>
      <c r="E13" s="11" t="s">
        <v>62</v>
      </c>
      <c r="F13" s="10">
        <v>-1.5</v>
      </c>
      <c r="G13" s="10">
        <v>0</v>
      </c>
      <c r="H13" s="10">
        <v>-1.5</v>
      </c>
      <c r="I13" s="9" t="s">
        <v>352</v>
      </c>
    </row>
    <row r="14" spans="1:9">
      <c r="A14" s="9">
        <v>11</v>
      </c>
      <c r="B14" s="10" t="s">
        <v>424</v>
      </c>
      <c r="C14" s="10" t="s">
        <v>427</v>
      </c>
      <c r="D14" s="10" t="s">
        <v>358</v>
      </c>
      <c r="E14" s="11" t="s">
        <v>62</v>
      </c>
      <c r="F14" s="10">
        <v>-1.8</v>
      </c>
      <c r="G14" s="10">
        <v>0</v>
      </c>
      <c r="H14" s="10">
        <v>-1.8</v>
      </c>
      <c r="I14" s="9" t="s">
        <v>352</v>
      </c>
    </row>
    <row r="15" spans="1:9">
      <c r="A15" s="9">
        <v>12</v>
      </c>
      <c r="B15" s="10" t="s">
        <v>424</v>
      </c>
      <c r="C15" s="10" t="s">
        <v>427</v>
      </c>
      <c r="D15" s="10" t="s">
        <v>356</v>
      </c>
      <c r="E15" s="11" t="s">
        <v>62</v>
      </c>
      <c r="F15" s="10">
        <v>-2</v>
      </c>
      <c r="G15" s="10">
        <v>0</v>
      </c>
      <c r="H15" s="10">
        <v>-2</v>
      </c>
      <c r="I15" s="9" t="s">
        <v>352</v>
      </c>
    </row>
    <row r="16" spans="1:9">
      <c r="A16" s="9">
        <v>13</v>
      </c>
      <c r="B16" s="10" t="s">
        <v>428</v>
      </c>
      <c r="C16" s="10" t="s">
        <v>429</v>
      </c>
      <c r="D16" s="10" t="s">
        <v>349</v>
      </c>
      <c r="E16" s="11" t="s">
        <v>62</v>
      </c>
      <c r="F16" s="10">
        <v>-1.5</v>
      </c>
      <c r="G16" s="10">
        <v>0</v>
      </c>
      <c r="H16" s="10">
        <v>-1.5</v>
      </c>
      <c r="I16" s="9" t="s">
        <v>352</v>
      </c>
    </row>
    <row r="17" spans="1:9">
      <c r="A17" s="12"/>
      <c r="B17" s="12"/>
      <c r="C17" s="12"/>
      <c r="D17" s="12"/>
      <c r="E17" s="11"/>
      <c r="F17" s="12"/>
      <c r="G17" s="12"/>
      <c r="H17" s="12"/>
      <c r="I17" s="12"/>
    </row>
    <row r="18" s="2" customFormat="1" ht="18.75" spans="1:9">
      <c r="A18" s="13" t="s">
        <v>362</v>
      </c>
      <c r="B18" s="14"/>
      <c r="C18" s="14"/>
      <c r="D18" s="15"/>
      <c r="E18" s="16"/>
      <c r="F18" s="17" t="s">
        <v>363</v>
      </c>
      <c r="G18" s="18"/>
      <c r="H18" s="19"/>
      <c r="I18" s="24"/>
    </row>
    <row r="19" ht="37" customHeight="1" spans="1:9">
      <c r="A19" s="20" t="s">
        <v>430</v>
      </c>
      <c r="B19" s="20"/>
      <c r="C19" s="21"/>
      <c r="D19" s="21"/>
      <c r="E19" s="21"/>
      <c r="F19" s="21"/>
      <c r="G19" s="21"/>
      <c r="H19" s="21"/>
      <c r="I19" s="21"/>
    </row>
  </sheetData>
  <mergeCells count="11">
    <mergeCell ref="A1:I1"/>
    <mergeCell ref="A18:D18"/>
    <mergeCell ref="F18:H18"/>
    <mergeCell ref="A19:I1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1" sqref="C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8" customHeight="1" spans="2:9">
      <c r="B5" s="414" t="s">
        <v>43</v>
      </c>
      <c r="C5" s="12">
        <v>13</v>
      </c>
      <c r="D5" s="12">
        <v>0</v>
      </c>
      <c r="E5" s="12">
        <v>1</v>
      </c>
      <c r="F5" s="415">
        <v>0</v>
      </c>
      <c r="G5" s="415">
        <v>1</v>
      </c>
      <c r="H5" s="12">
        <v>1</v>
      </c>
      <c r="I5" s="423">
        <v>2</v>
      </c>
    </row>
    <row r="6" ht="28" customHeight="1" spans="2:9">
      <c r="B6" s="414" t="s">
        <v>44</v>
      </c>
      <c r="C6" s="12">
        <v>20</v>
      </c>
      <c r="D6" s="12">
        <v>0</v>
      </c>
      <c r="E6" s="12">
        <v>1</v>
      </c>
      <c r="F6" s="415">
        <v>1</v>
      </c>
      <c r="G6" s="415">
        <v>2</v>
      </c>
      <c r="H6" s="12">
        <v>2</v>
      </c>
      <c r="I6" s="423">
        <v>3</v>
      </c>
    </row>
    <row r="7" ht="28" customHeight="1" spans="2:9">
      <c r="B7" s="414" t="s">
        <v>45</v>
      </c>
      <c r="C7" s="12">
        <v>32</v>
      </c>
      <c r="D7" s="12">
        <v>0</v>
      </c>
      <c r="E7" s="12">
        <v>1</v>
      </c>
      <c r="F7" s="415">
        <v>2</v>
      </c>
      <c r="G7" s="415">
        <v>3</v>
      </c>
      <c r="H7" s="12">
        <v>3</v>
      </c>
      <c r="I7" s="423">
        <v>4</v>
      </c>
    </row>
    <row r="8" ht="28" customHeight="1" spans="2:9">
      <c r="B8" s="414" t="s">
        <v>46</v>
      </c>
      <c r="C8" s="12">
        <v>50</v>
      </c>
      <c r="D8" s="12">
        <v>1</v>
      </c>
      <c r="E8" s="12">
        <v>2</v>
      </c>
      <c r="F8" s="415">
        <v>3</v>
      </c>
      <c r="G8" s="415">
        <v>4</v>
      </c>
      <c r="H8" s="12">
        <v>5</v>
      </c>
      <c r="I8" s="423">
        <v>6</v>
      </c>
    </row>
    <row r="9" ht="28" customHeight="1" spans="2:9">
      <c r="B9" s="414" t="s">
        <v>47</v>
      </c>
      <c r="C9" s="12">
        <v>80</v>
      </c>
      <c r="D9" s="12">
        <v>2</v>
      </c>
      <c r="E9" s="12">
        <v>3</v>
      </c>
      <c r="F9" s="415">
        <v>5</v>
      </c>
      <c r="G9" s="415">
        <v>6</v>
      </c>
      <c r="H9" s="12">
        <v>7</v>
      </c>
      <c r="I9" s="423">
        <v>8</v>
      </c>
    </row>
    <row r="10" ht="28" customHeight="1" spans="2:9">
      <c r="B10" s="414" t="s">
        <v>48</v>
      </c>
      <c r="C10" s="12">
        <v>125</v>
      </c>
      <c r="D10" s="12">
        <v>3</v>
      </c>
      <c r="E10" s="12">
        <v>4</v>
      </c>
      <c r="F10" s="415">
        <v>7</v>
      </c>
      <c r="G10" s="415">
        <v>8</v>
      </c>
      <c r="H10" s="12">
        <v>10</v>
      </c>
      <c r="I10" s="423">
        <v>11</v>
      </c>
    </row>
    <row r="11" ht="28" customHeight="1" spans="2:9">
      <c r="B11" s="414" t="s">
        <v>49</v>
      </c>
      <c r="C11" s="12">
        <v>200</v>
      </c>
      <c r="D11" s="12">
        <v>5</v>
      </c>
      <c r="E11" s="12">
        <v>6</v>
      </c>
      <c r="F11" s="415">
        <v>10</v>
      </c>
      <c r="G11" s="415">
        <v>11</v>
      </c>
      <c r="H11" s="12">
        <v>14</v>
      </c>
      <c r="I11" s="423">
        <v>15</v>
      </c>
    </row>
    <row r="12" ht="28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workbookViewId="0">
      <selection activeCell="D8" sqref="D8:E8"/>
    </sheetView>
  </sheetViews>
  <sheetFormatPr defaultColWidth="10.3333333333333" defaultRowHeight="16.5" customHeight="1"/>
  <cols>
    <col min="1" max="1" width="11.0833333333333" style="211" customWidth="1"/>
    <col min="2" max="2" width="10.3333333333333" style="211"/>
    <col min="3" max="3" width="13.3583333333333" style="211" customWidth="1"/>
    <col min="4" max="6" width="10.3333333333333" style="211"/>
    <col min="7" max="7" width="20.075" style="211" customWidth="1"/>
    <col min="8" max="9" width="10.3333333333333" style="211"/>
    <col min="10" max="10" width="8.83333333333333" style="211" customWidth="1"/>
    <col min="11" max="11" width="12" style="211" customWidth="1"/>
    <col min="12" max="16384" width="10.3333333333333" style="211"/>
  </cols>
  <sheetData>
    <row r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332" t="s">
        <v>53</v>
      </c>
      <c r="B2" s="186" t="s">
        <v>54</v>
      </c>
      <c r="C2" s="186"/>
      <c r="D2" s="214" t="s">
        <v>55</v>
      </c>
      <c r="E2" s="214"/>
      <c r="F2" s="186" t="s">
        <v>56</v>
      </c>
      <c r="G2" s="186"/>
      <c r="H2" s="215" t="s">
        <v>57</v>
      </c>
      <c r="I2" s="296" t="s">
        <v>56</v>
      </c>
      <c r="J2" s="296"/>
      <c r="K2" s="297"/>
    </row>
    <row r="3" ht="14.25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ht="33" customHeight="1" spans="1:11">
      <c r="A4" s="222" t="s">
        <v>61</v>
      </c>
      <c r="B4" s="223" t="s">
        <v>62</v>
      </c>
      <c r="C4" s="224"/>
      <c r="D4" s="222" t="s">
        <v>63</v>
      </c>
      <c r="E4" s="225"/>
      <c r="F4" s="226" t="s">
        <v>64</v>
      </c>
      <c r="G4" s="227"/>
      <c r="H4" s="222" t="s">
        <v>65</v>
      </c>
      <c r="I4" s="225"/>
      <c r="J4" s="248" t="s">
        <v>66</v>
      </c>
      <c r="K4" s="298" t="s">
        <v>67</v>
      </c>
    </row>
    <row r="5" ht="14.25" spans="1:11">
      <c r="A5" s="246" t="s">
        <v>68</v>
      </c>
      <c r="B5" s="223" t="s">
        <v>69</v>
      </c>
      <c r="C5" s="224"/>
      <c r="D5" s="222" t="s">
        <v>70</v>
      </c>
      <c r="E5" s="225"/>
      <c r="F5" s="333">
        <v>45771</v>
      </c>
      <c r="G5" s="334"/>
      <c r="H5" s="222" t="s">
        <v>71</v>
      </c>
      <c r="I5" s="225"/>
      <c r="J5" s="248" t="s">
        <v>66</v>
      </c>
      <c r="K5" s="298" t="s">
        <v>67</v>
      </c>
    </row>
    <row r="6" ht="14.25" spans="1:11">
      <c r="A6" s="222" t="s">
        <v>72</v>
      </c>
      <c r="B6" s="223">
        <v>4</v>
      </c>
      <c r="C6" s="224">
        <v>6</v>
      </c>
      <c r="D6" s="246" t="s">
        <v>73</v>
      </c>
      <c r="E6" s="250"/>
      <c r="F6" s="333">
        <v>45838</v>
      </c>
      <c r="G6" s="334"/>
      <c r="H6" s="222" t="s">
        <v>74</v>
      </c>
      <c r="I6" s="225"/>
      <c r="J6" s="248" t="s">
        <v>66</v>
      </c>
      <c r="K6" s="298" t="s">
        <v>67</v>
      </c>
    </row>
    <row r="7" ht="14.25" spans="1:11">
      <c r="A7" s="222" t="s">
        <v>75</v>
      </c>
      <c r="B7" s="230" t="s">
        <v>76</v>
      </c>
      <c r="C7" s="231"/>
      <c r="D7" s="246" t="s">
        <v>77</v>
      </c>
      <c r="E7" s="249"/>
      <c r="F7" s="333">
        <v>45853</v>
      </c>
      <c r="G7" s="334"/>
      <c r="H7" s="222" t="s">
        <v>78</v>
      </c>
      <c r="I7" s="225"/>
      <c r="J7" s="248" t="s">
        <v>66</v>
      </c>
      <c r="K7" s="298" t="s">
        <v>67</v>
      </c>
    </row>
    <row r="8" ht="34" customHeight="1" spans="1:11">
      <c r="A8" s="335" t="s">
        <v>79</v>
      </c>
      <c r="B8" s="234" t="s">
        <v>80</v>
      </c>
      <c r="C8" s="235"/>
      <c r="D8" s="236" t="s">
        <v>81</v>
      </c>
      <c r="E8" s="237"/>
      <c r="F8" s="238">
        <v>45869</v>
      </c>
      <c r="G8" s="239"/>
      <c r="H8" s="236" t="s">
        <v>82</v>
      </c>
      <c r="I8" s="237"/>
      <c r="J8" s="267" t="s">
        <v>66</v>
      </c>
      <c r="K8" s="305" t="s">
        <v>67</v>
      </c>
    </row>
    <row r="9" ht="15" spans="1:11">
      <c r="A9" s="336" t="s">
        <v>83</v>
      </c>
      <c r="B9" s="337"/>
      <c r="C9" s="337"/>
      <c r="D9" s="337"/>
      <c r="E9" s="337"/>
      <c r="F9" s="337"/>
      <c r="G9" s="337"/>
      <c r="H9" s="337"/>
      <c r="I9" s="337"/>
      <c r="J9" s="337"/>
      <c r="K9" s="384"/>
    </row>
    <row r="10" ht="15" spans="1:11">
      <c r="A10" s="338" t="s">
        <v>84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85"/>
    </row>
    <row r="11" ht="14.25" spans="1:11">
      <c r="A11" s="340" t="s">
        <v>85</v>
      </c>
      <c r="B11" s="341" t="s">
        <v>86</v>
      </c>
      <c r="C11" s="342" t="s">
        <v>87</v>
      </c>
      <c r="D11" s="343"/>
      <c r="E11" s="344" t="s">
        <v>88</v>
      </c>
      <c r="F11" s="341" t="s">
        <v>86</v>
      </c>
      <c r="G11" s="342" t="s">
        <v>87</v>
      </c>
      <c r="H11" s="342" t="s">
        <v>89</v>
      </c>
      <c r="I11" s="344" t="s">
        <v>90</v>
      </c>
      <c r="J11" s="341" t="s">
        <v>86</v>
      </c>
      <c r="K11" s="386" t="s">
        <v>87</v>
      </c>
    </row>
    <row r="12" ht="14.25" spans="1:11">
      <c r="A12" s="246" t="s">
        <v>91</v>
      </c>
      <c r="B12" s="247" t="s">
        <v>86</v>
      </c>
      <c r="C12" s="248" t="s">
        <v>87</v>
      </c>
      <c r="D12" s="249"/>
      <c r="E12" s="250" t="s">
        <v>92</v>
      </c>
      <c r="F12" s="247" t="s">
        <v>86</v>
      </c>
      <c r="G12" s="248" t="s">
        <v>87</v>
      </c>
      <c r="H12" s="248" t="s">
        <v>89</v>
      </c>
      <c r="I12" s="250" t="s">
        <v>93</v>
      </c>
      <c r="J12" s="247" t="s">
        <v>86</v>
      </c>
      <c r="K12" s="298" t="s">
        <v>87</v>
      </c>
    </row>
    <row r="13" ht="14.25" spans="1:11">
      <c r="A13" s="246" t="s">
        <v>94</v>
      </c>
      <c r="B13" s="247" t="s">
        <v>86</v>
      </c>
      <c r="C13" s="248" t="s">
        <v>87</v>
      </c>
      <c r="D13" s="249"/>
      <c r="E13" s="250" t="s">
        <v>95</v>
      </c>
      <c r="F13" s="248" t="s">
        <v>96</v>
      </c>
      <c r="G13" s="248" t="s">
        <v>97</v>
      </c>
      <c r="H13" s="248" t="s">
        <v>89</v>
      </c>
      <c r="I13" s="250" t="s">
        <v>98</v>
      </c>
      <c r="J13" s="247" t="s">
        <v>86</v>
      </c>
      <c r="K13" s="298" t="s">
        <v>87</v>
      </c>
    </row>
    <row r="14" ht="15" spans="1:11">
      <c r="A14" s="236" t="s">
        <v>99</v>
      </c>
      <c r="B14" s="237"/>
      <c r="C14" s="237"/>
      <c r="D14" s="237"/>
      <c r="E14" s="237"/>
      <c r="F14" s="237"/>
      <c r="G14" s="237"/>
      <c r="H14" s="237"/>
      <c r="I14" s="237"/>
      <c r="J14" s="237"/>
      <c r="K14" s="300"/>
    </row>
    <row r="15" ht="15" spans="1:11">
      <c r="A15" s="338" t="s">
        <v>100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85"/>
    </row>
    <row r="16" ht="14.25" spans="1:11">
      <c r="A16" s="345" t="s">
        <v>101</v>
      </c>
      <c r="B16" s="342" t="s">
        <v>96</v>
      </c>
      <c r="C16" s="342" t="s">
        <v>97</v>
      </c>
      <c r="D16" s="346"/>
      <c r="E16" s="347" t="s">
        <v>102</v>
      </c>
      <c r="F16" s="342" t="s">
        <v>96</v>
      </c>
      <c r="G16" s="342" t="s">
        <v>97</v>
      </c>
      <c r="H16" s="348"/>
      <c r="I16" s="347" t="s">
        <v>103</v>
      </c>
      <c r="J16" s="342" t="s">
        <v>96</v>
      </c>
      <c r="K16" s="386" t="s">
        <v>97</v>
      </c>
    </row>
    <row r="17" customHeight="1" spans="1:22">
      <c r="A17" s="229" t="s">
        <v>104</v>
      </c>
      <c r="B17" s="248" t="s">
        <v>96</v>
      </c>
      <c r="C17" s="248" t="s">
        <v>97</v>
      </c>
      <c r="D17" s="223"/>
      <c r="E17" s="273" t="s">
        <v>105</v>
      </c>
      <c r="F17" s="248" t="s">
        <v>96</v>
      </c>
      <c r="G17" s="248" t="s">
        <v>97</v>
      </c>
      <c r="H17" s="349"/>
      <c r="I17" s="273" t="s">
        <v>106</v>
      </c>
      <c r="J17" s="248" t="s">
        <v>96</v>
      </c>
      <c r="K17" s="298" t="s">
        <v>97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</row>
    <row r="18" ht="18" customHeight="1" spans="1:11">
      <c r="A18" s="350" t="s">
        <v>107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88"/>
    </row>
    <row r="19" s="330" customFormat="1" ht="18" customHeight="1" spans="1:11">
      <c r="A19" s="338" t="s">
        <v>108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85"/>
    </row>
    <row r="20" customHeight="1" spans="1:11">
      <c r="A20" s="352" t="s">
        <v>109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89"/>
    </row>
    <row r="21" ht="21.75" customHeight="1" spans="1:11">
      <c r="A21" s="354" t="s">
        <v>110</v>
      </c>
      <c r="B21" s="355" t="s">
        <v>111</v>
      </c>
      <c r="C21" s="355" t="s">
        <v>112</v>
      </c>
      <c r="D21" s="355" t="s">
        <v>113</v>
      </c>
      <c r="E21" s="355" t="s">
        <v>114</v>
      </c>
      <c r="F21" s="355" t="s">
        <v>115</v>
      </c>
      <c r="G21" s="355" t="s">
        <v>116</v>
      </c>
      <c r="H21" s="273"/>
      <c r="I21" s="273"/>
      <c r="J21" s="273"/>
      <c r="K21" s="304" t="s">
        <v>117</v>
      </c>
    </row>
    <row r="22" customHeight="1" spans="1:12">
      <c r="A22" s="356" t="s">
        <v>118</v>
      </c>
      <c r="B22" s="357">
        <v>1</v>
      </c>
      <c r="C22" s="357">
        <v>1</v>
      </c>
      <c r="D22" s="357">
        <v>1</v>
      </c>
      <c r="E22" s="357">
        <v>1</v>
      </c>
      <c r="F22" s="357">
        <v>1</v>
      </c>
      <c r="G22" s="357">
        <v>1</v>
      </c>
      <c r="H22" s="228"/>
      <c r="I22" s="228"/>
      <c r="J22" s="228"/>
      <c r="K22" s="390"/>
      <c r="L22" s="330"/>
    </row>
    <row r="23" customHeight="1" spans="1:11">
      <c r="A23" s="356" t="s">
        <v>119</v>
      </c>
      <c r="B23" s="357">
        <v>1</v>
      </c>
      <c r="C23" s="357">
        <v>1</v>
      </c>
      <c r="D23" s="357">
        <v>1</v>
      </c>
      <c r="E23" s="357">
        <v>1</v>
      </c>
      <c r="F23" s="357">
        <v>1</v>
      </c>
      <c r="G23" s="357">
        <v>1</v>
      </c>
      <c r="H23" s="228"/>
      <c r="I23" s="228"/>
      <c r="J23" s="228"/>
      <c r="K23" s="390"/>
    </row>
    <row r="24" customHeight="1" spans="1:11">
      <c r="A24" s="356" t="s">
        <v>120</v>
      </c>
      <c r="B24" s="357">
        <v>1</v>
      </c>
      <c r="C24" s="357">
        <v>1</v>
      </c>
      <c r="D24" s="357">
        <v>1</v>
      </c>
      <c r="E24" s="357">
        <v>1</v>
      </c>
      <c r="F24" s="357">
        <v>1</v>
      </c>
      <c r="G24" s="357">
        <v>1</v>
      </c>
      <c r="H24" s="228"/>
      <c r="I24" s="228"/>
      <c r="J24" s="228"/>
      <c r="K24" s="391"/>
    </row>
    <row r="25" customHeight="1" spans="1:11">
      <c r="A25" s="356" t="s">
        <v>121</v>
      </c>
      <c r="B25" s="357">
        <v>1</v>
      </c>
      <c r="C25" s="357">
        <v>1</v>
      </c>
      <c r="D25" s="357">
        <v>1</v>
      </c>
      <c r="E25" s="357">
        <v>1</v>
      </c>
      <c r="F25" s="357">
        <v>1</v>
      </c>
      <c r="G25" s="357">
        <v>1</v>
      </c>
      <c r="H25" s="228"/>
      <c r="I25" s="228"/>
      <c r="J25" s="228"/>
      <c r="K25" s="391"/>
    </row>
    <row r="26" customHeight="1" spans="1:11">
      <c r="A26" s="232"/>
      <c r="B26" s="228"/>
      <c r="C26" s="228"/>
      <c r="D26" s="228"/>
      <c r="E26" s="228"/>
      <c r="F26" s="228"/>
      <c r="G26" s="228"/>
      <c r="H26" s="228"/>
      <c r="I26" s="228"/>
      <c r="J26" s="228"/>
      <c r="K26" s="392"/>
    </row>
    <row r="27" customHeight="1" spans="1:11">
      <c r="A27" s="232"/>
      <c r="B27" s="228"/>
      <c r="C27" s="228"/>
      <c r="D27" s="228"/>
      <c r="E27" s="228"/>
      <c r="F27" s="228"/>
      <c r="G27" s="228"/>
      <c r="H27" s="228"/>
      <c r="I27" s="228"/>
      <c r="J27" s="228"/>
      <c r="K27" s="392"/>
    </row>
    <row r="28" customHeight="1" spans="1:11">
      <c r="A28" s="266"/>
      <c r="B28" s="358"/>
      <c r="C28" s="358"/>
      <c r="D28" s="358"/>
      <c r="E28" s="358"/>
      <c r="F28" s="358"/>
      <c r="G28" s="358"/>
      <c r="H28" s="358"/>
      <c r="I28" s="358"/>
      <c r="J28" s="358"/>
      <c r="K28" s="393"/>
    </row>
    <row r="29" ht="18" customHeight="1" spans="1:11">
      <c r="A29" s="359" t="s">
        <v>122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94"/>
    </row>
    <row r="30" ht="18.75" customHeight="1" spans="1:11">
      <c r="A30" s="361" t="s">
        <v>123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95"/>
    </row>
    <row r="31" ht="18.75" customHeight="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96"/>
    </row>
    <row r="32" ht="18" customHeight="1" spans="1:11">
      <c r="A32" s="365" t="s">
        <v>124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97"/>
    </row>
    <row r="33" ht="14.25" spans="1:11">
      <c r="A33" s="367" t="s">
        <v>125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98"/>
    </row>
    <row r="34" ht="15" spans="1:11">
      <c r="A34" s="81" t="s">
        <v>126</v>
      </c>
      <c r="B34" s="83"/>
      <c r="C34" s="248" t="s">
        <v>66</v>
      </c>
      <c r="D34" s="248" t="s">
        <v>67</v>
      </c>
      <c r="E34" s="369" t="s">
        <v>127</v>
      </c>
      <c r="F34" s="370"/>
      <c r="G34" s="370"/>
      <c r="H34" s="370"/>
      <c r="I34" s="370"/>
      <c r="J34" s="370"/>
      <c r="K34" s="399"/>
    </row>
    <row r="35" ht="15" spans="1:11">
      <c r="A35" s="371" t="s">
        <v>128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7" customHeight="1" spans="1:11">
      <c r="A36" s="372" t="s">
        <v>129</v>
      </c>
      <c r="B36" s="373"/>
      <c r="C36" s="373"/>
      <c r="D36" s="373"/>
      <c r="E36" s="373"/>
      <c r="F36" s="373"/>
      <c r="G36" s="373"/>
      <c r="H36" s="373"/>
      <c r="I36" s="373"/>
      <c r="J36" s="373"/>
      <c r="K36" s="400"/>
    </row>
    <row r="37" ht="17" customHeight="1" spans="1:11">
      <c r="A37" s="372" t="s">
        <v>130</v>
      </c>
      <c r="B37" s="373"/>
      <c r="C37" s="373"/>
      <c r="D37" s="373"/>
      <c r="E37" s="373"/>
      <c r="F37" s="373"/>
      <c r="G37" s="373"/>
      <c r="H37" s="373"/>
      <c r="I37" s="373"/>
      <c r="J37" s="373"/>
      <c r="K37" s="400"/>
    </row>
    <row r="38" ht="17" customHeight="1" spans="1:11">
      <c r="A38" s="372" t="s">
        <v>131</v>
      </c>
      <c r="B38" s="373"/>
      <c r="C38" s="373"/>
      <c r="D38" s="373"/>
      <c r="E38" s="373"/>
      <c r="F38" s="373"/>
      <c r="G38" s="373"/>
      <c r="H38" s="373"/>
      <c r="I38" s="373"/>
      <c r="J38" s="373"/>
      <c r="K38" s="400"/>
    </row>
    <row r="39" ht="17" customHeight="1" spans="1:11">
      <c r="A39" s="372" t="s">
        <v>132</v>
      </c>
      <c r="B39" s="373"/>
      <c r="C39" s="373"/>
      <c r="D39" s="373"/>
      <c r="E39" s="373"/>
      <c r="F39" s="373"/>
      <c r="G39" s="373"/>
      <c r="H39" s="373"/>
      <c r="I39" s="373"/>
      <c r="J39" s="373"/>
      <c r="K39" s="400"/>
    </row>
    <row r="40" ht="17" customHeight="1" spans="1:11">
      <c r="A40" s="372" t="s">
        <v>133</v>
      </c>
      <c r="B40" s="373"/>
      <c r="C40" s="373"/>
      <c r="D40" s="373"/>
      <c r="E40" s="373"/>
      <c r="F40" s="373"/>
      <c r="G40" s="373"/>
      <c r="H40" s="373"/>
      <c r="I40" s="373"/>
      <c r="J40" s="373"/>
      <c r="K40" s="400"/>
    </row>
    <row r="41" ht="14.25" spans="1:1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13"/>
    </row>
    <row r="42" ht="15" spans="1:11">
      <c r="A42" s="275" t="s">
        <v>134</v>
      </c>
      <c r="B42" s="276"/>
      <c r="C42" s="276"/>
      <c r="D42" s="276"/>
      <c r="E42" s="276"/>
      <c r="F42" s="276"/>
      <c r="G42" s="276"/>
      <c r="H42" s="276"/>
      <c r="I42" s="276"/>
      <c r="J42" s="276"/>
      <c r="K42" s="311"/>
    </row>
    <row r="43" ht="15" spans="1:11">
      <c r="A43" s="338" t="s">
        <v>135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85"/>
    </row>
    <row r="44" ht="14.25" spans="1:11">
      <c r="A44" s="345" t="s">
        <v>136</v>
      </c>
      <c r="B44" s="342" t="s">
        <v>96</v>
      </c>
      <c r="C44" s="342" t="s">
        <v>97</v>
      </c>
      <c r="D44" s="342" t="s">
        <v>89</v>
      </c>
      <c r="E44" s="347" t="s">
        <v>137</v>
      </c>
      <c r="F44" s="342" t="s">
        <v>96</v>
      </c>
      <c r="G44" s="342" t="s">
        <v>97</v>
      </c>
      <c r="H44" s="342" t="s">
        <v>89</v>
      </c>
      <c r="I44" s="347" t="s">
        <v>138</v>
      </c>
      <c r="J44" s="342" t="s">
        <v>96</v>
      </c>
      <c r="K44" s="386" t="s">
        <v>97</v>
      </c>
    </row>
    <row r="45" ht="14.25" spans="1:11">
      <c r="A45" s="229" t="s">
        <v>88</v>
      </c>
      <c r="B45" s="248" t="s">
        <v>96</v>
      </c>
      <c r="C45" s="248" t="s">
        <v>97</v>
      </c>
      <c r="D45" s="248" t="s">
        <v>89</v>
      </c>
      <c r="E45" s="273" t="s">
        <v>95</v>
      </c>
      <c r="F45" s="248" t="s">
        <v>96</v>
      </c>
      <c r="G45" s="248" t="s">
        <v>97</v>
      </c>
      <c r="H45" s="248" t="s">
        <v>89</v>
      </c>
      <c r="I45" s="273" t="s">
        <v>106</v>
      </c>
      <c r="J45" s="248" t="s">
        <v>96</v>
      </c>
      <c r="K45" s="298" t="s">
        <v>97</v>
      </c>
    </row>
    <row r="46" ht="15" spans="1:11">
      <c r="A46" s="236" t="s">
        <v>139</v>
      </c>
      <c r="B46" s="237"/>
      <c r="C46" s="237"/>
      <c r="D46" s="237"/>
      <c r="E46" s="237"/>
      <c r="F46" s="237"/>
      <c r="G46" s="237"/>
      <c r="H46" s="237"/>
      <c r="I46" s="237"/>
      <c r="J46" s="237"/>
      <c r="K46" s="300"/>
    </row>
    <row r="47" ht="15" spans="1:11">
      <c r="A47" s="371" t="s">
        <v>140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71"/>
    </row>
    <row r="48" ht="15" spans="1:11">
      <c r="A48" s="372" t="s">
        <v>141</v>
      </c>
      <c r="B48" s="373"/>
      <c r="C48" s="373"/>
      <c r="D48" s="373"/>
      <c r="E48" s="373"/>
      <c r="F48" s="373"/>
      <c r="G48" s="373"/>
      <c r="H48" s="373"/>
      <c r="I48" s="373"/>
      <c r="J48" s="373"/>
      <c r="K48" s="400"/>
    </row>
    <row r="49" ht="15" spans="1:11">
      <c r="A49" s="374" t="s">
        <v>142</v>
      </c>
      <c r="B49" s="285" t="s">
        <v>143</v>
      </c>
      <c r="C49" s="285"/>
      <c r="D49" s="375" t="s">
        <v>144</v>
      </c>
      <c r="E49" s="376" t="s">
        <v>145</v>
      </c>
      <c r="F49" s="377" t="s">
        <v>146</v>
      </c>
      <c r="G49" s="378">
        <v>45786</v>
      </c>
      <c r="H49" s="379" t="s">
        <v>147</v>
      </c>
      <c r="I49" s="401"/>
      <c r="J49" s="73"/>
      <c r="K49" s="402"/>
    </row>
    <row r="50" ht="15" spans="1:11">
      <c r="A50" s="371" t="s">
        <v>148</v>
      </c>
      <c r="B50" s="371"/>
      <c r="C50" s="371"/>
      <c r="D50" s="371"/>
      <c r="E50" s="371"/>
      <c r="F50" s="371"/>
      <c r="G50" s="371"/>
      <c r="H50" s="371"/>
      <c r="I50" s="371"/>
      <c r="J50" s="371"/>
      <c r="K50" s="371"/>
    </row>
    <row r="51" ht="15" spans="1:11">
      <c r="A51" s="380"/>
      <c r="B51" s="381"/>
      <c r="C51" s="381"/>
      <c r="D51" s="381"/>
      <c r="E51" s="381"/>
      <c r="F51" s="381"/>
      <c r="G51" s="381"/>
      <c r="H51" s="381"/>
      <c r="I51" s="381"/>
      <c r="J51" s="381"/>
      <c r="K51" s="403"/>
    </row>
    <row r="52" ht="15" spans="1:11">
      <c r="A52" s="374" t="s">
        <v>142</v>
      </c>
      <c r="B52" s="382"/>
      <c r="C52" s="382"/>
      <c r="D52" s="375" t="s">
        <v>144</v>
      </c>
      <c r="E52" s="383"/>
      <c r="F52" s="377" t="s">
        <v>149</v>
      </c>
      <c r="G52" s="378"/>
      <c r="H52" s="379" t="s">
        <v>147</v>
      </c>
      <c r="I52" s="401"/>
      <c r="J52" s="188"/>
      <c r="K52" s="40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8"/>
  <sheetViews>
    <sheetView workbookViewId="0">
      <selection activeCell="I6" sqref="I6:I23"/>
    </sheetView>
  </sheetViews>
  <sheetFormatPr defaultColWidth="9" defaultRowHeight="26" customHeight="1"/>
  <cols>
    <col min="1" max="1" width="25.125" style="153" customWidth="1"/>
    <col min="2" max="7" width="12" style="153" customWidth="1"/>
    <col min="8" max="8" width="1.33333333333333" style="153" customWidth="1"/>
    <col min="9" max="9" width="17.8" style="154" customWidth="1"/>
    <col min="10" max="10" width="17" style="154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19.5" customHeight="1" spans="1:14">
      <c r="A1" s="155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19.5" customHeight="1" spans="1:14">
      <c r="A2" s="321" t="s">
        <v>61</v>
      </c>
      <c r="B2" s="158" t="str">
        <f>首期!B4</f>
        <v>TADDAN92238</v>
      </c>
      <c r="C2" s="158"/>
      <c r="D2" s="159" t="s">
        <v>68</v>
      </c>
      <c r="E2" s="158" t="str">
        <f>首期!B5</f>
        <v>女式超轻羽绒服</v>
      </c>
      <c r="F2" s="158"/>
      <c r="G2" s="158"/>
      <c r="H2" s="322"/>
      <c r="I2" s="177" t="s">
        <v>57</v>
      </c>
      <c r="J2" s="158" t="str">
        <f>首期!I2</f>
        <v>青岛锦瑞麟服装有限公司</v>
      </c>
      <c r="K2" s="158"/>
      <c r="L2" s="158"/>
      <c r="M2" s="158"/>
      <c r="N2" s="158"/>
    </row>
    <row r="3" ht="19.5" customHeight="1" spans="1:14">
      <c r="A3" s="323" t="s">
        <v>151</v>
      </c>
      <c r="B3" s="324" t="s">
        <v>152</v>
      </c>
      <c r="C3" s="324"/>
      <c r="D3" s="324"/>
      <c r="E3" s="324"/>
      <c r="F3" s="324"/>
      <c r="G3" s="324"/>
      <c r="H3" s="322"/>
      <c r="I3" s="161" t="s">
        <v>153</v>
      </c>
      <c r="J3" s="161"/>
      <c r="K3" s="161"/>
      <c r="L3" s="161"/>
      <c r="M3" s="161"/>
      <c r="N3" s="161"/>
    </row>
    <row r="4" ht="19.5" customHeight="1" spans="1:14">
      <c r="A4" s="323"/>
      <c r="B4" s="163" t="s">
        <v>154</v>
      </c>
      <c r="C4" s="163" t="s">
        <v>155</v>
      </c>
      <c r="D4" s="163" t="s">
        <v>156</v>
      </c>
      <c r="E4" s="163" t="s">
        <v>157</v>
      </c>
      <c r="F4" s="163" t="s">
        <v>158</v>
      </c>
      <c r="G4" s="163" t="s">
        <v>159</v>
      </c>
      <c r="H4" s="322"/>
      <c r="I4" s="325" t="s">
        <v>160</v>
      </c>
      <c r="J4" s="325" t="s">
        <v>161</v>
      </c>
      <c r="K4" s="326"/>
      <c r="L4" s="327"/>
      <c r="M4" s="327"/>
      <c r="N4" s="327"/>
    </row>
    <row r="5" ht="19.5" customHeight="1" spans="1:14">
      <c r="A5" s="323"/>
      <c r="B5" s="163" t="s">
        <v>162</v>
      </c>
      <c r="C5" s="163" t="s">
        <v>163</v>
      </c>
      <c r="D5" s="163" t="s">
        <v>164</v>
      </c>
      <c r="E5" s="163" t="s">
        <v>165</v>
      </c>
      <c r="F5" s="163" t="s">
        <v>166</v>
      </c>
      <c r="G5" s="163" t="s">
        <v>167</v>
      </c>
      <c r="H5" s="322"/>
      <c r="I5" s="328" t="s">
        <v>168</v>
      </c>
      <c r="J5" s="328"/>
      <c r="K5" s="329"/>
      <c r="L5" s="329"/>
      <c r="M5" s="329"/>
      <c r="N5" s="329"/>
    </row>
    <row r="6" ht="19.5" customHeight="1" spans="1:14">
      <c r="A6" s="164" t="s">
        <v>169</v>
      </c>
      <c r="B6" s="165">
        <f t="shared" ref="B6:B8" si="0">C6-1</f>
        <v>58</v>
      </c>
      <c r="C6" s="165">
        <f t="shared" ref="C6:C8" si="1">D6-2</f>
        <v>59</v>
      </c>
      <c r="D6" s="166">
        <v>61</v>
      </c>
      <c r="E6" s="165">
        <f t="shared" ref="E6:E8" si="2">D6+2</f>
        <v>63</v>
      </c>
      <c r="F6" s="165">
        <f t="shared" ref="F6:F8" si="3">E6+2</f>
        <v>65</v>
      </c>
      <c r="G6" s="165">
        <f t="shared" ref="G6:G8" si="4">F6+1</f>
        <v>66</v>
      </c>
      <c r="H6" s="322"/>
      <c r="I6" s="180" t="s">
        <v>170</v>
      </c>
      <c r="J6" s="209"/>
      <c r="K6" s="329"/>
      <c r="L6" s="329"/>
      <c r="M6" s="329"/>
      <c r="N6" s="329"/>
    </row>
    <row r="7" ht="19.5" customHeight="1" spans="1:14">
      <c r="A7" s="164" t="s">
        <v>171</v>
      </c>
      <c r="B7" s="165">
        <f t="shared" si="0"/>
        <v>60</v>
      </c>
      <c r="C7" s="165">
        <f t="shared" si="1"/>
        <v>61</v>
      </c>
      <c r="D7" s="166">
        <v>63</v>
      </c>
      <c r="E7" s="165">
        <f t="shared" si="2"/>
        <v>65</v>
      </c>
      <c r="F7" s="165">
        <f t="shared" si="3"/>
        <v>67</v>
      </c>
      <c r="G7" s="165">
        <f t="shared" si="4"/>
        <v>68</v>
      </c>
      <c r="H7" s="322"/>
      <c r="I7" s="180" t="s">
        <v>172</v>
      </c>
      <c r="J7" s="209"/>
      <c r="K7" s="329"/>
      <c r="L7" s="329"/>
      <c r="M7" s="329"/>
      <c r="N7" s="329"/>
    </row>
    <row r="8" ht="19.5" customHeight="1" spans="1:14">
      <c r="A8" s="164" t="s">
        <v>173</v>
      </c>
      <c r="B8" s="165">
        <f t="shared" si="0"/>
        <v>60</v>
      </c>
      <c r="C8" s="165">
        <f t="shared" si="1"/>
        <v>61</v>
      </c>
      <c r="D8" s="166">
        <v>63</v>
      </c>
      <c r="E8" s="165">
        <f t="shared" si="2"/>
        <v>65</v>
      </c>
      <c r="F8" s="165">
        <f t="shared" si="3"/>
        <v>67</v>
      </c>
      <c r="G8" s="165">
        <f t="shared" si="4"/>
        <v>68</v>
      </c>
      <c r="H8" s="322"/>
      <c r="I8" s="180" t="s">
        <v>172</v>
      </c>
      <c r="J8" s="209"/>
      <c r="K8" s="329"/>
      <c r="L8" s="329"/>
      <c r="M8" s="329"/>
      <c r="N8" s="329"/>
    </row>
    <row r="9" ht="19.5" customHeight="1" spans="1:14">
      <c r="A9" s="164" t="s">
        <v>174</v>
      </c>
      <c r="B9" s="165">
        <f t="shared" ref="B9:B12" si="5">C9-4</f>
        <v>96</v>
      </c>
      <c r="C9" s="165">
        <f t="shared" ref="C9:C12" si="6">D9-4</f>
        <v>100</v>
      </c>
      <c r="D9" s="166">
        <v>104</v>
      </c>
      <c r="E9" s="165">
        <f t="shared" ref="E9:E12" si="7">D9+4</f>
        <v>108</v>
      </c>
      <c r="F9" s="165">
        <f>E9+4</f>
        <v>112</v>
      </c>
      <c r="G9" s="165">
        <f t="shared" ref="G9:G12" si="8">F9+6</f>
        <v>118</v>
      </c>
      <c r="H9" s="322"/>
      <c r="I9" s="180" t="s">
        <v>172</v>
      </c>
      <c r="J9" s="209"/>
      <c r="K9" s="329"/>
      <c r="L9" s="329"/>
      <c r="M9" s="329"/>
      <c r="N9" s="329"/>
    </row>
    <row r="10" ht="19.5" customHeight="1" spans="1:14">
      <c r="A10" s="164" t="s">
        <v>175</v>
      </c>
      <c r="B10" s="165">
        <f t="shared" si="5"/>
        <v>91</v>
      </c>
      <c r="C10" s="165">
        <f t="shared" si="6"/>
        <v>95</v>
      </c>
      <c r="D10" s="166">
        <v>99</v>
      </c>
      <c r="E10" s="165">
        <f t="shared" si="7"/>
        <v>103</v>
      </c>
      <c r="F10" s="165">
        <f t="shared" ref="F10:F12" si="9">E10+5</f>
        <v>108</v>
      </c>
      <c r="G10" s="165">
        <f t="shared" si="8"/>
        <v>114</v>
      </c>
      <c r="H10" s="322"/>
      <c r="I10" s="180" t="s">
        <v>172</v>
      </c>
      <c r="J10" s="209"/>
      <c r="K10" s="329"/>
      <c r="L10" s="329"/>
      <c r="M10" s="329"/>
      <c r="N10" s="329"/>
    </row>
    <row r="11" ht="19.5" customHeight="1" spans="1:14">
      <c r="A11" s="164" t="s">
        <v>176</v>
      </c>
      <c r="B11" s="165">
        <f t="shared" si="5"/>
        <v>98</v>
      </c>
      <c r="C11" s="165">
        <f t="shared" si="6"/>
        <v>102</v>
      </c>
      <c r="D11" s="166">
        <v>106</v>
      </c>
      <c r="E11" s="165">
        <f t="shared" si="7"/>
        <v>110</v>
      </c>
      <c r="F11" s="165">
        <f t="shared" si="9"/>
        <v>115</v>
      </c>
      <c r="G11" s="165">
        <f t="shared" si="8"/>
        <v>121</v>
      </c>
      <c r="H11" s="322"/>
      <c r="I11" s="180" t="s">
        <v>172</v>
      </c>
      <c r="J11" s="209"/>
      <c r="K11" s="329"/>
      <c r="L11" s="329"/>
      <c r="M11" s="329"/>
      <c r="N11" s="329"/>
    </row>
    <row r="12" ht="19.5" customHeight="1" spans="1:14">
      <c r="A12" s="164" t="s">
        <v>177</v>
      </c>
      <c r="B12" s="165">
        <f t="shared" si="5"/>
        <v>85</v>
      </c>
      <c r="C12" s="165">
        <f t="shared" si="6"/>
        <v>89</v>
      </c>
      <c r="D12" s="166">
        <v>93</v>
      </c>
      <c r="E12" s="165">
        <f t="shared" si="7"/>
        <v>97</v>
      </c>
      <c r="F12" s="165">
        <f t="shared" si="9"/>
        <v>102</v>
      </c>
      <c r="G12" s="165">
        <f t="shared" si="8"/>
        <v>108</v>
      </c>
      <c r="H12" s="322"/>
      <c r="I12" s="180" t="s">
        <v>178</v>
      </c>
      <c r="J12" s="209"/>
      <c r="K12" s="329"/>
      <c r="L12" s="329"/>
      <c r="M12" s="329"/>
      <c r="N12" s="329"/>
    </row>
    <row r="13" ht="19.5" customHeight="1" spans="1:14">
      <c r="A13" s="167" t="s">
        <v>179</v>
      </c>
      <c r="B13" s="165">
        <f>C13-1.2</f>
        <v>38.6</v>
      </c>
      <c r="C13" s="165">
        <f>D13-1.2</f>
        <v>39.8</v>
      </c>
      <c r="D13" s="166">
        <v>41</v>
      </c>
      <c r="E13" s="165">
        <f>D13+1.2</f>
        <v>42.2</v>
      </c>
      <c r="F13" s="165">
        <f>E13+1.2</f>
        <v>43.4</v>
      </c>
      <c r="G13" s="165">
        <f>F13+1.4</f>
        <v>44.8</v>
      </c>
      <c r="H13" s="322"/>
      <c r="I13" s="180" t="s">
        <v>172</v>
      </c>
      <c r="J13" s="209"/>
      <c r="K13" s="329"/>
      <c r="L13" s="329"/>
      <c r="M13" s="329"/>
      <c r="N13" s="329"/>
    </row>
    <row r="14" ht="19.5" customHeight="1" spans="1:14">
      <c r="A14" s="167" t="s">
        <v>180</v>
      </c>
      <c r="B14" s="165">
        <f>C14-0.6</f>
        <v>59.2</v>
      </c>
      <c r="C14" s="165">
        <f>D14-1.2</f>
        <v>59.8</v>
      </c>
      <c r="D14" s="166">
        <v>61</v>
      </c>
      <c r="E14" s="165">
        <f>D14+1.2</f>
        <v>62.2</v>
      </c>
      <c r="F14" s="165">
        <f>E14+1.2</f>
        <v>63.4</v>
      </c>
      <c r="G14" s="165">
        <f>F14+0.6</f>
        <v>64</v>
      </c>
      <c r="H14" s="322"/>
      <c r="I14" s="180" t="s">
        <v>172</v>
      </c>
      <c r="J14" s="209"/>
      <c r="K14" s="329"/>
      <c r="L14" s="329"/>
      <c r="M14" s="329"/>
      <c r="N14" s="329"/>
    </row>
    <row r="15" ht="19.5" customHeight="1" spans="1:14">
      <c r="A15" s="164" t="s">
        <v>181</v>
      </c>
      <c r="B15" s="165">
        <f>C15-0.8</f>
        <v>19.9</v>
      </c>
      <c r="C15" s="165">
        <f>D15-0.8</f>
        <v>20.7</v>
      </c>
      <c r="D15" s="166">
        <v>21.5</v>
      </c>
      <c r="E15" s="165">
        <f>D15+0.8</f>
        <v>22.3</v>
      </c>
      <c r="F15" s="165">
        <f>E15+0.8</f>
        <v>23.1</v>
      </c>
      <c r="G15" s="165">
        <f>F15+1.3</f>
        <v>24.4</v>
      </c>
      <c r="H15" s="322"/>
      <c r="I15" s="180" t="s">
        <v>172</v>
      </c>
      <c r="J15" s="209"/>
      <c r="K15" s="329"/>
      <c r="L15" s="329"/>
      <c r="M15" s="329"/>
      <c r="N15" s="329"/>
    </row>
    <row r="16" ht="19.5" customHeight="1" spans="1:14">
      <c r="A16" s="164" t="s">
        <v>182</v>
      </c>
      <c r="B16" s="165">
        <f>C16-0.7</f>
        <v>16.1</v>
      </c>
      <c r="C16" s="165">
        <f>D16-0.7</f>
        <v>16.8</v>
      </c>
      <c r="D16" s="166">
        <v>17.5</v>
      </c>
      <c r="E16" s="165">
        <f>D16+0.7</f>
        <v>18.2</v>
      </c>
      <c r="F16" s="165">
        <f>E16+0.7</f>
        <v>18.9</v>
      </c>
      <c r="G16" s="165">
        <f>F16+1</f>
        <v>19.9</v>
      </c>
      <c r="H16" s="322"/>
      <c r="I16" s="180" t="s">
        <v>172</v>
      </c>
      <c r="J16" s="209"/>
      <c r="K16" s="329"/>
      <c r="L16" s="329"/>
      <c r="M16" s="329"/>
      <c r="N16" s="329"/>
    </row>
    <row r="17" ht="19.5" customHeight="1" spans="1:14">
      <c r="A17" s="164" t="s">
        <v>183</v>
      </c>
      <c r="B17" s="165">
        <f t="shared" ref="B17:B22" si="10">C17-0.5</f>
        <v>13</v>
      </c>
      <c r="C17" s="165">
        <f t="shared" ref="C17:C22" si="11">D17-0.5</f>
        <v>13.5</v>
      </c>
      <c r="D17" s="166">
        <v>14</v>
      </c>
      <c r="E17" s="165">
        <f t="shared" ref="E17:E22" si="12">D17+0.5</f>
        <v>14.5</v>
      </c>
      <c r="F17" s="165">
        <f t="shared" ref="F17:F22" si="13">E17+0.5</f>
        <v>15</v>
      </c>
      <c r="G17" s="165">
        <f>F17+0.7</f>
        <v>15.7</v>
      </c>
      <c r="H17" s="322"/>
      <c r="I17" s="180" t="s">
        <v>172</v>
      </c>
      <c r="J17" s="209"/>
      <c r="K17" s="329"/>
      <c r="L17" s="329"/>
      <c r="M17" s="329"/>
      <c r="N17" s="329"/>
    </row>
    <row r="18" ht="19.5" customHeight="1" spans="1:14">
      <c r="A18" s="164" t="s">
        <v>184</v>
      </c>
      <c r="B18" s="165">
        <f t="shared" si="10"/>
        <v>9</v>
      </c>
      <c r="C18" s="165">
        <f t="shared" si="11"/>
        <v>9.5</v>
      </c>
      <c r="D18" s="166">
        <v>10</v>
      </c>
      <c r="E18" s="165">
        <f t="shared" si="12"/>
        <v>10.5</v>
      </c>
      <c r="F18" s="165">
        <f t="shared" si="13"/>
        <v>11</v>
      </c>
      <c r="G18" s="165">
        <f>F18+0.7</f>
        <v>11.7</v>
      </c>
      <c r="H18" s="322"/>
      <c r="I18" s="180" t="s">
        <v>170</v>
      </c>
      <c r="J18" s="209"/>
      <c r="K18" s="329"/>
      <c r="L18" s="329"/>
      <c r="M18" s="329"/>
      <c r="N18" s="329"/>
    </row>
    <row r="19" ht="19.5" customHeight="1" spans="1:14">
      <c r="A19" s="164" t="s">
        <v>185</v>
      </c>
      <c r="B19" s="165">
        <f>C19-1</f>
        <v>49</v>
      </c>
      <c r="C19" s="165">
        <f>D19-1</f>
        <v>50</v>
      </c>
      <c r="D19" s="166">
        <v>51</v>
      </c>
      <c r="E19" s="165">
        <f>D19+1</f>
        <v>52</v>
      </c>
      <c r="F19" s="165">
        <f>E19+1</f>
        <v>53</v>
      </c>
      <c r="G19" s="165">
        <f>F19+1.5</f>
        <v>54.5</v>
      </c>
      <c r="H19" s="322"/>
      <c r="I19" s="180" t="s">
        <v>172</v>
      </c>
      <c r="J19" s="209"/>
      <c r="K19" s="329"/>
      <c r="L19" s="329"/>
      <c r="M19" s="329"/>
      <c r="N19" s="329"/>
    </row>
    <row r="20" ht="19.5" customHeight="1" spans="1:14">
      <c r="A20" s="164" t="s">
        <v>186</v>
      </c>
      <c r="B20" s="165">
        <f>D20</f>
        <v>9</v>
      </c>
      <c r="C20" s="165">
        <f>D20</f>
        <v>9</v>
      </c>
      <c r="D20" s="166">
        <v>9</v>
      </c>
      <c r="E20" s="165">
        <f>D20</f>
        <v>9</v>
      </c>
      <c r="F20" s="165">
        <f>D20</f>
        <v>9</v>
      </c>
      <c r="G20" s="165">
        <f>D20</f>
        <v>9</v>
      </c>
      <c r="H20" s="322"/>
      <c r="I20" s="180" t="s">
        <v>172</v>
      </c>
      <c r="J20" s="209"/>
      <c r="K20" s="329"/>
      <c r="L20" s="329"/>
      <c r="M20" s="329"/>
      <c r="N20" s="329"/>
    </row>
    <row r="21" ht="19.5" customHeight="1" spans="1:14">
      <c r="A21" s="164" t="s">
        <v>187</v>
      </c>
      <c r="B21" s="165">
        <f t="shared" si="10"/>
        <v>33.5</v>
      </c>
      <c r="C21" s="165">
        <f t="shared" si="11"/>
        <v>34</v>
      </c>
      <c r="D21" s="166">
        <v>34.5</v>
      </c>
      <c r="E21" s="165">
        <f t="shared" si="12"/>
        <v>35</v>
      </c>
      <c r="F21" s="165">
        <f t="shared" si="13"/>
        <v>35.5</v>
      </c>
      <c r="G21" s="165">
        <f>F21+0.5</f>
        <v>36</v>
      </c>
      <c r="H21" s="322"/>
      <c r="I21" s="180" t="s">
        <v>170</v>
      </c>
      <c r="J21" s="209"/>
      <c r="K21" s="329"/>
      <c r="L21" s="329"/>
      <c r="M21" s="329"/>
      <c r="N21" s="329"/>
    </row>
    <row r="22" ht="19.5" customHeight="1" spans="1:14">
      <c r="A22" s="164" t="s">
        <v>188</v>
      </c>
      <c r="B22" s="165">
        <f t="shared" si="10"/>
        <v>27</v>
      </c>
      <c r="C22" s="165">
        <f t="shared" si="11"/>
        <v>27.5</v>
      </c>
      <c r="D22" s="166">
        <v>28</v>
      </c>
      <c r="E22" s="165">
        <f t="shared" si="12"/>
        <v>28.5</v>
      </c>
      <c r="F22" s="165">
        <f t="shared" si="13"/>
        <v>29</v>
      </c>
      <c r="G22" s="168">
        <f>F22+0.75</f>
        <v>29.75</v>
      </c>
      <c r="H22" s="322"/>
      <c r="I22" s="180" t="s">
        <v>172</v>
      </c>
      <c r="J22" s="209"/>
      <c r="K22" s="329"/>
      <c r="L22" s="329"/>
      <c r="M22" s="329"/>
      <c r="N22" s="329"/>
    </row>
    <row r="23" ht="19.5" customHeight="1" spans="1:14">
      <c r="A23" s="164" t="s">
        <v>189</v>
      </c>
      <c r="B23" s="165">
        <f>D23-1</f>
        <v>18.5</v>
      </c>
      <c r="C23" s="165">
        <f t="shared" ref="C23:G23" si="14">B23</f>
        <v>18.5</v>
      </c>
      <c r="D23" s="166">
        <v>19.5</v>
      </c>
      <c r="E23" s="165">
        <f t="shared" si="14"/>
        <v>19.5</v>
      </c>
      <c r="F23" s="165">
        <f>D23+1.5</f>
        <v>21</v>
      </c>
      <c r="G23" s="165">
        <f t="shared" si="14"/>
        <v>21</v>
      </c>
      <c r="H23" s="322"/>
      <c r="I23" s="180" t="s">
        <v>172</v>
      </c>
      <c r="J23" s="209"/>
      <c r="K23" s="329"/>
      <c r="L23" s="329"/>
      <c r="M23" s="329"/>
      <c r="N23" s="329"/>
    </row>
    <row r="24" ht="19.5" customHeight="1" spans="1:14">
      <c r="A24" s="169" t="s">
        <v>190</v>
      </c>
      <c r="B24" s="170">
        <f>C24-4</f>
        <v>81</v>
      </c>
      <c r="C24" s="170">
        <f>D24-5</f>
        <v>85</v>
      </c>
      <c r="D24" s="166">
        <v>90</v>
      </c>
      <c r="E24" s="170">
        <f>D24+6</f>
        <v>96</v>
      </c>
      <c r="F24" s="170">
        <v>103</v>
      </c>
      <c r="G24" s="170">
        <f>F24+8</f>
        <v>111</v>
      </c>
      <c r="H24" s="322"/>
      <c r="I24" s="180"/>
      <c r="J24" s="209"/>
      <c r="K24" s="329"/>
      <c r="L24" s="329"/>
      <c r="M24" s="329"/>
      <c r="N24" s="329"/>
    </row>
    <row r="25" ht="19.5" customHeight="1" spans="1:14">
      <c r="A25" s="169" t="s">
        <v>191</v>
      </c>
      <c r="B25" s="170">
        <f>B24-3</f>
        <v>78</v>
      </c>
      <c r="C25" s="170">
        <f>C24-3</f>
        <v>82</v>
      </c>
      <c r="D25" s="166">
        <f>D24-3</f>
        <v>87</v>
      </c>
      <c r="E25" s="170">
        <f>E24-3</f>
        <v>93</v>
      </c>
      <c r="F25" s="170">
        <f>F24-5</f>
        <v>98</v>
      </c>
      <c r="G25" s="170">
        <f>G24-5</f>
        <v>106</v>
      </c>
      <c r="H25" s="322"/>
      <c r="I25" s="180"/>
      <c r="J25" s="209"/>
      <c r="K25" s="329"/>
      <c r="L25" s="329"/>
      <c r="M25" s="329"/>
      <c r="N25" s="329"/>
    </row>
    <row r="26" ht="14.25" spans="1:14">
      <c r="A26" s="175" t="s">
        <v>192</v>
      </c>
      <c r="D26" s="176"/>
      <c r="E26" s="176"/>
      <c r="F26" s="176"/>
      <c r="G26" s="176"/>
      <c r="H26" s="176"/>
      <c r="I26" s="182"/>
      <c r="J26" s="182"/>
      <c r="K26" s="176"/>
      <c r="L26" s="176"/>
      <c r="M26" s="176"/>
      <c r="N26" s="176"/>
    </row>
    <row r="27" ht="14.25" spans="1:14">
      <c r="A27" s="153" t="s">
        <v>193</v>
      </c>
      <c r="D27" s="176"/>
      <c r="E27" s="176"/>
      <c r="F27" s="176"/>
      <c r="G27" s="176"/>
      <c r="H27" s="176"/>
      <c r="I27" s="182"/>
      <c r="J27" s="182"/>
      <c r="K27" s="176"/>
      <c r="L27" s="176"/>
      <c r="M27" s="176"/>
      <c r="N27" s="176"/>
    </row>
    <row r="28" ht="14.25" spans="1:13">
      <c r="A28" s="176"/>
      <c r="B28" s="176"/>
      <c r="C28" s="176"/>
      <c r="D28" s="176"/>
      <c r="E28" s="176"/>
      <c r="F28" s="176"/>
      <c r="G28" s="176"/>
      <c r="H28" s="176"/>
      <c r="I28" s="183" t="s">
        <v>194</v>
      </c>
      <c r="J28" s="183"/>
      <c r="K28" s="175" t="s">
        <v>195</v>
      </c>
      <c r="L28" s="175"/>
      <c r="M28" s="175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50"/>
  <sheetViews>
    <sheetView zoomScale="125" zoomScaleNormal="125" workbookViewId="0">
      <selection activeCell="H3" sqref="H3:K3"/>
    </sheetView>
  </sheetViews>
  <sheetFormatPr defaultColWidth="10" defaultRowHeight="16.5" customHeight="1"/>
  <cols>
    <col min="1" max="1" width="10.8333333333333" style="211" customWidth="1"/>
    <col min="2" max="3" width="12.1" style="211" customWidth="1"/>
    <col min="4" max="5" width="10" style="211"/>
    <col min="6" max="7" width="14.7" style="211" customWidth="1"/>
    <col min="8" max="16384" width="10" style="211"/>
  </cols>
  <sheetData>
    <row r="1" ht="22.5" customHeight="1" spans="1:11">
      <c r="A1" s="212" t="s">
        <v>197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ht="17.25" customHeight="1" spans="1:11">
      <c r="A2" s="213" t="s">
        <v>53</v>
      </c>
      <c r="B2" s="186" t="str">
        <f>首期!B2</f>
        <v>成人期货</v>
      </c>
      <c r="C2" s="186"/>
      <c r="D2" s="214" t="s">
        <v>55</v>
      </c>
      <c r="E2" s="214"/>
      <c r="F2" s="186" t="str">
        <f>首期!F2</f>
        <v>青岛锦瑞麟服装有限公司</v>
      </c>
      <c r="G2" s="186"/>
      <c r="H2" s="215" t="s">
        <v>57</v>
      </c>
      <c r="I2" s="296" t="str">
        <f>首期!I2</f>
        <v>青岛锦瑞麟服装有限公司</v>
      </c>
      <c r="J2" s="296"/>
      <c r="K2" s="297"/>
    </row>
    <row r="3" customHeight="1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ht="40" customHeight="1" spans="1:11">
      <c r="A4" s="222" t="s">
        <v>61</v>
      </c>
      <c r="B4" s="223" t="str">
        <f>首期!B4</f>
        <v>TADDAN92238</v>
      </c>
      <c r="C4" s="224"/>
      <c r="D4" s="222" t="s">
        <v>63</v>
      </c>
      <c r="E4" s="225"/>
      <c r="F4" s="226" t="str">
        <f>首期!F4</f>
        <v>2025/8/8-4232件（1000-TR01）2025/8/13-2663件（1000-TR01）</v>
      </c>
      <c r="G4" s="227"/>
      <c r="H4" s="222" t="s">
        <v>198</v>
      </c>
      <c r="I4" s="225"/>
      <c r="J4" s="248" t="s">
        <v>66</v>
      </c>
      <c r="K4" s="298" t="s">
        <v>67</v>
      </c>
    </row>
    <row r="5" customHeight="1" spans="1:11">
      <c r="A5" s="222" t="s">
        <v>68</v>
      </c>
      <c r="B5" s="223" t="str">
        <f>首期!B5</f>
        <v>女式超轻羽绒服</v>
      </c>
      <c r="C5" s="224"/>
      <c r="D5" s="222" t="s">
        <v>199</v>
      </c>
      <c r="E5" s="225"/>
      <c r="F5" s="228">
        <v>1</v>
      </c>
      <c r="G5" s="224"/>
      <c r="H5" s="222" t="s">
        <v>200</v>
      </c>
      <c r="I5" s="225"/>
      <c r="J5" s="248" t="s">
        <v>66</v>
      </c>
      <c r="K5" s="298" t="s">
        <v>67</v>
      </c>
    </row>
    <row r="6" customHeight="1" spans="1:11">
      <c r="A6" s="222" t="s">
        <v>72</v>
      </c>
      <c r="B6" s="223">
        <f>首期!B6</f>
        <v>4</v>
      </c>
      <c r="C6" s="224">
        <f>首期!C6</f>
        <v>6</v>
      </c>
      <c r="D6" s="222" t="s">
        <v>201</v>
      </c>
      <c r="E6" s="225"/>
      <c r="F6" s="228">
        <v>0.53</v>
      </c>
      <c r="G6" s="224"/>
      <c r="H6" s="229" t="s">
        <v>202</v>
      </c>
      <c r="I6" s="273"/>
      <c r="J6" s="273"/>
      <c r="K6" s="299"/>
    </row>
    <row r="7" customHeight="1" spans="1:11">
      <c r="A7" s="222" t="s">
        <v>75</v>
      </c>
      <c r="B7" s="230" t="str">
        <f>首期!B7</f>
        <v>6895件</v>
      </c>
      <c r="C7" s="231"/>
      <c r="D7" s="222" t="s">
        <v>203</v>
      </c>
      <c r="E7" s="225"/>
      <c r="F7" s="228">
        <v>0.33</v>
      </c>
      <c r="G7" s="224"/>
      <c r="H7" s="232" t="s">
        <v>204</v>
      </c>
      <c r="I7" s="248"/>
      <c r="J7" s="248"/>
      <c r="K7" s="298"/>
    </row>
    <row r="8" ht="35" customHeight="1" spans="1:11">
      <c r="A8" s="233" t="s">
        <v>79</v>
      </c>
      <c r="B8" s="234" t="str">
        <f>首期!B8</f>
        <v>CGDD25043000031-4232件         CGDD25043000032-2663件</v>
      </c>
      <c r="C8" s="235"/>
      <c r="D8" s="236" t="s">
        <v>81</v>
      </c>
      <c r="E8" s="237"/>
      <c r="F8" s="238">
        <f>首期!F8</f>
        <v>45869</v>
      </c>
      <c r="G8" s="239"/>
      <c r="H8" s="236"/>
      <c r="I8" s="237"/>
      <c r="J8" s="237"/>
      <c r="K8" s="300"/>
    </row>
    <row r="9" customHeight="1" spans="1:11">
      <c r="A9" s="240" t="s">
        <v>205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85</v>
      </c>
      <c r="B10" s="242" t="s">
        <v>86</v>
      </c>
      <c r="C10" s="243" t="s">
        <v>87</v>
      </c>
      <c r="D10" s="244"/>
      <c r="E10" s="245" t="s">
        <v>90</v>
      </c>
      <c r="F10" s="242" t="s">
        <v>86</v>
      </c>
      <c r="G10" s="243" t="s">
        <v>87</v>
      </c>
      <c r="H10" s="242"/>
      <c r="I10" s="245" t="s">
        <v>88</v>
      </c>
      <c r="J10" s="242" t="s">
        <v>86</v>
      </c>
      <c r="K10" s="301" t="s">
        <v>87</v>
      </c>
    </row>
    <row r="11" customHeight="1" spans="1:11">
      <c r="A11" s="246" t="s">
        <v>91</v>
      </c>
      <c r="B11" s="247" t="s">
        <v>86</v>
      </c>
      <c r="C11" s="248" t="s">
        <v>87</v>
      </c>
      <c r="D11" s="249"/>
      <c r="E11" s="250" t="s">
        <v>93</v>
      </c>
      <c r="F11" s="247" t="s">
        <v>86</v>
      </c>
      <c r="G11" s="248" t="s">
        <v>87</v>
      </c>
      <c r="H11" s="247"/>
      <c r="I11" s="250" t="s">
        <v>98</v>
      </c>
      <c r="J11" s="247" t="s">
        <v>86</v>
      </c>
      <c r="K11" s="298" t="s">
        <v>87</v>
      </c>
    </row>
    <row r="12" customHeight="1" spans="1:11">
      <c r="A12" s="236" t="s">
        <v>206</v>
      </c>
      <c r="B12" s="237"/>
      <c r="C12" s="237"/>
      <c r="D12" s="237"/>
      <c r="E12" s="237"/>
      <c r="F12" s="237"/>
      <c r="G12" s="237"/>
      <c r="H12" s="237"/>
      <c r="I12" s="237"/>
      <c r="J12" s="237"/>
      <c r="K12" s="300"/>
    </row>
    <row r="13" customHeight="1" spans="1:11">
      <c r="A13" s="251" t="s">
        <v>207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208</v>
      </c>
      <c r="B14" s="253"/>
      <c r="C14" s="253"/>
      <c r="D14" s="253"/>
      <c r="E14" s="253"/>
      <c r="F14" s="253"/>
      <c r="G14" s="253"/>
      <c r="H14" s="253"/>
      <c r="I14" s="302"/>
      <c r="J14" s="302"/>
      <c r="K14" s="303"/>
    </row>
    <row r="15" customHeight="1" spans="1:11">
      <c r="A15" s="254" t="s">
        <v>209</v>
      </c>
      <c r="B15" s="255"/>
      <c r="C15" s="255"/>
      <c r="D15" s="255"/>
      <c r="E15" s="255"/>
      <c r="F15" s="255"/>
      <c r="G15" s="255"/>
      <c r="H15" s="255"/>
      <c r="I15" s="274"/>
      <c r="J15" s="274"/>
      <c r="K15" s="304"/>
    </row>
    <row r="16" customHeight="1" spans="1:11">
      <c r="A16" s="256" t="s">
        <v>210</v>
      </c>
      <c r="B16" s="257"/>
      <c r="C16" s="257"/>
      <c r="D16" s="257"/>
      <c r="E16" s="257"/>
      <c r="F16" s="257"/>
      <c r="G16" s="257"/>
      <c r="H16" s="258"/>
      <c r="I16" s="267"/>
      <c r="J16" s="267"/>
      <c r="K16" s="305"/>
    </row>
    <row r="17" customHeight="1" spans="1:11">
      <c r="A17" s="251" t="s">
        <v>211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52" t="s">
        <v>212</v>
      </c>
      <c r="B18" s="253"/>
      <c r="C18" s="253"/>
      <c r="D18" s="253"/>
      <c r="E18" s="259"/>
      <c r="F18" s="259"/>
      <c r="G18" s="259"/>
      <c r="H18" s="259"/>
      <c r="I18" s="302"/>
      <c r="J18" s="302"/>
      <c r="K18" s="303"/>
    </row>
    <row r="19" customHeight="1" spans="1:11">
      <c r="A19" s="260"/>
      <c r="B19" s="261"/>
      <c r="C19" s="261"/>
      <c r="D19" s="262"/>
      <c r="E19" s="263"/>
      <c r="F19" s="264"/>
      <c r="G19" s="264"/>
      <c r="H19" s="265"/>
      <c r="I19" s="306"/>
      <c r="J19" s="307"/>
      <c r="K19" s="308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305"/>
    </row>
    <row r="21" customHeight="1" spans="1:11">
      <c r="A21" s="268" t="s">
        <v>124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68" t="s">
        <v>125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41"/>
    </row>
    <row r="23" customHeight="1" spans="1:11">
      <c r="A23" s="81" t="s">
        <v>126</v>
      </c>
      <c r="B23" s="83"/>
      <c r="C23" s="248" t="s">
        <v>66</v>
      </c>
      <c r="D23" s="248" t="s">
        <v>67</v>
      </c>
      <c r="E23" s="80"/>
      <c r="F23" s="80"/>
      <c r="G23" s="80"/>
      <c r="H23" s="80"/>
      <c r="I23" s="80"/>
      <c r="J23" s="80"/>
      <c r="K23" s="135"/>
    </row>
    <row r="24" customHeight="1" spans="1:11">
      <c r="A24" s="269" t="s">
        <v>213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309"/>
    </row>
    <row r="25" customHeight="1" spans="1:1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310"/>
    </row>
    <row r="26" customHeight="1" spans="1:11">
      <c r="A26" s="240" t="s">
        <v>135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6" t="s">
        <v>136</v>
      </c>
      <c r="B27" s="243" t="s">
        <v>96</v>
      </c>
      <c r="C27" s="243" t="s">
        <v>97</v>
      </c>
      <c r="D27" s="243" t="s">
        <v>89</v>
      </c>
      <c r="E27" s="217" t="s">
        <v>137</v>
      </c>
      <c r="F27" s="243" t="s">
        <v>96</v>
      </c>
      <c r="G27" s="243" t="s">
        <v>97</v>
      </c>
      <c r="H27" s="243" t="s">
        <v>89</v>
      </c>
      <c r="I27" s="217" t="s">
        <v>138</v>
      </c>
      <c r="J27" s="243" t="s">
        <v>96</v>
      </c>
      <c r="K27" s="301" t="s">
        <v>97</v>
      </c>
    </row>
    <row r="28" customHeight="1" spans="1:11">
      <c r="A28" s="229" t="s">
        <v>88</v>
      </c>
      <c r="B28" s="248" t="s">
        <v>96</v>
      </c>
      <c r="C28" s="248" t="s">
        <v>97</v>
      </c>
      <c r="D28" s="248" t="s">
        <v>89</v>
      </c>
      <c r="E28" s="273" t="s">
        <v>95</v>
      </c>
      <c r="F28" s="248" t="s">
        <v>96</v>
      </c>
      <c r="G28" s="248" t="s">
        <v>97</v>
      </c>
      <c r="H28" s="248" t="s">
        <v>89</v>
      </c>
      <c r="I28" s="273" t="s">
        <v>106</v>
      </c>
      <c r="J28" s="248" t="s">
        <v>96</v>
      </c>
      <c r="K28" s="298" t="s">
        <v>97</v>
      </c>
    </row>
    <row r="29" customHeight="1" spans="1:11">
      <c r="A29" s="222" t="s">
        <v>214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04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311"/>
    </row>
    <row r="31" customHeight="1" spans="1:11">
      <c r="A31" s="277" t="s">
        <v>215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ht="17.25" customHeight="1" spans="1:11">
      <c r="A32" s="278" t="s">
        <v>216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312"/>
    </row>
    <row r="33" ht="17.25" customHeight="1" spans="1:11">
      <c r="A33" s="280" t="s">
        <v>217</v>
      </c>
      <c r="B33" s="281"/>
      <c r="C33" s="281"/>
      <c r="D33" s="281"/>
      <c r="E33" s="281"/>
      <c r="F33" s="281"/>
      <c r="G33" s="281"/>
      <c r="H33" s="281"/>
      <c r="I33" s="281"/>
      <c r="J33" s="281"/>
      <c r="K33" s="313"/>
    </row>
    <row r="34" ht="17.25" customHeight="1" spans="1:11">
      <c r="A34" s="280" t="s">
        <v>218</v>
      </c>
      <c r="B34" s="281"/>
      <c r="C34" s="281"/>
      <c r="D34" s="281"/>
      <c r="E34" s="281"/>
      <c r="F34" s="281"/>
      <c r="G34" s="281"/>
      <c r="H34" s="281"/>
      <c r="I34" s="281"/>
      <c r="J34" s="281"/>
      <c r="K34" s="313"/>
    </row>
    <row r="35" ht="17.25" customHeight="1" spans="1:11">
      <c r="A35" s="280" t="s">
        <v>219</v>
      </c>
      <c r="B35" s="281"/>
      <c r="C35" s="281"/>
      <c r="D35" s="281"/>
      <c r="E35" s="281"/>
      <c r="F35" s="281"/>
      <c r="G35" s="281"/>
      <c r="H35" s="281"/>
      <c r="I35" s="281"/>
      <c r="J35" s="281"/>
      <c r="K35" s="313"/>
    </row>
    <row r="36" ht="17.25" customHeight="1" spans="1:11">
      <c r="A36" s="280" t="s">
        <v>220</v>
      </c>
      <c r="B36" s="281"/>
      <c r="C36" s="281"/>
      <c r="D36" s="281"/>
      <c r="E36" s="281"/>
      <c r="F36" s="281"/>
      <c r="G36" s="281"/>
      <c r="H36" s="281"/>
      <c r="I36" s="281"/>
      <c r="J36" s="281"/>
      <c r="K36" s="313"/>
    </row>
    <row r="37" ht="17.25" customHeight="1" spans="1:11">
      <c r="A37" s="280" t="s">
        <v>221</v>
      </c>
      <c r="B37" s="281"/>
      <c r="C37" s="281"/>
      <c r="D37" s="281"/>
      <c r="E37" s="281"/>
      <c r="F37" s="281"/>
      <c r="G37" s="281"/>
      <c r="H37" s="281"/>
      <c r="I37" s="281"/>
      <c r="J37" s="281"/>
      <c r="K37" s="313"/>
    </row>
    <row r="38" ht="17.25" customHeight="1" spans="1:11">
      <c r="A38" s="280" t="s">
        <v>222</v>
      </c>
      <c r="B38" s="281"/>
      <c r="C38" s="281"/>
      <c r="D38" s="281"/>
      <c r="E38" s="281"/>
      <c r="F38" s="281"/>
      <c r="G38" s="281"/>
      <c r="H38" s="281"/>
      <c r="I38" s="281"/>
      <c r="J38" s="281"/>
      <c r="K38" s="313"/>
    </row>
    <row r="39" ht="17.25" customHeight="1" spans="1:11">
      <c r="A39" s="280" t="s">
        <v>223</v>
      </c>
      <c r="B39" s="281"/>
      <c r="C39" s="281"/>
      <c r="D39" s="281"/>
      <c r="E39" s="281"/>
      <c r="F39" s="281"/>
      <c r="G39" s="281"/>
      <c r="H39" s="281"/>
      <c r="I39" s="281"/>
      <c r="J39" s="281"/>
      <c r="K39" s="313"/>
    </row>
    <row r="40" ht="17.25" customHeight="1" spans="1:1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13"/>
    </row>
    <row r="41" ht="17.25" customHeight="1" spans="1:11">
      <c r="A41" s="275" t="s">
        <v>134</v>
      </c>
      <c r="B41" s="276"/>
      <c r="C41" s="276"/>
      <c r="D41" s="276"/>
      <c r="E41" s="276"/>
      <c r="F41" s="276"/>
      <c r="G41" s="276"/>
      <c r="H41" s="276"/>
      <c r="I41" s="276"/>
      <c r="J41" s="276"/>
      <c r="K41" s="311"/>
    </row>
    <row r="42" customHeight="1" spans="1:11">
      <c r="A42" s="277" t="s">
        <v>224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</row>
    <row r="43" ht="18" customHeight="1" spans="1:11">
      <c r="A43" s="282" t="s">
        <v>206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14"/>
    </row>
    <row r="44" ht="18" customHeight="1" spans="1:11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314"/>
    </row>
    <row r="45" ht="18" customHeight="1" spans="1:11">
      <c r="A45" s="271"/>
      <c r="B45" s="272"/>
      <c r="C45" s="272"/>
      <c r="D45" s="272"/>
      <c r="E45" s="272"/>
      <c r="F45" s="272"/>
      <c r="G45" s="272"/>
      <c r="H45" s="272"/>
      <c r="I45" s="272"/>
      <c r="J45" s="272"/>
      <c r="K45" s="310"/>
    </row>
    <row r="46" ht="21" customHeight="1" spans="1:11">
      <c r="A46" s="284" t="s">
        <v>142</v>
      </c>
      <c r="B46" s="285" t="s">
        <v>225</v>
      </c>
      <c r="C46" s="285"/>
      <c r="D46" s="286" t="s">
        <v>144</v>
      </c>
      <c r="E46" s="287" t="s">
        <v>226</v>
      </c>
      <c r="F46" s="286" t="s">
        <v>146</v>
      </c>
      <c r="G46" s="288">
        <v>45818</v>
      </c>
      <c r="H46" s="289" t="s">
        <v>147</v>
      </c>
      <c r="I46" s="289"/>
      <c r="J46" s="285" t="s">
        <v>227</v>
      </c>
      <c r="K46" s="315"/>
    </row>
    <row r="47" customHeight="1" spans="1:11">
      <c r="A47" s="290" t="s">
        <v>148</v>
      </c>
      <c r="B47" s="291"/>
      <c r="C47" s="291"/>
      <c r="D47" s="291"/>
      <c r="E47" s="291"/>
      <c r="F47" s="291"/>
      <c r="G47" s="291"/>
      <c r="H47" s="291"/>
      <c r="I47" s="291"/>
      <c r="J47" s="291"/>
      <c r="K47" s="316"/>
    </row>
    <row r="48" customHeight="1" spans="1:11">
      <c r="A48" s="292" t="s">
        <v>228</v>
      </c>
      <c r="B48" s="293"/>
      <c r="C48" s="293"/>
      <c r="D48" s="293"/>
      <c r="E48" s="293"/>
      <c r="F48" s="293"/>
      <c r="G48" s="293"/>
      <c r="H48" s="293"/>
      <c r="I48" s="293"/>
      <c r="J48" s="293"/>
      <c r="K48" s="317"/>
    </row>
    <row r="49" customHeight="1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18"/>
    </row>
    <row r="50" ht="21" customHeight="1" spans="1:11">
      <c r="A50" s="284" t="s">
        <v>142</v>
      </c>
      <c r="B50" s="285"/>
      <c r="C50" s="285"/>
      <c r="D50" s="286" t="s">
        <v>144</v>
      </c>
      <c r="E50" s="286"/>
      <c r="F50" s="286" t="s">
        <v>146</v>
      </c>
      <c r="G50" s="286"/>
      <c r="H50" s="289" t="s">
        <v>147</v>
      </c>
      <c r="I50" s="289"/>
      <c r="J50" s="319"/>
      <c r="K50" s="32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393700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zoomScale="80" zoomScaleNormal="80" topLeftCell="A4" workbookViewId="0">
      <selection activeCell="A3" sqref="A3:G25"/>
    </sheetView>
  </sheetViews>
  <sheetFormatPr defaultColWidth="9" defaultRowHeight="26" customHeight="1"/>
  <cols>
    <col min="1" max="1" width="17.1666666666667" style="153" customWidth="1"/>
    <col min="2" max="7" width="11.875" style="153" customWidth="1"/>
    <col min="8" max="8" width="1.33333333333333" style="153" customWidth="1"/>
    <col min="9" max="9" width="16.5" style="153" customWidth="1"/>
    <col min="10" max="10" width="17" style="153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22.5" customHeight="1" spans="1:14">
      <c r="A1" s="155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.5" customHeight="1" spans="1:14">
      <c r="A2" s="157" t="s">
        <v>61</v>
      </c>
      <c r="B2" s="158" t="str">
        <f>'验货尺寸表 '!B2</f>
        <v>TADDAN92238</v>
      </c>
      <c r="C2" s="158"/>
      <c r="D2" s="159" t="s">
        <v>68</v>
      </c>
      <c r="E2" s="158" t="str">
        <f>'验货尺寸表 '!E2</f>
        <v>女式超轻羽绒服</v>
      </c>
      <c r="F2" s="158"/>
      <c r="G2" s="158"/>
      <c r="H2" s="204"/>
      <c r="I2" s="205" t="s">
        <v>57</v>
      </c>
      <c r="J2" s="206" t="str">
        <f>'验货尺寸表 '!J2</f>
        <v>青岛锦瑞麟服装有限公司</v>
      </c>
      <c r="K2" s="206"/>
      <c r="L2" s="206"/>
      <c r="M2" s="206"/>
      <c r="N2" s="207"/>
    </row>
    <row r="3" ht="22.5" customHeight="1" spans="1:14">
      <c r="A3" s="161" t="s">
        <v>151</v>
      </c>
      <c r="B3" s="162" t="s">
        <v>152</v>
      </c>
      <c r="C3" s="162"/>
      <c r="D3" s="162"/>
      <c r="E3" s="162"/>
      <c r="F3" s="162"/>
      <c r="G3" s="162"/>
      <c r="H3" s="160"/>
      <c r="I3" s="161" t="s">
        <v>153</v>
      </c>
      <c r="J3" s="161"/>
      <c r="K3" s="161"/>
      <c r="L3" s="161"/>
      <c r="M3" s="161"/>
      <c r="N3" s="208"/>
    </row>
    <row r="4" ht="22.5" customHeight="1" spans="1:14">
      <c r="A4" s="161"/>
      <c r="B4" s="163" t="s">
        <v>154</v>
      </c>
      <c r="C4" s="163" t="s">
        <v>155</v>
      </c>
      <c r="D4" s="163" t="s">
        <v>156</v>
      </c>
      <c r="E4" s="163" t="s">
        <v>157</v>
      </c>
      <c r="F4" s="163" t="s">
        <v>158</v>
      </c>
      <c r="G4" s="163" t="s">
        <v>159</v>
      </c>
      <c r="H4" s="160"/>
      <c r="I4" s="163" t="s">
        <v>229</v>
      </c>
      <c r="J4" s="163" t="s">
        <v>230</v>
      </c>
      <c r="K4" s="163" t="s">
        <v>231</v>
      </c>
      <c r="L4" s="163" t="s">
        <v>232</v>
      </c>
      <c r="M4" s="163" t="s">
        <v>233</v>
      </c>
      <c r="N4" s="163"/>
    </row>
    <row r="5" ht="22.5" customHeight="1" spans="1:14">
      <c r="A5" s="161"/>
      <c r="B5" s="163" t="s">
        <v>162</v>
      </c>
      <c r="C5" s="163" t="s">
        <v>163</v>
      </c>
      <c r="D5" s="163" t="s">
        <v>164</v>
      </c>
      <c r="E5" s="163" t="s">
        <v>165</v>
      </c>
      <c r="F5" s="163" t="s">
        <v>166</v>
      </c>
      <c r="G5" s="163" t="s">
        <v>167</v>
      </c>
      <c r="H5" s="160"/>
      <c r="I5" s="163" t="s">
        <v>163</v>
      </c>
      <c r="J5" s="163" t="s">
        <v>164</v>
      </c>
      <c r="K5" s="163" t="s">
        <v>165</v>
      </c>
      <c r="L5" s="163" t="s">
        <v>166</v>
      </c>
      <c r="M5" s="163" t="s">
        <v>167</v>
      </c>
      <c r="N5" s="163"/>
    </row>
    <row r="6" ht="22.5" customHeight="1" spans="1:14">
      <c r="A6" s="164" t="s">
        <v>169</v>
      </c>
      <c r="B6" s="165">
        <f t="shared" ref="B6:B8" si="0">C6-1</f>
        <v>58</v>
      </c>
      <c r="C6" s="165">
        <f t="shared" ref="C6:C8" si="1">D6-2</f>
        <v>59</v>
      </c>
      <c r="D6" s="166">
        <v>61</v>
      </c>
      <c r="E6" s="165">
        <f t="shared" ref="E6:E8" si="2">D6+2</f>
        <v>63</v>
      </c>
      <c r="F6" s="165">
        <f t="shared" ref="F6:F8" si="3">E6+2</f>
        <v>65</v>
      </c>
      <c r="G6" s="165">
        <f t="shared" ref="G6:G8" si="4">F6+1</f>
        <v>66</v>
      </c>
      <c r="H6" s="160"/>
      <c r="I6" s="180" t="s">
        <v>172</v>
      </c>
      <c r="J6" s="180" t="s">
        <v>172</v>
      </c>
      <c r="K6" s="180" t="s">
        <v>170</v>
      </c>
      <c r="L6" s="180" t="s">
        <v>234</v>
      </c>
      <c r="M6" s="180" t="s">
        <v>172</v>
      </c>
      <c r="N6" s="209"/>
    </row>
    <row r="7" ht="22.5" customHeight="1" spans="1:14">
      <c r="A7" s="164" t="s">
        <v>171</v>
      </c>
      <c r="B7" s="165">
        <f t="shared" si="0"/>
        <v>60</v>
      </c>
      <c r="C7" s="165">
        <f t="shared" si="1"/>
        <v>61</v>
      </c>
      <c r="D7" s="166">
        <v>63</v>
      </c>
      <c r="E7" s="165">
        <f t="shared" si="2"/>
        <v>65</v>
      </c>
      <c r="F7" s="165">
        <f t="shared" si="3"/>
        <v>67</v>
      </c>
      <c r="G7" s="165">
        <f t="shared" si="4"/>
        <v>68</v>
      </c>
      <c r="H7" s="160"/>
      <c r="I7" s="180" t="s">
        <v>172</v>
      </c>
      <c r="J7" s="180" t="s">
        <v>172</v>
      </c>
      <c r="K7" s="180" t="s">
        <v>172</v>
      </c>
      <c r="L7" s="180" t="s">
        <v>172</v>
      </c>
      <c r="M7" s="180" t="s">
        <v>172</v>
      </c>
      <c r="N7" s="209"/>
    </row>
    <row r="8" ht="22.5" customHeight="1" spans="1:14">
      <c r="A8" s="164" t="s">
        <v>173</v>
      </c>
      <c r="B8" s="165">
        <f t="shared" si="0"/>
        <v>60</v>
      </c>
      <c r="C8" s="165">
        <f t="shared" si="1"/>
        <v>61</v>
      </c>
      <c r="D8" s="166">
        <v>63</v>
      </c>
      <c r="E8" s="165">
        <f t="shared" si="2"/>
        <v>65</v>
      </c>
      <c r="F8" s="165">
        <f t="shared" si="3"/>
        <v>67</v>
      </c>
      <c r="G8" s="165">
        <f t="shared" si="4"/>
        <v>68</v>
      </c>
      <c r="H8" s="160"/>
      <c r="I8" s="180" t="s">
        <v>172</v>
      </c>
      <c r="J8" s="180" t="s">
        <v>172</v>
      </c>
      <c r="K8" s="180" t="s">
        <v>172</v>
      </c>
      <c r="L8" s="180" t="s">
        <v>172</v>
      </c>
      <c r="M8" s="180" t="s">
        <v>172</v>
      </c>
      <c r="N8" s="209"/>
    </row>
    <row r="9" ht="22.5" customHeight="1" spans="1:14">
      <c r="A9" s="164" t="s">
        <v>174</v>
      </c>
      <c r="B9" s="165">
        <f t="shared" ref="B9:B12" si="5">C9-4</f>
        <v>96</v>
      </c>
      <c r="C9" s="165">
        <f t="shared" ref="C9:C12" si="6">D9-4</f>
        <v>100</v>
      </c>
      <c r="D9" s="166">
        <v>104</v>
      </c>
      <c r="E9" s="165">
        <f t="shared" ref="E9:E12" si="7">D9+4</f>
        <v>108</v>
      </c>
      <c r="F9" s="165">
        <f>E9+4</f>
        <v>112</v>
      </c>
      <c r="G9" s="165">
        <f t="shared" ref="G9:G12" si="8">F9+6</f>
        <v>118</v>
      </c>
      <c r="H9" s="160"/>
      <c r="I9" s="180" t="s">
        <v>172</v>
      </c>
      <c r="J9" s="180" t="s">
        <v>178</v>
      </c>
      <c r="K9" s="180" t="s">
        <v>170</v>
      </c>
      <c r="L9" s="180" t="s">
        <v>170</v>
      </c>
      <c r="M9" s="180" t="s">
        <v>178</v>
      </c>
      <c r="N9" s="209"/>
    </row>
    <row r="10" ht="22.5" customHeight="1" spans="1:14">
      <c r="A10" s="164" t="s">
        <v>175</v>
      </c>
      <c r="B10" s="165">
        <f t="shared" si="5"/>
        <v>91</v>
      </c>
      <c r="C10" s="165">
        <f t="shared" si="6"/>
        <v>95</v>
      </c>
      <c r="D10" s="166">
        <v>99</v>
      </c>
      <c r="E10" s="165">
        <f t="shared" si="7"/>
        <v>103</v>
      </c>
      <c r="F10" s="165">
        <f t="shared" ref="F10:F12" si="9">E10+5</f>
        <v>108</v>
      </c>
      <c r="G10" s="165">
        <f t="shared" si="8"/>
        <v>114</v>
      </c>
      <c r="H10" s="160"/>
      <c r="I10" s="180" t="s">
        <v>178</v>
      </c>
      <c r="J10" s="180" t="s">
        <v>170</v>
      </c>
      <c r="K10" s="180" t="s">
        <v>172</v>
      </c>
      <c r="L10" s="180" t="s">
        <v>178</v>
      </c>
      <c r="M10" s="180" t="s">
        <v>178</v>
      </c>
      <c r="N10" s="209"/>
    </row>
    <row r="11" ht="22.5" customHeight="1" spans="1:14">
      <c r="A11" s="164" t="s">
        <v>176</v>
      </c>
      <c r="B11" s="165">
        <f t="shared" si="5"/>
        <v>98</v>
      </c>
      <c r="C11" s="165">
        <f t="shared" si="6"/>
        <v>102</v>
      </c>
      <c r="D11" s="166">
        <v>106</v>
      </c>
      <c r="E11" s="165">
        <f t="shared" si="7"/>
        <v>110</v>
      </c>
      <c r="F11" s="165">
        <f t="shared" si="9"/>
        <v>115</v>
      </c>
      <c r="G11" s="165">
        <f t="shared" si="8"/>
        <v>121</v>
      </c>
      <c r="H11" s="160"/>
      <c r="I11" s="180" t="s">
        <v>172</v>
      </c>
      <c r="J11" s="180" t="s">
        <v>172</v>
      </c>
      <c r="K11" s="180" t="s">
        <v>172</v>
      </c>
      <c r="L11" s="180" t="s">
        <v>172</v>
      </c>
      <c r="M11" s="180" t="s">
        <v>172</v>
      </c>
      <c r="N11" s="209"/>
    </row>
    <row r="12" ht="22.5" customHeight="1" spans="1:14">
      <c r="A12" s="164" t="s">
        <v>177</v>
      </c>
      <c r="B12" s="165">
        <f t="shared" si="5"/>
        <v>85</v>
      </c>
      <c r="C12" s="165">
        <f t="shared" si="6"/>
        <v>89</v>
      </c>
      <c r="D12" s="166">
        <v>93</v>
      </c>
      <c r="E12" s="165">
        <f t="shared" si="7"/>
        <v>97</v>
      </c>
      <c r="F12" s="165">
        <f t="shared" si="9"/>
        <v>102</v>
      </c>
      <c r="G12" s="165">
        <f t="shared" si="8"/>
        <v>108</v>
      </c>
      <c r="H12" s="160"/>
      <c r="I12" s="180" t="s">
        <v>235</v>
      </c>
      <c r="J12" s="180" t="s">
        <v>236</v>
      </c>
      <c r="K12" s="180" t="s">
        <v>178</v>
      </c>
      <c r="L12" s="180" t="s">
        <v>236</v>
      </c>
      <c r="M12" s="180" t="s">
        <v>235</v>
      </c>
      <c r="N12" s="209"/>
    </row>
    <row r="13" ht="22.5" customHeight="1" spans="1:14">
      <c r="A13" s="167" t="s">
        <v>179</v>
      </c>
      <c r="B13" s="165">
        <f>C13-1.2</f>
        <v>38.6</v>
      </c>
      <c r="C13" s="165">
        <f>D13-1.2</f>
        <v>39.8</v>
      </c>
      <c r="D13" s="166">
        <v>41</v>
      </c>
      <c r="E13" s="165">
        <f>D13+1.2</f>
        <v>42.2</v>
      </c>
      <c r="F13" s="165">
        <f>E13+1.2</f>
        <v>43.4</v>
      </c>
      <c r="G13" s="165">
        <f>F13+1.4</f>
        <v>44.8</v>
      </c>
      <c r="H13" s="160"/>
      <c r="I13" s="180" t="s">
        <v>170</v>
      </c>
      <c r="J13" s="180" t="s">
        <v>170</v>
      </c>
      <c r="K13" s="180" t="s">
        <v>172</v>
      </c>
      <c r="L13" s="180" t="s">
        <v>237</v>
      </c>
      <c r="M13" s="180" t="s">
        <v>238</v>
      </c>
      <c r="N13" s="209"/>
    </row>
    <row r="14" ht="22.5" customHeight="1" spans="1:14">
      <c r="A14" s="167" t="s">
        <v>180</v>
      </c>
      <c r="B14" s="165">
        <f>C14-0.6</f>
        <v>59.2</v>
      </c>
      <c r="C14" s="165">
        <f>D14-1.2</f>
        <v>59.8</v>
      </c>
      <c r="D14" s="166">
        <v>61</v>
      </c>
      <c r="E14" s="165">
        <f>D14+1.2</f>
        <v>62.2</v>
      </c>
      <c r="F14" s="165">
        <f>E14+1.2</f>
        <v>63.4</v>
      </c>
      <c r="G14" s="165">
        <f>F14+0.6</f>
        <v>64</v>
      </c>
      <c r="H14" s="160"/>
      <c r="I14" s="180" t="s">
        <v>172</v>
      </c>
      <c r="J14" s="180" t="s">
        <v>170</v>
      </c>
      <c r="K14" s="180" t="s">
        <v>170</v>
      </c>
      <c r="L14" s="180" t="s">
        <v>172</v>
      </c>
      <c r="M14" s="180" t="s">
        <v>170</v>
      </c>
      <c r="N14" s="209"/>
    </row>
    <row r="15" ht="22.5" customHeight="1" spans="1:14">
      <c r="A15" s="164" t="s">
        <v>181</v>
      </c>
      <c r="B15" s="165">
        <f>C15-0.8</f>
        <v>19.9</v>
      </c>
      <c r="C15" s="165">
        <f>D15-0.8</f>
        <v>20.7</v>
      </c>
      <c r="D15" s="166">
        <v>21.5</v>
      </c>
      <c r="E15" s="165">
        <f>D15+0.8</f>
        <v>22.3</v>
      </c>
      <c r="F15" s="165">
        <f>E15+0.8</f>
        <v>23.1</v>
      </c>
      <c r="G15" s="165">
        <f>F15+1.3</f>
        <v>24.4</v>
      </c>
      <c r="H15" s="160"/>
      <c r="I15" s="180" t="s">
        <v>170</v>
      </c>
      <c r="J15" s="180" t="s">
        <v>172</v>
      </c>
      <c r="K15" s="180" t="s">
        <v>172</v>
      </c>
      <c r="L15" s="180" t="s">
        <v>170</v>
      </c>
      <c r="M15" s="180" t="s">
        <v>239</v>
      </c>
      <c r="N15" s="209"/>
    </row>
    <row r="16" ht="22.5" customHeight="1" spans="1:14">
      <c r="A16" s="164" t="s">
        <v>182</v>
      </c>
      <c r="B16" s="165">
        <f>C16-0.7</f>
        <v>16.1</v>
      </c>
      <c r="C16" s="165">
        <f>D16-0.7</f>
        <v>16.8</v>
      </c>
      <c r="D16" s="166">
        <v>17.5</v>
      </c>
      <c r="E16" s="165">
        <f>D16+0.7</f>
        <v>18.2</v>
      </c>
      <c r="F16" s="165">
        <f>E16+0.7</f>
        <v>18.9</v>
      </c>
      <c r="G16" s="165">
        <f>F16+1</f>
        <v>19.9</v>
      </c>
      <c r="H16" s="160"/>
      <c r="I16" s="180" t="s">
        <v>172</v>
      </c>
      <c r="J16" s="180" t="s">
        <v>170</v>
      </c>
      <c r="K16" s="180" t="s">
        <v>172</v>
      </c>
      <c r="L16" s="180" t="s">
        <v>172</v>
      </c>
      <c r="M16" s="180" t="s">
        <v>170</v>
      </c>
      <c r="N16" s="209"/>
    </row>
    <row r="17" ht="22.5" customHeight="1" spans="1:14">
      <c r="A17" s="164" t="s">
        <v>183</v>
      </c>
      <c r="B17" s="165">
        <f t="shared" ref="B17:B22" si="10">C17-0.5</f>
        <v>13</v>
      </c>
      <c r="C17" s="165">
        <f t="shared" ref="C17:C22" si="11">D17-0.5</f>
        <v>13.5</v>
      </c>
      <c r="D17" s="166">
        <v>14</v>
      </c>
      <c r="E17" s="165">
        <f t="shared" ref="E17:E22" si="12">D17+0.5</f>
        <v>14.5</v>
      </c>
      <c r="F17" s="165">
        <f t="shared" ref="F17:F22" si="13">E17+0.5</f>
        <v>15</v>
      </c>
      <c r="G17" s="165">
        <f>F17+0.7</f>
        <v>15.7</v>
      </c>
      <c r="H17" s="160"/>
      <c r="I17" s="180" t="s">
        <v>172</v>
      </c>
      <c r="J17" s="180" t="s">
        <v>172</v>
      </c>
      <c r="K17" s="180" t="s">
        <v>172</v>
      </c>
      <c r="L17" s="180" t="s">
        <v>172</v>
      </c>
      <c r="M17" s="180" t="s">
        <v>172</v>
      </c>
      <c r="N17" s="209"/>
    </row>
    <row r="18" ht="22.5" customHeight="1" spans="1:14">
      <c r="A18" s="164" t="s">
        <v>184</v>
      </c>
      <c r="B18" s="165">
        <f t="shared" si="10"/>
        <v>9</v>
      </c>
      <c r="C18" s="165">
        <f t="shared" si="11"/>
        <v>9.5</v>
      </c>
      <c r="D18" s="166">
        <v>10</v>
      </c>
      <c r="E18" s="165">
        <f t="shared" si="12"/>
        <v>10.5</v>
      </c>
      <c r="F18" s="165">
        <f t="shared" si="13"/>
        <v>11</v>
      </c>
      <c r="G18" s="165">
        <f>F18+0.7</f>
        <v>11.7</v>
      </c>
      <c r="H18" s="160"/>
      <c r="I18" s="180" t="s">
        <v>172</v>
      </c>
      <c r="J18" s="180" t="s">
        <v>170</v>
      </c>
      <c r="K18" s="180" t="s">
        <v>170</v>
      </c>
      <c r="L18" s="180" t="s">
        <v>170</v>
      </c>
      <c r="M18" s="180" t="s">
        <v>172</v>
      </c>
      <c r="N18" s="209"/>
    </row>
    <row r="19" ht="22.5" customHeight="1" spans="1:14">
      <c r="A19" s="164" t="s">
        <v>185</v>
      </c>
      <c r="B19" s="165">
        <f>C19-1</f>
        <v>49</v>
      </c>
      <c r="C19" s="165">
        <f>D19-1</f>
        <v>50</v>
      </c>
      <c r="D19" s="166">
        <v>51</v>
      </c>
      <c r="E19" s="165">
        <f>D19+1</f>
        <v>52</v>
      </c>
      <c r="F19" s="165">
        <f>E19+1</f>
        <v>53</v>
      </c>
      <c r="G19" s="165">
        <f>F19+1.5</f>
        <v>54.5</v>
      </c>
      <c r="H19" s="160"/>
      <c r="I19" s="180" t="s">
        <v>170</v>
      </c>
      <c r="J19" s="180" t="s">
        <v>172</v>
      </c>
      <c r="K19" s="180" t="s">
        <v>172</v>
      </c>
      <c r="L19" s="180" t="s">
        <v>170</v>
      </c>
      <c r="M19" s="180" t="s">
        <v>172</v>
      </c>
      <c r="N19" s="209"/>
    </row>
    <row r="20" ht="22.5" customHeight="1" spans="1:14">
      <c r="A20" s="164" t="s">
        <v>186</v>
      </c>
      <c r="B20" s="165">
        <f>D20</f>
        <v>9</v>
      </c>
      <c r="C20" s="165">
        <f>D20</f>
        <v>9</v>
      </c>
      <c r="D20" s="166">
        <v>9</v>
      </c>
      <c r="E20" s="165">
        <f>D20</f>
        <v>9</v>
      </c>
      <c r="F20" s="165">
        <f>D20</f>
        <v>9</v>
      </c>
      <c r="G20" s="165">
        <f>D20</f>
        <v>9</v>
      </c>
      <c r="H20" s="160"/>
      <c r="I20" s="180" t="s">
        <v>170</v>
      </c>
      <c r="J20" s="180" t="s">
        <v>172</v>
      </c>
      <c r="K20" s="180" t="s">
        <v>172</v>
      </c>
      <c r="L20" s="180" t="s">
        <v>172</v>
      </c>
      <c r="M20" s="180" t="s">
        <v>170</v>
      </c>
      <c r="N20" s="209"/>
    </row>
    <row r="21" ht="22.5" customHeight="1" spans="1:14">
      <c r="A21" s="164" t="s">
        <v>187</v>
      </c>
      <c r="B21" s="165">
        <f t="shared" si="10"/>
        <v>33.5</v>
      </c>
      <c r="C21" s="165">
        <f t="shared" si="11"/>
        <v>34</v>
      </c>
      <c r="D21" s="166">
        <v>34.5</v>
      </c>
      <c r="E21" s="165">
        <f t="shared" si="12"/>
        <v>35</v>
      </c>
      <c r="F21" s="165">
        <f t="shared" si="13"/>
        <v>35.5</v>
      </c>
      <c r="G21" s="165">
        <f>F21+0.5</f>
        <v>36</v>
      </c>
      <c r="H21" s="160"/>
      <c r="I21" s="180" t="s">
        <v>170</v>
      </c>
      <c r="J21" s="180" t="s">
        <v>172</v>
      </c>
      <c r="K21" s="180" t="s">
        <v>170</v>
      </c>
      <c r="L21" s="180" t="s">
        <v>170</v>
      </c>
      <c r="M21" s="180" t="s">
        <v>172</v>
      </c>
      <c r="N21" s="209"/>
    </row>
    <row r="22" ht="22.5" customHeight="1" spans="1:14">
      <c r="A22" s="164" t="s">
        <v>188</v>
      </c>
      <c r="B22" s="165">
        <f t="shared" si="10"/>
        <v>27</v>
      </c>
      <c r="C22" s="165">
        <f t="shared" si="11"/>
        <v>27.5</v>
      </c>
      <c r="D22" s="166">
        <v>28</v>
      </c>
      <c r="E22" s="165">
        <f t="shared" si="12"/>
        <v>28.5</v>
      </c>
      <c r="F22" s="165">
        <f t="shared" si="13"/>
        <v>29</v>
      </c>
      <c r="G22" s="168">
        <f>F22+0.75</f>
        <v>29.75</v>
      </c>
      <c r="H22" s="160"/>
      <c r="I22" s="180" t="s">
        <v>172</v>
      </c>
      <c r="J22" s="180" t="s">
        <v>170</v>
      </c>
      <c r="K22" s="180" t="s">
        <v>172</v>
      </c>
      <c r="L22" s="180" t="s">
        <v>170</v>
      </c>
      <c r="M22" s="180" t="s">
        <v>172</v>
      </c>
      <c r="N22" s="209"/>
    </row>
    <row r="23" ht="22.5" customHeight="1" spans="1:14">
      <c r="A23" s="164" t="s">
        <v>189</v>
      </c>
      <c r="B23" s="165">
        <f>D23-1</f>
        <v>18.5</v>
      </c>
      <c r="C23" s="165">
        <f t="shared" ref="C23:G23" si="14">B23</f>
        <v>18.5</v>
      </c>
      <c r="D23" s="166">
        <v>19.5</v>
      </c>
      <c r="E23" s="165">
        <f t="shared" si="14"/>
        <v>19.5</v>
      </c>
      <c r="F23" s="165">
        <f>D23+1.5</f>
        <v>21</v>
      </c>
      <c r="G23" s="165">
        <f t="shared" si="14"/>
        <v>21</v>
      </c>
      <c r="H23" s="160"/>
      <c r="I23" s="180" t="s">
        <v>172</v>
      </c>
      <c r="J23" s="180" t="s">
        <v>172</v>
      </c>
      <c r="K23" s="180" t="s">
        <v>172</v>
      </c>
      <c r="L23" s="180" t="s">
        <v>172</v>
      </c>
      <c r="M23" s="180" t="s">
        <v>172</v>
      </c>
      <c r="N23" s="209"/>
    </row>
    <row r="24" ht="22.5" customHeight="1" spans="1:14">
      <c r="A24" s="169" t="s">
        <v>190</v>
      </c>
      <c r="B24" s="170">
        <f>C24-4</f>
        <v>81</v>
      </c>
      <c r="C24" s="170">
        <f>D24-5</f>
        <v>85</v>
      </c>
      <c r="D24" s="166">
        <v>90</v>
      </c>
      <c r="E24" s="170">
        <f>D24+6</f>
        <v>96</v>
      </c>
      <c r="F24" s="170">
        <v>103</v>
      </c>
      <c r="G24" s="170">
        <f>F24+8</f>
        <v>111</v>
      </c>
      <c r="H24" s="160"/>
      <c r="I24" s="181"/>
      <c r="J24" s="181"/>
      <c r="K24" s="181"/>
      <c r="L24" s="181"/>
      <c r="M24" s="181"/>
      <c r="N24" s="181"/>
    </row>
    <row r="25" ht="22.5" customHeight="1" spans="1:14">
      <c r="A25" s="169" t="s">
        <v>191</v>
      </c>
      <c r="B25" s="170">
        <f>B24-3</f>
        <v>78</v>
      </c>
      <c r="C25" s="170">
        <f>C24-3</f>
        <v>82</v>
      </c>
      <c r="D25" s="166">
        <f>D24-3</f>
        <v>87</v>
      </c>
      <c r="E25" s="170">
        <f>E24-3</f>
        <v>93</v>
      </c>
      <c r="F25" s="170">
        <f>F24-5</f>
        <v>98</v>
      </c>
      <c r="G25" s="170">
        <f>G24-5</f>
        <v>106</v>
      </c>
      <c r="H25" s="160"/>
      <c r="I25" s="181"/>
      <c r="J25" s="181"/>
      <c r="K25" s="181"/>
      <c r="L25" s="181"/>
      <c r="M25" s="181"/>
      <c r="N25" s="181"/>
    </row>
    <row r="26" ht="22.5" customHeight="1" spans="1:14">
      <c r="A26" s="171"/>
      <c r="B26" s="172"/>
      <c r="C26" s="173"/>
      <c r="D26" s="174"/>
      <c r="E26" s="173"/>
      <c r="F26" s="173"/>
      <c r="G26" s="173"/>
      <c r="H26" s="160"/>
      <c r="I26" s="181"/>
      <c r="J26" s="181"/>
      <c r="K26" s="181"/>
      <c r="L26" s="181"/>
      <c r="M26" s="181"/>
      <c r="N26" s="181"/>
    </row>
    <row r="27" ht="14.25" spans="1:14">
      <c r="A27" s="175" t="s">
        <v>192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</row>
    <row r="28" ht="14.25" spans="1:14">
      <c r="A28" s="153" t="s">
        <v>240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ht="14.25" spans="1:13">
      <c r="A29" s="176"/>
      <c r="B29" s="176"/>
      <c r="C29" s="176"/>
      <c r="D29" s="176"/>
      <c r="E29" s="176"/>
      <c r="F29" s="176"/>
      <c r="G29" s="176"/>
      <c r="H29" s="176"/>
      <c r="I29" s="175" t="s">
        <v>241</v>
      </c>
      <c r="J29" s="210"/>
      <c r="K29" s="175" t="s">
        <v>242</v>
      </c>
      <c r="L29" s="175"/>
      <c r="M29" s="175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zoomScale="125" zoomScaleNormal="125" workbookViewId="0">
      <selection activeCell="B6" sqref="B6:C6"/>
    </sheetView>
  </sheetViews>
  <sheetFormatPr defaultColWidth="10.1666666666667" defaultRowHeight="14.25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1.11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  <col min="12" max="16384" width="10.1666666666667" style="66"/>
  </cols>
  <sheetData>
    <row r="1" ht="26.25" spans="1:11">
      <c r="A1" s="67" t="s">
        <v>244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" spans="1:11">
      <c r="A2" s="68" t="s">
        <v>53</v>
      </c>
      <c r="B2" s="186" t="s">
        <v>54</v>
      </c>
      <c r="C2" s="186"/>
      <c r="D2" s="70" t="s">
        <v>61</v>
      </c>
      <c r="E2" s="187" t="str">
        <f>首期!B4</f>
        <v>TADDAN92238</v>
      </c>
      <c r="F2" s="72" t="s">
        <v>245</v>
      </c>
      <c r="G2" s="188" t="str">
        <f>首期!B5</f>
        <v>女式超轻羽绒服</v>
      </c>
      <c r="H2" s="189"/>
      <c r="I2" s="105" t="s">
        <v>57</v>
      </c>
      <c r="J2" s="201" t="str">
        <f>首期!I2</f>
        <v>青岛锦瑞麟服装有限公司</v>
      </c>
      <c r="K2" s="134"/>
    </row>
    <row r="3" ht="32" customHeight="1" spans="1:11">
      <c r="A3" s="75" t="s">
        <v>75</v>
      </c>
      <c r="B3" s="190" t="str">
        <f>首期!B7</f>
        <v>6895件</v>
      </c>
      <c r="C3" s="190"/>
      <c r="D3" s="77" t="s">
        <v>246</v>
      </c>
      <c r="E3" s="191" t="str">
        <f>首期!F4</f>
        <v>2025/8/8-4232件（1000-TR01）2025/8/13-2663件（1000-TR01）</v>
      </c>
      <c r="F3" s="192"/>
      <c r="G3" s="192"/>
      <c r="H3" s="80" t="s">
        <v>247</v>
      </c>
      <c r="I3" s="80"/>
      <c r="J3" s="80"/>
      <c r="K3" s="135"/>
    </row>
    <row r="4" spans="1:11">
      <c r="A4" s="81" t="s">
        <v>72</v>
      </c>
      <c r="B4" s="190">
        <v>4</v>
      </c>
      <c r="C4" s="190">
        <v>6</v>
      </c>
      <c r="D4" s="83" t="s">
        <v>248</v>
      </c>
      <c r="E4" s="193" t="s">
        <v>249</v>
      </c>
      <c r="F4" s="193"/>
      <c r="G4" s="193"/>
      <c r="H4" s="83" t="s">
        <v>250</v>
      </c>
      <c r="I4" s="83"/>
      <c r="J4" s="96" t="s">
        <v>66</v>
      </c>
      <c r="K4" s="136" t="s">
        <v>67</v>
      </c>
    </row>
    <row r="5" spans="1:11">
      <c r="A5" s="81" t="s">
        <v>251</v>
      </c>
      <c r="B5" s="190" t="s">
        <v>252</v>
      </c>
      <c r="C5" s="190"/>
      <c r="D5" s="77" t="s">
        <v>249</v>
      </c>
      <c r="E5" s="77" t="s">
        <v>253</v>
      </c>
      <c r="F5" s="77" t="s">
        <v>254</v>
      </c>
      <c r="G5" s="77" t="s">
        <v>255</v>
      </c>
      <c r="H5" s="83" t="s">
        <v>256</v>
      </c>
      <c r="I5" s="83"/>
      <c r="J5" s="96" t="s">
        <v>66</v>
      </c>
      <c r="K5" s="136" t="s">
        <v>67</v>
      </c>
    </row>
    <row r="6" spans="1:11">
      <c r="A6" s="84" t="s">
        <v>257</v>
      </c>
      <c r="B6" s="194" t="s">
        <v>258</v>
      </c>
      <c r="C6" s="194"/>
      <c r="D6" s="86" t="s">
        <v>259</v>
      </c>
      <c r="E6" s="87"/>
      <c r="F6" s="195" t="str">
        <f>B6</f>
        <v>6927件</v>
      </c>
      <c r="G6" s="86"/>
      <c r="H6" s="89" t="s">
        <v>260</v>
      </c>
      <c r="I6" s="89"/>
      <c r="J6" s="102" t="s">
        <v>66</v>
      </c>
      <c r="K6" s="137" t="s">
        <v>67</v>
      </c>
    </row>
    <row r="7" ht="1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261</v>
      </c>
      <c r="B8" s="72" t="s">
        <v>262</v>
      </c>
      <c r="C8" s="72" t="s">
        <v>263</v>
      </c>
      <c r="D8" s="72" t="s">
        <v>264</v>
      </c>
      <c r="E8" s="72" t="s">
        <v>265</v>
      </c>
      <c r="F8" s="72" t="s">
        <v>266</v>
      </c>
      <c r="G8" s="94" t="s">
        <v>267</v>
      </c>
      <c r="H8" s="95"/>
      <c r="I8" s="95"/>
      <c r="J8" s="95"/>
      <c r="K8" s="138"/>
    </row>
    <row r="9" spans="1:11">
      <c r="A9" s="81" t="s">
        <v>268</v>
      </c>
      <c r="B9" s="83"/>
      <c r="C9" s="96" t="s">
        <v>66</v>
      </c>
      <c r="D9" s="96" t="s">
        <v>67</v>
      </c>
      <c r="E9" s="77" t="s">
        <v>269</v>
      </c>
      <c r="F9" s="97" t="s">
        <v>270</v>
      </c>
      <c r="G9" s="196" t="s">
        <v>271</v>
      </c>
      <c r="H9" s="120"/>
      <c r="I9" s="120"/>
      <c r="J9" s="120"/>
      <c r="K9" s="148"/>
    </row>
    <row r="10" spans="1:11">
      <c r="A10" s="81" t="s">
        <v>272</v>
      </c>
      <c r="B10" s="83"/>
      <c r="C10" s="96" t="s">
        <v>66</v>
      </c>
      <c r="D10" s="96" t="s">
        <v>67</v>
      </c>
      <c r="E10" s="77" t="s">
        <v>273</v>
      </c>
      <c r="F10" s="97" t="s">
        <v>271</v>
      </c>
      <c r="G10" s="196" t="s">
        <v>274</v>
      </c>
      <c r="H10" s="120"/>
      <c r="I10" s="120"/>
      <c r="J10" s="120"/>
      <c r="K10" s="148"/>
    </row>
    <row r="11" spans="1:11">
      <c r="A11" s="100" t="s">
        <v>205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90</v>
      </c>
      <c r="B12" s="96" t="s">
        <v>86</v>
      </c>
      <c r="C12" s="96" t="s">
        <v>87</v>
      </c>
      <c r="D12" s="97"/>
      <c r="E12" s="77" t="s">
        <v>88</v>
      </c>
      <c r="F12" s="96" t="s">
        <v>86</v>
      </c>
      <c r="G12" s="96" t="s">
        <v>87</v>
      </c>
      <c r="H12" s="96"/>
      <c r="I12" s="77" t="s">
        <v>275</v>
      </c>
      <c r="J12" s="96" t="s">
        <v>86</v>
      </c>
      <c r="K12" s="136" t="s">
        <v>87</v>
      </c>
    </row>
    <row r="13" spans="1:11">
      <c r="A13" s="75" t="s">
        <v>93</v>
      </c>
      <c r="B13" s="96" t="s">
        <v>86</v>
      </c>
      <c r="C13" s="96" t="s">
        <v>87</v>
      </c>
      <c r="D13" s="97"/>
      <c r="E13" s="77" t="s">
        <v>98</v>
      </c>
      <c r="F13" s="96" t="s">
        <v>86</v>
      </c>
      <c r="G13" s="96" t="s">
        <v>87</v>
      </c>
      <c r="H13" s="96"/>
      <c r="I13" s="77" t="s">
        <v>276</v>
      </c>
      <c r="J13" s="96" t="s">
        <v>86</v>
      </c>
      <c r="K13" s="136" t="s">
        <v>87</v>
      </c>
    </row>
    <row r="14" ht="15" spans="1:11">
      <c r="A14" s="84" t="s">
        <v>277</v>
      </c>
      <c r="B14" s="102" t="s">
        <v>86</v>
      </c>
      <c r="C14" s="102" t="s">
        <v>87</v>
      </c>
      <c r="D14" s="87"/>
      <c r="E14" s="86" t="s">
        <v>278</v>
      </c>
      <c r="F14" s="102" t="s">
        <v>86</v>
      </c>
      <c r="G14" s="102" t="s">
        <v>87</v>
      </c>
      <c r="H14" s="102"/>
      <c r="I14" s="86" t="s">
        <v>279</v>
      </c>
      <c r="J14" s="102" t="s">
        <v>86</v>
      </c>
      <c r="K14" s="137" t="s">
        <v>87</v>
      </c>
    </row>
    <row r="15" ht="15" spans="1:11">
      <c r="A15" s="90" t="s">
        <v>192</v>
      </c>
      <c r="B15" s="104" t="s">
        <v>271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="184" customFormat="1" spans="1:11">
      <c r="A16" s="68" t="s">
        <v>280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281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282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97" t="s">
        <v>283</v>
      </c>
      <c r="B19" s="96"/>
      <c r="C19" s="96"/>
      <c r="D19" s="96"/>
      <c r="E19" s="96"/>
      <c r="F19" s="96"/>
      <c r="G19" s="96"/>
      <c r="H19" s="96"/>
      <c r="I19" s="96"/>
      <c r="J19" s="96"/>
      <c r="K19" s="136"/>
    </row>
    <row r="20" spans="1:11">
      <c r="A20" s="119" t="s">
        <v>284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48"/>
    </row>
    <row r="21" spans="1:11">
      <c r="A21" s="119" t="s">
        <v>285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 t="s">
        <v>286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126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5" spans="1:11">
      <c r="A25" s="111" t="s">
        <v>287</v>
      </c>
      <c r="B25" s="198" t="s">
        <v>271</v>
      </c>
      <c r="C25" s="198"/>
      <c r="D25" s="198"/>
      <c r="E25" s="198"/>
      <c r="F25" s="198"/>
      <c r="G25" s="198"/>
      <c r="H25" s="198"/>
      <c r="I25" s="198"/>
      <c r="J25" s="198"/>
      <c r="K25" s="202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ht="16" customHeight="1" spans="1:11">
      <c r="A27" s="114" t="s">
        <v>288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ht="16" customHeight="1" spans="1:11">
      <c r="A28" s="117" t="s">
        <v>289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7"/>
    </row>
    <row r="29" ht="16" customHeight="1" spans="1:11">
      <c r="A29" s="117" t="s">
        <v>290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47"/>
    </row>
    <row r="30" ht="16" customHeight="1" spans="1:11">
      <c r="A30" s="117" t="s">
        <v>291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47"/>
    </row>
    <row r="31" ht="16" customHeight="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ht="16" customHeight="1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ht="16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ht="16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16" customHeight="1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6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ht="18.75" customHeight="1" spans="1:11">
      <c r="A37" s="124" t="s">
        <v>292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="185" customFormat="1" ht="18.75" customHeight="1" spans="1:11">
      <c r="A38" s="81" t="s">
        <v>293</v>
      </c>
      <c r="B38" s="83"/>
      <c r="C38" s="83"/>
      <c r="D38" s="80" t="s">
        <v>294</v>
      </c>
      <c r="E38" s="80"/>
      <c r="F38" s="126" t="s">
        <v>295</v>
      </c>
      <c r="G38" s="127"/>
      <c r="H38" s="83" t="s">
        <v>296</v>
      </c>
      <c r="I38" s="83"/>
      <c r="J38" s="83" t="s">
        <v>297</v>
      </c>
      <c r="K38" s="142"/>
    </row>
    <row r="39" ht="18.75" customHeight="1" spans="1:13">
      <c r="A39" s="81" t="s">
        <v>192</v>
      </c>
      <c r="B39" s="83" t="s">
        <v>298</v>
      </c>
      <c r="C39" s="83"/>
      <c r="D39" s="83"/>
      <c r="E39" s="83"/>
      <c r="F39" s="83"/>
      <c r="G39" s="83"/>
      <c r="H39" s="83"/>
      <c r="I39" s="83"/>
      <c r="J39" s="83"/>
      <c r="K39" s="142"/>
      <c r="M39" s="185"/>
    </row>
    <row r="40" ht="31" customHeight="1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ht="18.75" customHeight="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32" customHeight="1" spans="1:11">
      <c r="A42" s="199" t="s">
        <v>142</v>
      </c>
      <c r="B42" s="195" t="s">
        <v>299</v>
      </c>
      <c r="C42" s="195"/>
      <c r="D42" s="132" t="s">
        <v>300</v>
      </c>
      <c r="E42" s="195" t="s">
        <v>301</v>
      </c>
      <c r="F42" s="132" t="s">
        <v>146</v>
      </c>
      <c r="G42" s="200">
        <v>45853</v>
      </c>
      <c r="H42" s="132" t="s">
        <v>147</v>
      </c>
      <c r="I42" s="132"/>
      <c r="J42" s="195" t="s">
        <v>227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321310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9"/>
  <sheetViews>
    <sheetView zoomScale="80" zoomScaleNormal="80" topLeftCell="A3" workbookViewId="0">
      <selection activeCell="I33" sqref="I33"/>
    </sheetView>
  </sheetViews>
  <sheetFormatPr defaultColWidth="9" defaultRowHeight="26" customHeight="1"/>
  <cols>
    <col min="1" max="1" width="17.1666666666667" style="153" customWidth="1"/>
    <col min="2" max="7" width="9.33333333333333" style="153" customWidth="1"/>
    <col min="8" max="8" width="1.33333333333333" style="153" customWidth="1"/>
    <col min="9" max="14" width="15.1666666666667" style="154" customWidth="1"/>
    <col min="15" max="16384" width="9" style="153"/>
  </cols>
  <sheetData>
    <row r="1" ht="22" customHeight="1" spans="1:14">
      <c r="A1" s="155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" customHeight="1" spans="1:14">
      <c r="A2" s="157" t="s">
        <v>61</v>
      </c>
      <c r="B2" s="158" t="str">
        <f>'验货尺寸表 '!B2</f>
        <v>TADDAN92238</v>
      </c>
      <c r="C2" s="158"/>
      <c r="D2" s="159" t="s">
        <v>68</v>
      </c>
      <c r="E2" s="158" t="str">
        <f>'验货尺寸表 '!E2</f>
        <v>女式超轻羽绒服</v>
      </c>
      <c r="F2" s="158"/>
      <c r="G2" s="158"/>
      <c r="H2" s="160"/>
      <c r="I2" s="177" t="s">
        <v>57</v>
      </c>
      <c r="J2" s="178" t="s">
        <v>56</v>
      </c>
      <c r="K2" s="178"/>
      <c r="L2" s="178"/>
      <c r="M2" s="178"/>
      <c r="N2" s="178"/>
    </row>
    <row r="3" ht="22" customHeight="1" spans="1:14">
      <c r="A3" s="161" t="s">
        <v>151</v>
      </c>
      <c r="B3" s="162" t="s">
        <v>152</v>
      </c>
      <c r="C3" s="162"/>
      <c r="D3" s="162"/>
      <c r="E3" s="162"/>
      <c r="F3" s="162"/>
      <c r="G3" s="162"/>
      <c r="H3" s="160"/>
      <c r="I3" s="179" t="s">
        <v>153</v>
      </c>
      <c r="J3" s="179"/>
      <c r="K3" s="179"/>
      <c r="L3" s="179"/>
      <c r="M3" s="179"/>
      <c r="N3" s="179"/>
    </row>
    <row r="4" ht="22" customHeight="1" spans="1:14">
      <c r="A4" s="161"/>
      <c r="B4" s="163" t="s">
        <v>154</v>
      </c>
      <c r="C4" s="163" t="s">
        <v>155</v>
      </c>
      <c r="D4" s="163" t="s">
        <v>156</v>
      </c>
      <c r="E4" s="163" t="s">
        <v>157</v>
      </c>
      <c r="F4" s="163" t="s">
        <v>158</v>
      </c>
      <c r="G4" s="163" t="s">
        <v>159</v>
      </c>
      <c r="H4" s="160"/>
      <c r="I4" s="163" t="s">
        <v>302</v>
      </c>
      <c r="J4" s="163" t="s">
        <v>303</v>
      </c>
      <c r="K4" s="163" t="s">
        <v>304</v>
      </c>
      <c r="L4" s="163" t="s">
        <v>305</v>
      </c>
      <c r="M4" s="163" t="s">
        <v>306</v>
      </c>
      <c r="N4" s="163" t="s">
        <v>307</v>
      </c>
    </row>
    <row r="5" ht="22" customHeight="1" spans="1:14">
      <c r="A5" s="161"/>
      <c r="B5" s="163" t="s">
        <v>162</v>
      </c>
      <c r="C5" s="163" t="s">
        <v>163</v>
      </c>
      <c r="D5" s="163" t="s">
        <v>164</v>
      </c>
      <c r="E5" s="163" t="s">
        <v>165</v>
      </c>
      <c r="F5" s="163" t="s">
        <v>166</v>
      </c>
      <c r="G5" s="163" t="s">
        <v>167</v>
      </c>
      <c r="H5" s="160"/>
      <c r="I5" s="163" t="s">
        <v>162</v>
      </c>
      <c r="J5" s="163" t="s">
        <v>163</v>
      </c>
      <c r="K5" s="163" t="s">
        <v>164</v>
      </c>
      <c r="L5" s="163" t="s">
        <v>165</v>
      </c>
      <c r="M5" s="163" t="s">
        <v>166</v>
      </c>
      <c r="N5" s="163" t="s">
        <v>167</v>
      </c>
    </row>
    <row r="6" ht="22" customHeight="1" spans="1:14">
      <c r="A6" s="164" t="s">
        <v>169</v>
      </c>
      <c r="B6" s="165">
        <f t="shared" ref="B6:B8" si="0">C6-1</f>
        <v>58</v>
      </c>
      <c r="C6" s="165">
        <f t="shared" ref="C6:C8" si="1">D6-2</f>
        <v>59</v>
      </c>
      <c r="D6" s="166">
        <v>61</v>
      </c>
      <c r="E6" s="165">
        <f t="shared" ref="E6:E8" si="2">D6+2</f>
        <v>63</v>
      </c>
      <c r="F6" s="165">
        <f t="shared" ref="F6:F8" si="3">E6+2</f>
        <v>65</v>
      </c>
      <c r="G6" s="165">
        <f t="shared" ref="G6:G8" si="4">F6+1</f>
        <v>66</v>
      </c>
      <c r="H6" s="160"/>
      <c r="I6" s="180" t="s">
        <v>234</v>
      </c>
      <c r="J6" s="180" t="s">
        <v>172</v>
      </c>
      <c r="K6" s="180" t="s">
        <v>172</v>
      </c>
      <c r="L6" s="180" t="s">
        <v>172</v>
      </c>
      <c r="M6" s="180" t="s">
        <v>170</v>
      </c>
      <c r="N6" s="180" t="s">
        <v>172</v>
      </c>
    </row>
    <row r="7" ht="22" customHeight="1" spans="1:14">
      <c r="A7" s="164" t="s">
        <v>171</v>
      </c>
      <c r="B7" s="165">
        <f t="shared" si="0"/>
        <v>60</v>
      </c>
      <c r="C7" s="165">
        <f t="shared" si="1"/>
        <v>61</v>
      </c>
      <c r="D7" s="166">
        <v>63</v>
      </c>
      <c r="E7" s="165">
        <f t="shared" si="2"/>
        <v>65</v>
      </c>
      <c r="F7" s="165">
        <f t="shared" si="3"/>
        <v>67</v>
      </c>
      <c r="G7" s="165">
        <f t="shared" si="4"/>
        <v>68</v>
      </c>
      <c r="H7" s="160"/>
      <c r="I7" s="180" t="s">
        <v>178</v>
      </c>
      <c r="J7" s="180" t="s">
        <v>172</v>
      </c>
      <c r="K7" s="180" t="s">
        <v>172</v>
      </c>
      <c r="L7" s="180" t="s">
        <v>172</v>
      </c>
      <c r="M7" s="180" t="s">
        <v>172</v>
      </c>
      <c r="N7" s="180" t="s">
        <v>170</v>
      </c>
    </row>
    <row r="8" ht="22" customHeight="1" spans="1:14">
      <c r="A8" s="164" t="s">
        <v>173</v>
      </c>
      <c r="B8" s="165">
        <f t="shared" si="0"/>
        <v>60</v>
      </c>
      <c r="C8" s="165">
        <f t="shared" si="1"/>
        <v>61</v>
      </c>
      <c r="D8" s="166">
        <v>63</v>
      </c>
      <c r="E8" s="165">
        <f t="shared" si="2"/>
        <v>65</v>
      </c>
      <c r="F8" s="165">
        <f t="shared" si="3"/>
        <v>67</v>
      </c>
      <c r="G8" s="165">
        <f t="shared" si="4"/>
        <v>68</v>
      </c>
      <c r="H8" s="160"/>
      <c r="I8" s="180" t="s">
        <v>172</v>
      </c>
      <c r="J8" s="180" t="s">
        <v>172</v>
      </c>
      <c r="K8" s="180" t="s">
        <v>172</v>
      </c>
      <c r="L8" s="180" t="s">
        <v>172</v>
      </c>
      <c r="M8" s="180" t="s">
        <v>172</v>
      </c>
      <c r="N8" s="180" t="s">
        <v>170</v>
      </c>
    </row>
    <row r="9" ht="22" customHeight="1" spans="1:14">
      <c r="A9" s="164" t="s">
        <v>174</v>
      </c>
      <c r="B9" s="165">
        <f t="shared" ref="B9:B12" si="5">C9-4</f>
        <v>96</v>
      </c>
      <c r="C9" s="165">
        <f t="shared" ref="C9:C12" si="6">D9-4</f>
        <v>100</v>
      </c>
      <c r="D9" s="166">
        <v>104</v>
      </c>
      <c r="E9" s="165">
        <f t="shared" ref="E9:E12" si="7">D9+4</f>
        <v>108</v>
      </c>
      <c r="F9" s="165">
        <f>E9+4</f>
        <v>112</v>
      </c>
      <c r="G9" s="165">
        <f t="shared" ref="G9:G12" si="8">F9+6</f>
        <v>118</v>
      </c>
      <c r="H9" s="160"/>
      <c r="I9" s="180" t="s">
        <v>178</v>
      </c>
      <c r="J9" s="180" t="s">
        <v>172</v>
      </c>
      <c r="K9" s="180" t="s">
        <v>172</v>
      </c>
      <c r="L9" s="180" t="s">
        <v>172</v>
      </c>
      <c r="M9" s="180" t="s">
        <v>178</v>
      </c>
      <c r="N9" s="180" t="s">
        <v>172</v>
      </c>
    </row>
    <row r="10" ht="22" customHeight="1" spans="1:14">
      <c r="A10" s="164" t="s">
        <v>175</v>
      </c>
      <c r="B10" s="165">
        <f t="shared" si="5"/>
        <v>91</v>
      </c>
      <c r="C10" s="165">
        <f t="shared" si="6"/>
        <v>95</v>
      </c>
      <c r="D10" s="166">
        <v>99</v>
      </c>
      <c r="E10" s="165">
        <f t="shared" si="7"/>
        <v>103</v>
      </c>
      <c r="F10" s="165">
        <f t="shared" ref="F10:F12" si="9">E10+5</f>
        <v>108</v>
      </c>
      <c r="G10" s="165">
        <f t="shared" si="8"/>
        <v>114</v>
      </c>
      <c r="H10" s="160"/>
      <c r="I10" s="180" t="s">
        <v>172</v>
      </c>
      <c r="J10" s="180" t="s">
        <v>178</v>
      </c>
      <c r="K10" s="180" t="s">
        <v>178</v>
      </c>
      <c r="L10" s="180" t="s">
        <v>178</v>
      </c>
      <c r="M10" s="180" t="s">
        <v>172</v>
      </c>
      <c r="N10" s="180" t="s">
        <v>172</v>
      </c>
    </row>
    <row r="11" ht="22" customHeight="1" spans="1:14">
      <c r="A11" s="164" t="s">
        <v>176</v>
      </c>
      <c r="B11" s="165">
        <f t="shared" si="5"/>
        <v>98</v>
      </c>
      <c r="C11" s="165">
        <f t="shared" si="6"/>
        <v>102</v>
      </c>
      <c r="D11" s="166">
        <v>106</v>
      </c>
      <c r="E11" s="165">
        <f t="shared" si="7"/>
        <v>110</v>
      </c>
      <c r="F11" s="165">
        <f t="shared" si="9"/>
        <v>115</v>
      </c>
      <c r="G11" s="165">
        <f t="shared" si="8"/>
        <v>121</v>
      </c>
      <c r="H11" s="160"/>
      <c r="I11" s="180" t="s">
        <v>172</v>
      </c>
      <c r="J11" s="180" t="s">
        <v>172</v>
      </c>
      <c r="K11" s="180" t="s">
        <v>172</v>
      </c>
      <c r="L11" s="180" t="s">
        <v>172</v>
      </c>
      <c r="M11" s="180" t="s">
        <v>172</v>
      </c>
      <c r="N11" s="180" t="s">
        <v>172</v>
      </c>
    </row>
    <row r="12" ht="22" customHeight="1" spans="1:14">
      <c r="A12" s="164" t="s">
        <v>177</v>
      </c>
      <c r="B12" s="165">
        <f t="shared" si="5"/>
        <v>85</v>
      </c>
      <c r="C12" s="165">
        <f t="shared" si="6"/>
        <v>89</v>
      </c>
      <c r="D12" s="166">
        <v>93</v>
      </c>
      <c r="E12" s="165">
        <f t="shared" si="7"/>
        <v>97</v>
      </c>
      <c r="F12" s="165">
        <f t="shared" si="9"/>
        <v>102</v>
      </c>
      <c r="G12" s="165">
        <f t="shared" si="8"/>
        <v>108</v>
      </c>
      <c r="H12" s="160"/>
      <c r="I12" s="180" t="s">
        <v>236</v>
      </c>
      <c r="J12" s="180" t="s">
        <v>236</v>
      </c>
      <c r="K12" s="180" t="s">
        <v>234</v>
      </c>
      <c r="L12" s="180" t="s">
        <v>236</v>
      </c>
      <c r="M12" s="180" t="s">
        <v>236</v>
      </c>
      <c r="N12" s="180" t="s">
        <v>172</v>
      </c>
    </row>
    <row r="13" ht="22" customHeight="1" spans="1:14">
      <c r="A13" s="167" t="s">
        <v>179</v>
      </c>
      <c r="B13" s="165">
        <f>C13-1.2</f>
        <v>38.6</v>
      </c>
      <c r="C13" s="165">
        <f>D13-1.2</f>
        <v>39.8</v>
      </c>
      <c r="D13" s="166">
        <v>41</v>
      </c>
      <c r="E13" s="165">
        <f>D13+1.2</f>
        <v>42.2</v>
      </c>
      <c r="F13" s="165">
        <f>E13+1.2</f>
        <v>43.4</v>
      </c>
      <c r="G13" s="165">
        <f>F13+1.4</f>
        <v>44.8</v>
      </c>
      <c r="H13" s="160"/>
      <c r="I13" s="180" t="s">
        <v>172</v>
      </c>
      <c r="J13" s="180" t="s">
        <v>308</v>
      </c>
      <c r="K13" s="180" t="s">
        <v>172</v>
      </c>
      <c r="L13" s="180" t="s">
        <v>309</v>
      </c>
      <c r="M13" s="180" t="s">
        <v>172</v>
      </c>
      <c r="N13" s="180" t="s">
        <v>172</v>
      </c>
    </row>
    <row r="14" ht="22" customHeight="1" spans="1:14">
      <c r="A14" s="167" t="s">
        <v>180</v>
      </c>
      <c r="B14" s="165">
        <f>C14-0.6</f>
        <v>59.2</v>
      </c>
      <c r="C14" s="165">
        <f>D14-1.2</f>
        <v>59.8</v>
      </c>
      <c r="D14" s="166">
        <v>61</v>
      </c>
      <c r="E14" s="165">
        <f>D14+1.2</f>
        <v>62.2</v>
      </c>
      <c r="F14" s="165">
        <f>E14+1.2</f>
        <v>63.4</v>
      </c>
      <c r="G14" s="165">
        <f>F14+0.6</f>
        <v>64</v>
      </c>
      <c r="H14" s="160"/>
      <c r="I14" s="180" t="s">
        <v>172</v>
      </c>
      <c r="J14" s="180" t="s">
        <v>310</v>
      </c>
      <c r="K14" s="180" t="s">
        <v>172</v>
      </c>
      <c r="L14" s="180" t="s">
        <v>172</v>
      </c>
      <c r="M14" s="180" t="s">
        <v>239</v>
      </c>
      <c r="N14" s="180" t="s">
        <v>170</v>
      </c>
    </row>
    <row r="15" ht="22" customHeight="1" spans="1:14">
      <c r="A15" s="164" t="s">
        <v>181</v>
      </c>
      <c r="B15" s="165">
        <f>C15-0.8</f>
        <v>19.9</v>
      </c>
      <c r="C15" s="165">
        <f>D15-0.8</f>
        <v>20.7</v>
      </c>
      <c r="D15" s="166">
        <v>21.5</v>
      </c>
      <c r="E15" s="165">
        <f>D15+0.8</f>
        <v>22.3</v>
      </c>
      <c r="F15" s="165">
        <f>E15+0.8</f>
        <v>23.1</v>
      </c>
      <c r="G15" s="165">
        <f>F15+1.3</f>
        <v>24.4</v>
      </c>
      <c r="H15" s="160"/>
      <c r="I15" s="180" t="s">
        <v>172</v>
      </c>
      <c r="J15" s="180" t="s">
        <v>172</v>
      </c>
      <c r="K15" s="180" t="s">
        <v>172</v>
      </c>
      <c r="L15" s="180" t="s">
        <v>172</v>
      </c>
      <c r="M15" s="180" t="s">
        <v>172</v>
      </c>
      <c r="N15" s="180" t="s">
        <v>172</v>
      </c>
    </row>
    <row r="16" ht="22" customHeight="1" spans="1:14">
      <c r="A16" s="164" t="s">
        <v>182</v>
      </c>
      <c r="B16" s="165">
        <f>C16-0.7</f>
        <v>16.1</v>
      </c>
      <c r="C16" s="165">
        <f>D16-0.7</f>
        <v>16.8</v>
      </c>
      <c r="D16" s="166">
        <v>17.5</v>
      </c>
      <c r="E16" s="165">
        <f>D16+0.7</f>
        <v>18.2</v>
      </c>
      <c r="F16" s="165">
        <f>E16+0.7</f>
        <v>18.9</v>
      </c>
      <c r="G16" s="165">
        <f>F16+1</f>
        <v>19.9</v>
      </c>
      <c r="H16" s="160"/>
      <c r="I16" s="180" t="s">
        <v>172</v>
      </c>
      <c r="J16" s="180" t="s">
        <v>308</v>
      </c>
      <c r="K16" s="180" t="s">
        <v>172</v>
      </c>
      <c r="L16" s="180" t="s">
        <v>172</v>
      </c>
      <c r="M16" s="180" t="s">
        <v>172</v>
      </c>
      <c r="N16" s="180" t="s">
        <v>172</v>
      </c>
    </row>
    <row r="17" ht="22" customHeight="1" spans="1:14">
      <c r="A17" s="164" t="s">
        <v>183</v>
      </c>
      <c r="B17" s="165">
        <f t="shared" ref="B17:B22" si="10">C17-0.5</f>
        <v>13</v>
      </c>
      <c r="C17" s="165">
        <f t="shared" ref="C17:C22" si="11">D17-0.5</f>
        <v>13.5</v>
      </c>
      <c r="D17" s="166">
        <v>14</v>
      </c>
      <c r="E17" s="165">
        <f t="shared" ref="E17:E22" si="12">D17+0.5</f>
        <v>14.5</v>
      </c>
      <c r="F17" s="165">
        <f t="shared" ref="F17:F22" si="13">E17+0.5</f>
        <v>15</v>
      </c>
      <c r="G17" s="165">
        <f>F17+0.7</f>
        <v>15.7</v>
      </c>
      <c r="H17" s="160"/>
      <c r="I17" s="180" t="s">
        <v>172</v>
      </c>
      <c r="J17" s="180" t="s">
        <v>172</v>
      </c>
      <c r="K17" s="180" t="s">
        <v>172</v>
      </c>
      <c r="L17" s="180" t="s">
        <v>172</v>
      </c>
      <c r="M17" s="180" t="s">
        <v>172</v>
      </c>
      <c r="N17" s="180" t="s">
        <v>172</v>
      </c>
    </row>
    <row r="18" ht="22" customHeight="1" spans="1:14">
      <c r="A18" s="164" t="s">
        <v>184</v>
      </c>
      <c r="B18" s="165">
        <f t="shared" si="10"/>
        <v>9</v>
      </c>
      <c r="C18" s="165">
        <f t="shared" si="11"/>
        <v>9.5</v>
      </c>
      <c r="D18" s="166">
        <v>10</v>
      </c>
      <c r="E18" s="165">
        <f t="shared" si="12"/>
        <v>10.5</v>
      </c>
      <c r="F18" s="165">
        <f t="shared" si="13"/>
        <v>11</v>
      </c>
      <c r="G18" s="165">
        <f>F18+0.7</f>
        <v>11.7</v>
      </c>
      <c r="H18" s="160"/>
      <c r="I18" s="180" t="s">
        <v>172</v>
      </c>
      <c r="J18" s="180" t="s">
        <v>172</v>
      </c>
      <c r="K18" s="180" t="s">
        <v>172</v>
      </c>
      <c r="L18" s="180" t="s">
        <v>172</v>
      </c>
      <c r="M18" s="180" t="s">
        <v>172</v>
      </c>
      <c r="N18" s="180" t="s">
        <v>172</v>
      </c>
    </row>
    <row r="19" ht="22" customHeight="1" spans="1:14">
      <c r="A19" s="164" t="s">
        <v>185</v>
      </c>
      <c r="B19" s="165">
        <f>C19-1</f>
        <v>49</v>
      </c>
      <c r="C19" s="165">
        <f>D19-1</f>
        <v>50</v>
      </c>
      <c r="D19" s="166">
        <v>51</v>
      </c>
      <c r="E19" s="165">
        <f>D19+1</f>
        <v>52</v>
      </c>
      <c r="F19" s="165">
        <f>E19+1</f>
        <v>53</v>
      </c>
      <c r="G19" s="165">
        <f>F19+1.5</f>
        <v>54.5</v>
      </c>
      <c r="H19" s="160"/>
      <c r="I19" s="180" t="s">
        <v>172</v>
      </c>
      <c r="J19" s="180" t="s">
        <v>172</v>
      </c>
      <c r="K19" s="180" t="s">
        <v>172</v>
      </c>
      <c r="L19" s="180" t="s">
        <v>172</v>
      </c>
      <c r="M19" s="180" t="s">
        <v>172</v>
      </c>
      <c r="N19" s="180" t="s">
        <v>172</v>
      </c>
    </row>
    <row r="20" ht="22" customHeight="1" spans="1:14">
      <c r="A20" s="164" t="s">
        <v>186</v>
      </c>
      <c r="B20" s="165">
        <f>D20</f>
        <v>9</v>
      </c>
      <c r="C20" s="165">
        <f>D20</f>
        <v>9</v>
      </c>
      <c r="D20" s="166">
        <v>9</v>
      </c>
      <c r="E20" s="165">
        <f>D20</f>
        <v>9</v>
      </c>
      <c r="F20" s="165">
        <f>D20</f>
        <v>9</v>
      </c>
      <c r="G20" s="165">
        <f>D20</f>
        <v>9</v>
      </c>
      <c r="H20" s="160"/>
      <c r="I20" s="180" t="s">
        <v>172</v>
      </c>
      <c r="J20" s="180" t="s">
        <v>172</v>
      </c>
      <c r="K20" s="180" t="s">
        <v>172</v>
      </c>
      <c r="L20" s="180" t="s">
        <v>172</v>
      </c>
      <c r="M20" s="180" t="s">
        <v>234</v>
      </c>
      <c r="N20" s="180" t="s">
        <v>172</v>
      </c>
    </row>
    <row r="21" ht="22" customHeight="1" spans="1:14">
      <c r="A21" s="164" t="s">
        <v>187</v>
      </c>
      <c r="B21" s="165">
        <f t="shared" si="10"/>
        <v>33.5</v>
      </c>
      <c r="C21" s="165">
        <f t="shared" si="11"/>
        <v>34</v>
      </c>
      <c r="D21" s="166">
        <v>34.5</v>
      </c>
      <c r="E21" s="165">
        <f t="shared" si="12"/>
        <v>35</v>
      </c>
      <c r="F21" s="165">
        <f t="shared" si="13"/>
        <v>35.5</v>
      </c>
      <c r="G21" s="165">
        <f>F21+0.5</f>
        <v>36</v>
      </c>
      <c r="H21" s="160"/>
      <c r="I21" s="180" t="s">
        <v>172</v>
      </c>
      <c r="J21" s="180" t="s">
        <v>170</v>
      </c>
      <c r="K21" s="180" t="s">
        <v>172</v>
      </c>
      <c r="L21" s="180" t="s">
        <v>172</v>
      </c>
      <c r="M21" s="180" t="s">
        <v>172</v>
      </c>
      <c r="N21" s="180" t="s">
        <v>170</v>
      </c>
    </row>
    <row r="22" ht="22" customHeight="1" spans="1:14">
      <c r="A22" s="164" t="s">
        <v>188</v>
      </c>
      <c r="B22" s="165">
        <f t="shared" si="10"/>
        <v>27</v>
      </c>
      <c r="C22" s="165">
        <f t="shared" si="11"/>
        <v>27.5</v>
      </c>
      <c r="D22" s="166">
        <v>28</v>
      </c>
      <c r="E22" s="165">
        <f t="shared" si="12"/>
        <v>28.5</v>
      </c>
      <c r="F22" s="165">
        <f t="shared" si="13"/>
        <v>29</v>
      </c>
      <c r="G22" s="168">
        <f>F22+0.75</f>
        <v>29.75</v>
      </c>
      <c r="H22" s="160"/>
      <c r="I22" s="180" t="s">
        <v>172</v>
      </c>
      <c r="J22" s="180" t="s">
        <v>172</v>
      </c>
      <c r="K22" s="180" t="s">
        <v>172</v>
      </c>
      <c r="L22" s="180" t="s">
        <v>172</v>
      </c>
      <c r="M22" s="180" t="s">
        <v>172</v>
      </c>
      <c r="N22" s="180" t="s">
        <v>172</v>
      </c>
    </row>
    <row r="23" ht="22" customHeight="1" spans="1:14">
      <c r="A23" s="164" t="s">
        <v>189</v>
      </c>
      <c r="B23" s="165">
        <f>D23-1</f>
        <v>18.5</v>
      </c>
      <c r="C23" s="165">
        <f t="shared" ref="C23:G23" si="14">B23</f>
        <v>18.5</v>
      </c>
      <c r="D23" s="166">
        <v>19.5</v>
      </c>
      <c r="E23" s="165">
        <f t="shared" si="14"/>
        <v>19.5</v>
      </c>
      <c r="F23" s="165">
        <f>D23+1.5</f>
        <v>21</v>
      </c>
      <c r="G23" s="165">
        <f t="shared" si="14"/>
        <v>21</v>
      </c>
      <c r="H23" s="160"/>
      <c r="I23" s="180" t="s">
        <v>172</v>
      </c>
      <c r="J23" s="180" t="s">
        <v>172</v>
      </c>
      <c r="K23" s="180" t="s">
        <v>172</v>
      </c>
      <c r="L23" s="180" t="s">
        <v>172</v>
      </c>
      <c r="M23" s="180" t="s">
        <v>172</v>
      </c>
      <c r="N23" s="180" t="s">
        <v>172</v>
      </c>
    </row>
    <row r="24" ht="22" customHeight="1" spans="1:14">
      <c r="A24" s="169" t="s">
        <v>190</v>
      </c>
      <c r="B24" s="170">
        <f>C24-4</f>
        <v>81</v>
      </c>
      <c r="C24" s="170">
        <f>D24-5</f>
        <v>85</v>
      </c>
      <c r="D24" s="166">
        <v>90</v>
      </c>
      <c r="E24" s="170">
        <f>D24+6</f>
        <v>96</v>
      </c>
      <c r="F24" s="170">
        <v>103</v>
      </c>
      <c r="G24" s="170">
        <f>F24+8</f>
        <v>111</v>
      </c>
      <c r="H24" s="160"/>
      <c r="I24" s="180"/>
      <c r="J24" s="180"/>
      <c r="K24" s="180"/>
      <c r="L24" s="180"/>
      <c r="M24" s="180"/>
      <c r="N24" s="180"/>
    </row>
    <row r="25" ht="22" customHeight="1" spans="1:14">
      <c r="A25" s="169" t="s">
        <v>191</v>
      </c>
      <c r="B25" s="170">
        <f>B24-3</f>
        <v>78</v>
      </c>
      <c r="C25" s="170">
        <f>C24-3</f>
        <v>82</v>
      </c>
      <c r="D25" s="166">
        <f>D24-3</f>
        <v>87</v>
      </c>
      <c r="E25" s="170">
        <f>E24-3</f>
        <v>93</v>
      </c>
      <c r="F25" s="170">
        <f>F24-5</f>
        <v>98</v>
      </c>
      <c r="G25" s="170">
        <f>G24-5</f>
        <v>106</v>
      </c>
      <c r="H25" s="160"/>
      <c r="I25" s="181"/>
      <c r="J25" s="181"/>
      <c r="K25" s="181"/>
      <c r="L25" s="181"/>
      <c r="M25" s="181"/>
      <c r="N25" s="181"/>
    </row>
    <row r="26" ht="22" customHeight="1" spans="1:14">
      <c r="A26" s="171"/>
      <c r="B26" s="172"/>
      <c r="C26" s="173"/>
      <c r="D26" s="174"/>
      <c r="E26" s="173"/>
      <c r="F26" s="173"/>
      <c r="G26" s="173"/>
      <c r="H26" s="160"/>
      <c r="I26" s="181"/>
      <c r="J26" s="181"/>
      <c r="K26" s="181"/>
      <c r="L26" s="181"/>
      <c r="M26" s="181"/>
      <c r="N26" s="181"/>
    </row>
    <row r="27" ht="22" customHeight="1" spans="1:14">
      <c r="A27" s="175" t="s">
        <v>192</v>
      </c>
      <c r="D27" s="176"/>
      <c r="E27" s="176"/>
      <c r="F27" s="176"/>
      <c r="G27" s="176"/>
      <c r="H27" s="176"/>
      <c r="I27" s="182"/>
      <c r="J27" s="182"/>
      <c r="K27" s="182"/>
      <c r="L27" s="182"/>
      <c r="M27" s="182"/>
      <c r="N27" s="182"/>
    </row>
    <row r="28" ht="22" customHeight="1" spans="1:14">
      <c r="A28" s="153" t="s">
        <v>311</v>
      </c>
      <c r="D28" s="176"/>
      <c r="E28" s="176"/>
      <c r="F28" s="176"/>
      <c r="G28" s="176"/>
      <c r="H28" s="176"/>
      <c r="I28" s="182"/>
      <c r="J28" s="182"/>
      <c r="K28" s="182"/>
      <c r="L28" s="182"/>
      <c r="M28" s="182"/>
      <c r="N28" s="182"/>
    </row>
    <row r="29" ht="14.25" spans="1:13">
      <c r="A29" s="176"/>
      <c r="B29" s="176"/>
      <c r="C29" s="176"/>
      <c r="D29" s="176"/>
      <c r="E29" s="176"/>
      <c r="F29" s="176"/>
      <c r="G29" s="176"/>
      <c r="H29" s="176"/>
      <c r="I29" s="183" t="s">
        <v>312</v>
      </c>
      <c r="J29" s="183"/>
      <c r="K29" s="183" t="s">
        <v>313</v>
      </c>
      <c r="L29" s="183"/>
      <c r="M29" s="183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0.16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</cols>
  <sheetData>
    <row r="1" ht="26.25" spans="1:11">
      <c r="A1" s="67" t="s">
        <v>244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" spans="1:11">
      <c r="A2" s="68" t="s">
        <v>53</v>
      </c>
      <c r="B2" s="69" t="s">
        <v>54</v>
      </c>
      <c r="C2" s="69"/>
      <c r="D2" s="70" t="s">
        <v>61</v>
      </c>
      <c r="E2" s="71" t="s">
        <v>314</v>
      </c>
      <c r="F2" s="72" t="s">
        <v>245</v>
      </c>
      <c r="G2" s="73" t="s">
        <v>315</v>
      </c>
      <c r="H2" s="74"/>
      <c r="I2" s="105" t="s">
        <v>57</v>
      </c>
      <c r="J2" s="133" t="s">
        <v>316</v>
      </c>
      <c r="K2" s="134"/>
    </row>
    <row r="3" spans="1:11">
      <c r="A3" s="75" t="s">
        <v>75</v>
      </c>
      <c r="B3" s="76">
        <v>11684</v>
      </c>
      <c r="C3" s="76"/>
      <c r="D3" s="77" t="s">
        <v>246</v>
      </c>
      <c r="E3" s="78">
        <v>45721</v>
      </c>
      <c r="F3" s="79"/>
      <c r="G3" s="79"/>
      <c r="H3" s="80" t="s">
        <v>247</v>
      </c>
      <c r="I3" s="80"/>
      <c r="J3" s="80"/>
      <c r="K3" s="135"/>
    </row>
    <row r="4" spans="1:11">
      <c r="A4" s="81" t="s">
        <v>72</v>
      </c>
      <c r="B4" s="82">
        <v>4</v>
      </c>
      <c r="C4" s="82">
        <v>6</v>
      </c>
      <c r="D4" s="83" t="s">
        <v>248</v>
      </c>
      <c r="E4" s="79" t="s">
        <v>249</v>
      </c>
      <c r="F4" s="79"/>
      <c r="G4" s="79"/>
      <c r="H4" s="83" t="s">
        <v>250</v>
      </c>
      <c r="I4" s="83"/>
      <c r="J4" s="96" t="s">
        <v>66</v>
      </c>
      <c r="K4" s="136" t="s">
        <v>67</v>
      </c>
    </row>
    <row r="5" spans="1:11">
      <c r="A5" s="81" t="s">
        <v>251</v>
      </c>
      <c r="B5" s="76" t="s">
        <v>317</v>
      </c>
      <c r="C5" s="76"/>
      <c r="D5" s="77" t="s">
        <v>249</v>
      </c>
      <c r="E5" s="77" t="s">
        <v>253</v>
      </c>
      <c r="F5" s="77" t="s">
        <v>254</v>
      </c>
      <c r="G5" s="77" t="s">
        <v>255</v>
      </c>
      <c r="H5" s="83" t="s">
        <v>256</v>
      </c>
      <c r="I5" s="83"/>
      <c r="J5" s="96" t="s">
        <v>66</v>
      </c>
      <c r="K5" s="136" t="s">
        <v>67</v>
      </c>
    </row>
    <row r="6" ht="15" spans="1:11">
      <c r="A6" s="84" t="s">
        <v>257</v>
      </c>
      <c r="B6" s="85">
        <v>315</v>
      </c>
      <c r="C6" s="85"/>
      <c r="D6" s="86" t="s">
        <v>259</v>
      </c>
      <c r="E6" s="87"/>
      <c r="F6" s="88">
        <v>11684</v>
      </c>
      <c r="G6" s="86"/>
      <c r="H6" s="89" t="s">
        <v>260</v>
      </c>
      <c r="I6" s="89"/>
      <c r="J6" s="102" t="s">
        <v>66</v>
      </c>
      <c r="K6" s="137" t="s">
        <v>67</v>
      </c>
    </row>
    <row r="7" ht="1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261</v>
      </c>
      <c r="B8" s="72" t="s">
        <v>262</v>
      </c>
      <c r="C8" s="72" t="s">
        <v>263</v>
      </c>
      <c r="D8" s="72" t="s">
        <v>264</v>
      </c>
      <c r="E8" s="72" t="s">
        <v>265</v>
      </c>
      <c r="F8" s="72" t="s">
        <v>266</v>
      </c>
      <c r="G8" s="94" t="s">
        <v>318</v>
      </c>
      <c r="H8" s="95"/>
      <c r="I8" s="95"/>
      <c r="J8" s="95"/>
      <c r="K8" s="138"/>
    </row>
    <row r="9" spans="1:11">
      <c r="A9" s="81" t="s">
        <v>268</v>
      </c>
      <c r="B9" s="83"/>
      <c r="C9" s="96" t="s">
        <v>66</v>
      </c>
      <c r="D9" s="96" t="s">
        <v>67</v>
      </c>
      <c r="E9" s="77" t="s">
        <v>269</v>
      </c>
      <c r="F9" s="97" t="s">
        <v>270</v>
      </c>
      <c r="G9" s="98" t="s">
        <v>271</v>
      </c>
      <c r="H9" s="99"/>
      <c r="I9" s="99"/>
      <c r="J9" s="99"/>
      <c r="K9" s="139"/>
    </row>
    <row r="10" spans="1:11">
      <c r="A10" s="81" t="s">
        <v>272</v>
      </c>
      <c r="B10" s="83"/>
      <c r="C10" s="96" t="s">
        <v>66</v>
      </c>
      <c r="D10" s="96" t="s">
        <v>67</v>
      </c>
      <c r="E10" s="77" t="s">
        <v>273</v>
      </c>
      <c r="F10" s="97" t="s">
        <v>271</v>
      </c>
      <c r="G10" s="98" t="s">
        <v>274</v>
      </c>
      <c r="H10" s="99"/>
      <c r="I10" s="99"/>
      <c r="J10" s="99"/>
      <c r="K10" s="139"/>
    </row>
    <row r="11" spans="1:11">
      <c r="A11" s="100" t="s">
        <v>205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90</v>
      </c>
      <c r="B12" s="96" t="s">
        <v>86</v>
      </c>
      <c r="C12" s="96" t="s">
        <v>87</v>
      </c>
      <c r="D12" s="97"/>
      <c r="E12" s="77" t="s">
        <v>88</v>
      </c>
      <c r="F12" s="96" t="s">
        <v>86</v>
      </c>
      <c r="G12" s="96" t="s">
        <v>87</v>
      </c>
      <c r="H12" s="96"/>
      <c r="I12" s="77" t="s">
        <v>275</v>
      </c>
      <c r="J12" s="96" t="s">
        <v>86</v>
      </c>
      <c r="K12" s="136" t="s">
        <v>87</v>
      </c>
    </row>
    <row r="13" spans="1:11">
      <c r="A13" s="75" t="s">
        <v>93</v>
      </c>
      <c r="B13" s="96" t="s">
        <v>86</v>
      </c>
      <c r="C13" s="96" t="s">
        <v>87</v>
      </c>
      <c r="D13" s="97"/>
      <c r="E13" s="77" t="s">
        <v>98</v>
      </c>
      <c r="F13" s="96" t="s">
        <v>86</v>
      </c>
      <c r="G13" s="96" t="s">
        <v>87</v>
      </c>
      <c r="H13" s="96"/>
      <c r="I13" s="77" t="s">
        <v>276</v>
      </c>
      <c r="J13" s="96" t="s">
        <v>86</v>
      </c>
      <c r="K13" s="136" t="s">
        <v>87</v>
      </c>
    </row>
    <row r="14" ht="15" spans="1:11">
      <c r="A14" s="84" t="s">
        <v>277</v>
      </c>
      <c r="B14" s="102" t="s">
        <v>86</v>
      </c>
      <c r="C14" s="102" t="s">
        <v>87</v>
      </c>
      <c r="D14" s="87"/>
      <c r="E14" s="86" t="s">
        <v>278</v>
      </c>
      <c r="F14" s="102" t="s">
        <v>86</v>
      </c>
      <c r="G14" s="102" t="s">
        <v>87</v>
      </c>
      <c r="H14" s="102"/>
      <c r="I14" s="86" t="s">
        <v>279</v>
      </c>
      <c r="J14" s="102" t="s">
        <v>86</v>
      </c>
      <c r="K14" s="137" t="s">
        <v>87</v>
      </c>
    </row>
    <row r="15" ht="15" spans="1:11">
      <c r="A15" s="90" t="s">
        <v>192</v>
      </c>
      <c r="B15" s="103" t="s">
        <v>271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pans="1:11">
      <c r="A16" s="68" t="s">
        <v>280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319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282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06" t="s">
        <v>320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3"/>
    </row>
    <row r="20" spans="1:11">
      <c r="A20" s="108" t="s">
        <v>321</v>
      </c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08" t="s">
        <v>322</v>
      </c>
      <c r="B21" s="99"/>
      <c r="C21" s="99"/>
      <c r="D21" s="99"/>
      <c r="E21" s="99"/>
      <c r="F21" s="99"/>
      <c r="G21" s="99"/>
      <c r="H21" s="99"/>
      <c r="I21" s="99"/>
      <c r="J21" s="99"/>
      <c r="K21" s="139"/>
    </row>
    <row r="22" spans="1:11">
      <c r="A22" s="108" t="s">
        <v>323</v>
      </c>
      <c r="B22" s="99"/>
      <c r="C22" s="99"/>
      <c r="D22" s="99"/>
      <c r="E22" s="99"/>
      <c r="F22" s="99"/>
      <c r="G22" s="99"/>
      <c r="H22" s="99"/>
      <c r="I22" s="99"/>
      <c r="J22" s="99"/>
      <c r="K22" s="139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126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5" spans="1:11">
      <c r="A25" s="111" t="s">
        <v>287</v>
      </c>
      <c r="B25" s="112" t="s">
        <v>271</v>
      </c>
      <c r="C25" s="112"/>
      <c r="D25" s="112"/>
      <c r="E25" s="112"/>
      <c r="F25" s="112"/>
      <c r="G25" s="112"/>
      <c r="H25" s="112"/>
      <c r="I25" s="112"/>
      <c r="J25" s="112"/>
      <c r="K25" s="145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288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5" t="s">
        <v>324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6"/>
    </row>
    <row r="29" spans="1:11">
      <c r="A29" s="115" t="s">
        <v>325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6"/>
    </row>
    <row r="30" spans="1:11">
      <c r="A30" s="115" t="s">
        <v>326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46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5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spans="1:11">
      <c r="A37" s="124" t="s">
        <v>292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pans="1:11">
      <c r="A38" s="81" t="s">
        <v>293</v>
      </c>
      <c r="B38" s="83"/>
      <c r="C38" s="83"/>
      <c r="D38" s="80" t="s">
        <v>294</v>
      </c>
      <c r="E38" s="80"/>
      <c r="F38" s="126" t="s">
        <v>295</v>
      </c>
      <c r="G38" s="127"/>
      <c r="H38" s="83" t="s">
        <v>296</v>
      </c>
      <c r="I38" s="83"/>
      <c r="J38" s="83" t="s">
        <v>297</v>
      </c>
      <c r="K38" s="142"/>
    </row>
    <row r="39" spans="1:11">
      <c r="A39" s="81" t="s">
        <v>192</v>
      </c>
      <c r="B39" s="128" t="s">
        <v>327</v>
      </c>
      <c r="C39" s="128"/>
      <c r="D39" s="128"/>
      <c r="E39" s="128"/>
      <c r="F39" s="128"/>
      <c r="G39" s="128"/>
      <c r="H39" s="128"/>
      <c r="I39" s="128"/>
      <c r="J39" s="128"/>
      <c r="K39" s="151"/>
    </row>
    <row r="40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15" spans="1:11">
      <c r="A42" s="84" t="s">
        <v>142</v>
      </c>
      <c r="B42" s="129" t="s">
        <v>328</v>
      </c>
      <c r="C42" s="129"/>
      <c r="D42" s="86" t="s">
        <v>300</v>
      </c>
      <c r="E42" s="130" t="s">
        <v>329</v>
      </c>
      <c r="F42" s="86" t="s">
        <v>146</v>
      </c>
      <c r="G42" s="131">
        <v>45724</v>
      </c>
      <c r="H42" s="132" t="s">
        <v>147</v>
      </c>
      <c r="I42" s="132"/>
      <c r="J42" s="129" t="s">
        <v>329</v>
      </c>
      <c r="K42" s="15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2025-07-25T07:02:40Z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