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<sst xmlns="http://schemas.openxmlformats.org/spreadsheetml/2006/main" count="1160" uniqueCount="407">
  <si>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</si>
  <si>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</si>
  <si>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</si>
  <si>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</si>
  <si>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</si>
  <si>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</si>
  <si>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</si>
  <si>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</si>
  <si>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</si>
  <si>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</si>
  <si>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</si>
  <si>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</si>
  <si>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</si>
  <si>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</si>
  <si>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</si>
  <si>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</si>
  <si>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</si>
  <si>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</si>
  <si>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</si>
  <si>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</si>
  <si>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</si>
  <si>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</si>
  <si>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</si>
  <si>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</si>
  <si>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</si>
  <si>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</si>
  <si>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</si>
  <si>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</si>
  <si>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</si>
  <si>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</si>
  <si>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</si>
  <si>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</si>
  <si>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</si>
  <si>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</si>
  <si>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</si>
  <si>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</si>
  <si>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</si>
  <si>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</si>
  <si>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</si>
  <si>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</si>
  <si>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</si>
  <si>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</si>
  <si>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</si>
  <si>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</si>
  <si>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</si>
  <si>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</si>
  <si>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</si>
  <si>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</si>
  <si>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</si>
  <si>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</si>
  <si>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</si>
  <si>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</si>
  <si>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</si>
  <si>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</si>
  <si>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</si>
  <si>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</si>
  <si>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</si>
  <si>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</si>
  <si>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青岛锦瑞麟服装有限公司松尚分厂</t>
  </si>
  <si>
    <t>订单基础信息</t>
  </si>
  <si>
    <t>生产•出货进度</t>
  </si>
  <si>
    <t>指示•确认资料</t>
  </si>
  <si>
    <t>款号</t>
  </si>
  <si>
    <t>TAMMAN92046</t>
  </si>
  <si>
    <t>合同交期</t>
  </si>
  <si>
    <t>①2025/7/29  2342件   （1000-TR01）                                 ②2025/8/8    2506件    （1000-TR01）                                   2025/8/8    700件    （1000-TD06）                         ③2025/8/28    1172件  （1000-TR01）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</si>
  <si>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</si>
  <si>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</si>
  <si>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</si>
  <si>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</si>
  <si>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</si>
  <si>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</si>
  <si>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</si>
  <si>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</si>
  <si>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</si>
  <si>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</si>
  <si>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</si>
  <si>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</si>
  <si>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</si>
  <si>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</si>
  <si>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CGDD25043000046        CGDD25043000047                CGDD25043000048          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</si>
  <si>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</si>
  <si>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</si>
  <si>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</si>
  <si>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</si>
  <si>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</si>
  <si>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</si>
  <si>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</si>
  <si>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</si>
  <si>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</si>
  <si>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</si>
  <si>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</si>
  <si>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</si>
  <si>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</si>
  <si>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</si>
  <si>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</si>
  <si>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</si>
  <si>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</si>
  <si>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</si>
  <si>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</si>
  <si>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</si>
  <si>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</si>
  <si>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</si>
  <si>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</si>
  <si>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</si>
  <si>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</si>
  <si>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</si>
  <si>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</si>
  <si>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</si>
  <si>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</si>
  <si>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</si>
  <si>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XS-150/70B</t>
  </si>
  <si>
    <t>S-155/74B</t>
  </si>
  <si>
    <t>M-160/78B</t>
  </si>
  <si>
    <t>L-165/82B</t>
  </si>
  <si>
    <t>XL-170/86B</t>
  </si>
  <si>
    <t>XXL-175/90B</t>
  </si>
  <si>
    <t>未裁齐原因</t>
  </si>
  <si>
    <t>黑色</t>
  </si>
  <si>
    <t>陆续裁剪中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</si>
  <si>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</si>
  <si>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</si>
  <si>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</si>
  <si>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</si>
  <si>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</si>
  <si>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</si>
  <si>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</si>
  <si>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</si>
  <si>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</si>
  <si>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</si>
  <si>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</si>
  <si>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</si>
  <si>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</si>
  <si>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</si>
  <si>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</si>
  <si>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</si>
  <si>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</si>
  <si>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</si>
  <si>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</si>
  <si>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</si>
  <si>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</si>
  <si>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</si>
  <si>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</si>
  <si>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</si>
  <si>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</si>
  <si>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</si>
  <si>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</si>
  <si>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</si>
  <si>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</si>
  <si>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</si>
  <si>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</si>
  <si>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</si>
  <si>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</si>
  <si>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</si>
  <si>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</si>
  <si>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</si>
  <si>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</si>
  <si>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</si>
  <si>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</si>
  <si>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</si>
  <si>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</si>
  <si>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</si>
  <si>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</si>
  <si>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</si>
  <si>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</si>
  <si>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</si>
  <si>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</si>
  <si>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</si>
  <si>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</si>
  <si>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</si>
  <si>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 xml:space="preserve">黑色L </t>
  </si>
  <si>
    <t>裤外侧长（参考值）</t>
  </si>
  <si>
    <t>+0.4</t>
  </si>
  <si>
    <t>0</t>
  </si>
  <si>
    <t>内裆长</t>
  </si>
  <si>
    <t>+0.2</t>
  </si>
  <si>
    <t>腰围 平量</t>
  </si>
  <si>
    <t>-0.6</t>
  </si>
  <si>
    <t>臀围</t>
  </si>
  <si>
    <t>98</t>
  </si>
  <si>
    <t>+0.8</t>
  </si>
  <si>
    <t>+0.3</t>
  </si>
  <si>
    <t>腿围/2</t>
  </si>
  <si>
    <t>-0.2</t>
  </si>
  <si>
    <t>-0.4</t>
  </si>
  <si>
    <t>膝围/2</t>
  </si>
  <si>
    <t>脚口/2</t>
  </si>
  <si>
    <t>前裆长 含腰</t>
  </si>
  <si>
    <t>-0.7</t>
  </si>
  <si>
    <t>后裆长 含腰</t>
  </si>
  <si>
    <t>前门襟长（不含腰）</t>
  </si>
  <si>
    <t>前插袋</t>
  </si>
  <si>
    <t>前腰宽</t>
  </si>
  <si>
    <t>后腰宽</t>
  </si>
  <si>
    <t>备注：</t>
  </si>
  <si>
    <t xml:space="preserve">     初期请洗测2-3件，有问题的另加测量数量。</t>
  </si>
  <si>
    <t>验货时间：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</si>
  <si>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</si>
  <si>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</si>
  <si>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</si>
  <si>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</si>
  <si>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</si>
  <si>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</si>
  <si>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</si>
  <si>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</si>
  <si>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</si>
  <si>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</si>
  <si>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</si>
  <si>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</si>
  <si>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</si>
  <si>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S#2件 M#2件,L#2件,XL#2件,XXL#2件,XXXL2件</t>
  </si>
  <si>
    <t>【耐水洗测试】：耐洗水测试明细（要求齐色、齐号）</t>
  </si>
  <si>
    <t>黑色：S#1件 M#1件,L#1件,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</si>
  <si>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</si>
  <si>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</si>
  <si>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</si>
  <si>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前侧袋拉链起拱不平。</t>
  </si>
  <si>
    <t>2， 腰袢下固定线不到边， 上端要平齐腰口。</t>
  </si>
  <si>
    <t xml:space="preserve">3，门禁下端合缝超针， 一定要在装饰线上。 </t>
  </si>
  <si>
    <t xml:space="preserve">4， 腰内贴不平服， 吃皱。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</si>
  <si>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</si>
  <si>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</si>
  <si>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</si>
  <si>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</si>
  <si>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</si>
  <si>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</si>
  <si>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</si>
  <si>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</si>
  <si>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</si>
  <si>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XL黑色</t>
  </si>
  <si>
    <t>XXL黑色</t>
  </si>
  <si>
    <t>XXXL黑色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</si>
  <si>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</si>
  <si>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</si>
  <si>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</si>
  <si>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</si>
  <si>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</si>
  <si>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</si>
  <si>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</si>
  <si>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</si>
  <si>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0/-0.3</t>
  </si>
  <si>
    <t>+0.5/0</t>
  </si>
  <si>
    <t>+0.7</t>
  </si>
  <si>
    <t>0/-0.5</t>
  </si>
  <si>
    <t>-0.6/-0.5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</si>
  <si>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</si>
  <si>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</si>
  <si>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</si>
  <si>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</si>
  <si>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</si>
  <si>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</si>
  <si>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</si>
  <si>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</si>
  <si>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</si>
  <si>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</si>
  <si>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</si>
  <si>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</si>
  <si>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</si>
  <si>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</si>
  <si>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</si>
  <si>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</si>
  <si>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</si>
  <si>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</si>
  <si>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</si>
  <si>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</si>
  <si>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</si>
  <si>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</si>
  <si>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</si>
  <si>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</si>
  <si>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采购凭证编号：CGDD25043000046  CGDD25043000047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</si>
  <si>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</si>
  <si>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</si>
  <si>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</si>
  <si>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</si>
  <si>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</si>
  <si>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</si>
  <si>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</si>
  <si>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</si>
  <si>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</si>
  <si>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</si>
  <si>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</si>
  <si>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</si>
  <si>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 xml:space="preserve">  </t>
  </si>
  <si>
    <t>【检验时成品完成情况及检验明细】</t>
  </si>
  <si>
    <t>①成品完成比例（%）：95%</t>
  </si>
  <si>
    <t>②检验明细：</t>
  </si>
  <si>
    <t>黑色： XS 20件，S#40件  M#40件, L#40件, XL#40件, XXL#20件</t>
  </si>
  <si>
    <t>情况说明：</t>
  </si>
  <si>
    <t xml:space="preserve">【问题点描述】  </t>
  </si>
  <si>
    <t>1, 腰里热转移起翘   1件</t>
  </si>
  <si>
    <t>2， 线头    2件</t>
  </si>
  <si>
    <t>3， 跳扣  1件</t>
  </si>
  <si>
    <t>4， 点位比印   1件</t>
  </si>
  <si>
    <t>5， 口袋角酒窝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</si>
  <si>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</si>
  <si>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</si>
  <si>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</si>
  <si>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</si>
  <si>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</si>
  <si>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</si>
  <si>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尾期抽验125件，不良品6件，在可接受范围内，允许出货</t>
  </si>
  <si>
    <t>服装QC部门</t>
  </si>
  <si>
    <t>检验人</t>
  </si>
  <si>
    <t>孙乐军</t>
  </si>
  <si>
    <t>王淑玲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</si>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</sst>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8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83" applyNumberFormat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9" borderId="83" applyNumberFormat="0" applyAlignment="0" applyProtection="0">
      <alignment vertical="center"/>
    </xf>
    <xf numFmtId="0" fontId="55" fillId="10" borderId="85" applyNumberFormat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43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6" fillId="0" borderId="6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0" fontId="16" fillId="0" borderId="16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2" fillId="3" borderId="13" xfId="49" applyFont="1" applyFill="1" applyBorder="1" applyAlignment="1">
      <alignment horizontal="center" vertical="center"/>
    </xf>
    <xf numFmtId="0" fontId="15" fillId="3" borderId="17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2" fillId="3" borderId="18" xfId="49" applyFont="1" applyFill="1" applyBorder="1" applyAlignment="1">
      <alignment horizontal="center" vertical="center"/>
    </xf>
    <xf numFmtId="0" fontId="15" fillId="3" borderId="13" xfId="50" applyFont="1" applyFill="1" applyBorder="1" applyAlignment="1">
      <alignment horizontal="center" vertical="center"/>
    </xf>
    <xf numFmtId="0" fontId="15" fillId="3" borderId="19" xfId="50" applyFont="1" applyFill="1" applyBorder="1" applyAlignment="1" applyProtection="1">
      <alignment horizontal="center" vertical="center"/>
    </xf>
    <xf numFmtId="0" fontId="16" fillId="0" borderId="13" xfId="54" applyFont="1" applyBorder="1" applyAlignment="1">
      <alignment horizontal="center"/>
    </xf>
    <xf numFmtId="49" fontId="12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77" fontId="18" fillId="0" borderId="13" xfId="54" applyNumberFormat="1" applyFont="1" applyFill="1" applyBorder="1" applyAlignment="1">
      <alignment horizontal="center"/>
    </xf>
    <xf numFmtId="49" fontId="15" fillId="3" borderId="20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9" fillId="0" borderId="22" xfId="49" applyFont="1" applyFill="1" applyBorder="1" applyAlignment="1">
      <alignment horizontal="center" vertical="top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vertical="center"/>
    </xf>
    <xf numFmtId="0" fontId="21" fillId="0" borderId="31" xfId="49" applyFont="1" applyFill="1" applyBorder="1" applyAlignment="1">
      <alignment horizontal="right" vertical="center"/>
    </xf>
    <xf numFmtId="0" fontId="20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vertical="center"/>
    </xf>
    <xf numFmtId="0" fontId="22" fillId="3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 wrapText="1"/>
    </xf>
    <xf numFmtId="0" fontId="22" fillId="0" borderId="29" xfId="49" applyFont="1" applyFill="1" applyBorder="1" applyAlignment="1">
      <alignment horizontal="left" vertical="center" wrapText="1"/>
    </xf>
    <xf numFmtId="0" fontId="20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1" fillId="3" borderId="35" xfId="49" applyFont="1" applyFill="1" applyBorder="1" applyAlignment="1">
      <alignment horizontal="left" vertical="center"/>
    </xf>
    <xf numFmtId="0" fontId="22" fillId="3" borderId="36" xfId="49" applyFont="1" applyFill="1" applyBorder="1" applyAlignment="1">
      <alignment horizontal="left" vertical="center"/>
    </xf>
    <xf numFmtId="0" fontId="22" fillId="3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center" vertical="center"/>
    </xf>
    <xf numFmtId="58" fontId="22" fillId="0" borderId="31" xfId="49" applyNumberFormat="1" applyFont="1" applyFill="1" applyBorder="1" applyAlignment="1">
      <alignment vertical="center"/>
    </xf>
    <xf numFmtId="0" fontId="20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center" vertical="center"/>
    </xf>
    <xf numFmtId="0" fontId="22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 wrapText="1"/>
    </xf>
    <xf numFmtId="0" fontId="12" fillId="0" borderId="44" xfId="49" applyFont="1" applyFill="1" applyBorder="1" applyAlignment="1">
      <alignment horizontal="left" vertical="center"/>
    </xf>
    <xf numFmtId="0" fontId="21" fillId="3" borderId="45" xfId="49" applyFont="1" applyFill="1" applyBorder="1" applyAlignment="1">
      <alignment horizontal="left" vertical="center"/>
    </xf>
    <xf numFmtId="0" fontId="22" fillId="3" borderId="45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177" fontId="18" fillId="3" borderId="2" xfId="54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2" fillId="0" borderId="0" xfId="49" applyFont="1" applyAlignment="1">
      <alignment horizontal="left" vertical="center"/>
    </xf>
    <xf numFmtId="0" fontId="25" fillId="0" borderId="22" xfId="49" applyFont="1" applyBorder="1" applyAlignment="1">
      <alignment horizontal="center" vertical="top"/>
    </xf>
    <xf numFmtId="0" fontId="15" fillId="0" borderId="48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14" fontId="26" fillId="0" borderId="29" xfId="49" applyNumberFormat="1" applyFont="1" applyBorder="1" applyAlignment="1">
      <alignment horizontal="center" vertical="center" wrapText="1"/>
    </xf>
    <xf numFmtId="14" fontId="26" fillId="0" borderId="43" xfId="49" applyNumberFormat="1" applyFont="1" applyBorder="1" applyAlignment="1">
      <alignment horizontal="center" vertical="center" wrapText="1"/>
    </xf>
    <xf numFmtId="0" fontId="23" fillId="0" borderId="28" xfId="49" applyFont="1" applyBorder="1" applyAlignment="1">
      <alignment vertical="center"/>
    </xf>
    <xf numFmtId="9" fontId="21" fillId="0" borderId="29" xfId="49" applyNumberFormat="1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0" fontId="27" fillId="0" borderId="30" xfId="49" applyFont="1" applyBorder="1" applyAlignment="1">
      <alignment vertical="center"/>
    </xf>
    <xf numFmtId="0" fontId="21" fillId="0" borderId="31" xfId="49" applyFont="1" applyBorder="1" applyAlignment="1">
      <alignment horizontal="center" vertical="center" wrapText="1"/>
    </xf>
    <xf numFmtId="0" fontId="21" fillId="0" borderId="44" xfId="49" applyFont="1" applyBorder="1" applyAlignment="1">
      <alignment horizontal="center" vertical="center" wrapText="1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14" fontId="21" fillId="0" borderId="31" xfId="49" applyNumberFormat="1" applyFont="1" applyBorder="1" applyAlignment="1">
      <alignment horizontal="center" vertical="center"/>
    </xf>
    <xf numFmtId="14" fontId="21" fillId="0" borderId="44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3" fillId="0" borderId="23" xfId="49" applyFont="1" applyBorder="1" applyAlignment="1">
      <alignment vertical="center"/>
    </xf>
    <xf numFmtId="0" fontId="12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12" fillId="0" borderId="25" xfId="49" applyFont="1" applyBorder="1" applyAlignment="1">
      <alignment vertical="center"/>
    </xf>
    <xf numFmtId="0" fontId="23" fillId="0" borderId="25" xfId="49" applyFont="1" applyBorder="1" applyAlignment="1">
      <alignment vertical="center"/>
    </xf>
    <xf numFmtId="0" fontId="12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2" fillId="0" borderId="29" xfId="49" applyFont="1" applyBorder="1" applyAlignment="1">
      <alignment vertical="center"/>
    </xf>
    <xf numFmtId="0" fontId="23" fillId="0" borderId="29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21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vertical="center"/>
    </xf>
    <xf numFmtId="0" fontId="21" fillId="0" borderId="51" xfId="49" applyFont="1" applyBorder="1" applyAlignment="1">
      <alignment vertical="center"/>
    </xf>
    <xf numFmtId="58" fontId="12" fillId="0" borderId="51" xfId="49" applyNumberFormat="1" applyFont="1" applyBorder="1" applyAlignment="1">
      <alignment vertical="center"/>
    </xf>
    <xf numFmtId="0" fontId="15" fillId="0" borderId="51" xfId="49" applyFont="1" applyBorder="1" applyAlignment="1">
      <alignment horizontal="center" vertical="center"/>
    </xf>
    <xf numFmtId="0" fontId="15" fillId="0" borderId="52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center" vertical="center"/>
    </xf>
    <xf numFmtId="0" fontId="15" fillId="0" borderId="31" xfId="49" applyFont="1" applyFill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3" fillId="0" borderId="43" xfId="49" applyFont="1" applyBorder="1" applyAlignment="1">
      <alignment horizontal="center" vertical="center"/>
    </xf>
    <xf numFmtId="0" fontId="23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3" fillId="0" borderId="44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28" fillId="3" borderId="0" xfId="50" applyFont="1" applyFill="1"/>
    <xf numFmtId="49" fontId="28" fillId="3" borderId="0" xfId="50" applyNumberFormat="1" applyFont="1" applyFill="1"/>
    <xf numFmtId="0" fontId="29" fillId="3" borderId="0" xfId="50" applyFont="1" applyFill="1" applyBorder="1" applyAlignment="1">
      <alignment horizontal="center"/>
    </xf>
    <xf numFmtId="0" fontId="28" fillId="3" borderId="0" xfId="50" applyFont="1" applyFill="1" applyBorder="1" applyAlignment="1">
      <alignment horizontal="center"/>
    </xf>
    <xf numFmtId="0" fontId="16" fillId="0" borderId="6" xfId="54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/>
    </xf>
    <xf numFmtId="0" fontId="17" fillId="0" borderId="2" xfId="54" applyFont="1" applyFill="1" applyBorder="1" applyAlignment="1">
      <alignment horizontal="center"/>
    </xf>
    <xf numFmtId="0" fontId="16" fillId="0" borderId="16" xfId="54" applyFont="1" applyFill="1" applyBorder="1" applyAlignment="1">
      <alignment horizontal="center"/>
    </xf>
    <xf numFmtId="177" fontId="18" fillId="0" borderId="2" xfId="54" applyNumberFormat="1" applyFont="1" applyFill="1" applyBorder="1" applyAlignment="1">
      <alignment horizontal="center"/>
    </xf>
    <xf numFmtId="0" fontId="29" fillId="3" borderId="0" xfId="50" applyFont="1" applyFill="1"/>
    <xf numFmtId="177" fontId="18" fillId="0" borderId="10" xfId="54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177" fontId="18" fillId="0" borderId="0" xfId="54" applyNumberFormat="1" applyFont="1" applyFill="1" applyBorder="1" applyAlignment="1">
      <alignment horizontal="center"/>
    </xf>
    <xf numFmtId="0" fontId="0" fillId="3" borderId="0" xfId="51" applyFont="1" applyFill="1" applyBorder="1">
      <alignment vertical="center"/>
    </xf>
    <xf numFmtId="0" fontId="0" fillId="3" borderId="0" xfId="51" applyFont="1" applyFill="1">
      <alignment vertical="center"/>
    </xf>
    <xf numFmtId="0" fontId="28" fillId="3" borderId="6" xfId="50" applyFont="1" applyFill="1" applyBorder="1" applyAlignment="1">
      <alignment horizontal="center"/>
    </xf>
    <xf numFmtId="49" fontId="29" fillId="3" borderId="2" xfId="49" applyNumberFormat="1" applyFont="1" applyFill="1" applyBorder="1" applyAlignment="1">
      <alignment horizontal="left" vertical="center"/>
    </xf>
    <xf numFmtId="0" fontId="29" fillId="3" borderId="2" xfId="50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30" fillId="3" borderId="2" xfId="50" applyFont="1" applyFill="1" applyBorder="1" applyAlignment="1" applyProtection="1">
      <alignment horizontal="center" vertical="center"/>
    </xf>
    <xf numFmtId="0" fontId="28" fillId="3" borderId="2" xfId="50" applyFont="1" applyFill="1" applyBorder="1" applyAlignment="1" applyProtection="1">
      <alignment horizontal="center" vertical="center"/>
    </xf>
    <xf numFmtId="0" fontId="29" fillId="3" borderId="2" xfId="51" applyFont="1" applyFill="1" applyBorder="1" applyAlignment="1">
      <alignment horizontal="center" vertical="center"/>
    </xf>
    <xf numFmtId="49" fontId="31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9" fillId="3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32" fillId="0" borderId="22" xfId="49" applyFont="1" applyBorder="1" applyAlignment="1">
      <alignment horizontal="center" vertical="top"/>
    </xf>
    <xf numFmtId="14" fontId="26" fillId="0" borderId="29" xfId="49" applyNumberFormat="1" applyFont="1" applyBorder="1" applyAlignment="1">
      <alignment horizontal="left" vertical="center" wrapText="1"/>
    </xf>
    <xf numFmtId="14" fontId="26" fillId="0" borderId="43" xfId="49" applyNumberFormat="1" applyFont="1" applyBorder="1" applyAlignment="1">
      <alignment horizontal="left" vertical="center" wrapText="1"/>
    </xf>
    <xf numFmtId="14" fontId="21" fillId="0" borderId="29" xfId="49" applyNumberFormat="1" applyFont="1" applyBorder="1" applyAlignment="1">
      <alignment horizontal="center" vertical="center"/>
    </xf>
    <xf numFmtId="14" fontId="21" fillId="0" borderId="43" xfId="49" applyNumberFormat="1" applyFont="1" applyBorder="1" applyAlignment="1">
      <alignment horizontal="center" vertical="center"/>
    </xf>
    <xf numFmtId="0" fontId="23" fillId="0" borderId="59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23" fillId="0" borderId="53" xfId="49" applyFont="1" applyBorder="1" applyAlignment="1">
      <alignment vertical="center"/>
    </xf>
    <xf numFmtId="0" fontId="12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2" fillId="0" borderId="54" xfId="49" applyFont="1" applyBorder="1" applyAlignment="1">
      <alignment vertical="center"/>
    </xf>
    <xf numFmtId="0" fontId="23" fillId="0" borderId="54" xfId="49" applyFont="1" applyBorder="1" applyAlignment="1">
      <alignment vertical="center"/>
    </xf>
    <xf numFmtId="0" fontId="23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60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33" fillId="0" borderId="62" xfId="49" applyFont="1" applyBorder="1" applyAlignment="1">
      <alignment horizontal="left" vertical="center" wrapText="1"/>
    </xf>
    <xf numFmtId="0" fontId="34" fillId="0" borderId="29" xfId="53" applyNumberFormat="1" applyFont="1" applyBorder="1" applyAlignment="1">
      <alignment horizontal="center" vertical="center"/>
    </xf>
    <xf numFmtId="0" fontId="26" fillId="0" borderId="28" xfId="53" applyNumberFormat="1" applyFont="1" applyBorder="1">
      <alignment vertical="center"/>
    </xf>
    <xf numFmtId="9" fontId="21" fillId="0" borderId="31" xfId="49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65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15" fillId="0" borderId="48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21" fillId="0" borderId="26" xfId="49" applyFont="1" applyBorder="1" applyAlignment="1">
      <alignment vertical="center"/>
    </xf>
    <xf numFmtId="0" fontId="15" fillId="0" borderId="26" xfId="49" applyFont="1" applyBorder="1" applyAlignment="1">
      <alignment vertical="center"/>
    </xf>
    <xf numFmtId="58" fontId="12" fillId="0" borderId="24" xfId="49" applyNumberFormat="1" applyFont="1" applyBorder="1" applyAlignment="1">
      <alignment vertical="center"/>
    </xf>
    <xf numFmtId="0" fontId="15" fillId="0" borderId="37" xfId="49" applyFont="1" applyBorder="1" applyAlignment="1">
      <alignment horizontal="center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12" fillId="0" borderId="26" xfId="49" applyFont="1" applyBorder="1" applyAlignment="1">
      <alignment vertical="center"/>
    </xf>
    <xf numFmtId="0" fontId="23" fillId="0" borderId="68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47" xfId="49" applyFont="1" applyBorder="1" applyAlignment="1">
      <alignment horizontal="left" vertical="center" wrapText="1"/>
    </xf>
    <xf numFmtId="0" fontId="23" fillId="0" borderId="69" xfId="49" applyFont="1" applyBorder="1" applyAlignment="1">
      <alignment horizontal="left" vertical="center"/>
    </xf>
    <xf numFmtId="0" fontId="26" fillId="0" borderId="43" xfId="49" applyFont="1" applyBorder="1" applyAlignment="1">
      <alignment horizontal="center" vertical="center" wrapText="1"/>
    </xf>
    <xf numFmtId="0" fontId="36" fillId="0" borderId="43" xfId="49" applyFont="1" applyBorder="1" applyAlignment="1">
      <alignment horizontal="left" vertical="center" wrapText="1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9" fontId="21" fillId="0" borderId="42" xfId="49" applyNumberFormat="1" applyFont="1" applyBorder="1" applyAlignment="1">
      <alignment horizontal="left" vertical="center"/>
    </xf>
    <xf numFmtId="9" fontId="21" fillId="0" borderId="47" xfId="49" applyNumberFormat="1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1" fillId="0" borderId="71" xfId="49" applyFont="1" applyFill="1" applyBorder="1" applyAlignment="1">
      <alignment horizontal="left" vertical="center"/>
    </xf>
    <xf numFmtId="0" fontId="15" fillId="0" borderId="27" xfId="49" applyFont="1" applyBorder="1" applyAlignment="1">
      <alignment horizontal="center" vertical="center"/>
    </xf>
    <xf numFmtId="0" fontId="37" fillId="0" borderId="26" xfId="49" applyFont="1" applyBorder="1" applyAlignment="1">
      <alignment horizontal="center" vertical="center"/>
    </xf>
    <xf numFmtId="0" fontId="37" fillId="0" borderId="68" xfId="49" applyFont="1" applyBorder="1" applyAlignment="1">
      <alignment horizontal="center" vertical="center"/>
    </xf>
    <xf numFmtId="0" fontId="21" fillId="0" borderId="68" xfId="49" applyFont="1" applyFill="1" applyBorder="1" applyAlignment="1">
      <alignment horizontal="left" vertical="center"/>
    </xf>
    <xf numFmtId="0" fontId="21" fillId="0" borderId="68" xfId="49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9" fillId="0" borderId="16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91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9083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918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768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781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7051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962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717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898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705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886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886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705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478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4668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4668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47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143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10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3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583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583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31019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143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781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39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620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620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60880" y="11242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37380" y="32797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31146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60880" y="11242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33496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70630" y="31019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37380" y="30638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64280" y="3343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083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496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50480" y="31083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68030" y="30765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50480" y="33369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74380" y="32861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2</xdr:row>
          <xdr:rowOff>457200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9968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93430" y="99377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06030" y="11461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80730" y="113982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8007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8007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683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683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611880" y="68611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6118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3738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3611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10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60080" y="6892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980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600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67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6778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6670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67780" y="6880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193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678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7280" y="7464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4280" y="74771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812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6880" y="22193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5080" y="21018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5080" y="22828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6880" y="25812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5080" y="24892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9880" y="20891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9880" y="22828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8980" y="25812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9880" y="24257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9280" y="11271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9380" y="7651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9380" y="9461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00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299720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1180" y="1495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942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8980" y="22193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8980" y="24003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9380" y="112712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9280" y="9461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9280" y="7651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780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132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717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812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161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1480" y="23844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573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675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54830" y="16891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23080" y="1857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tp\&#19994;&#21153;3\6.&#25506;&#36335;&#32773;\AW25%20Development\9.%20Inspection%20&#39564;&#36135;&#25253;&#21578;\&#29579;&#20581;\045\&#38738;&#23707;&#38182;&#29790;&#40607;-TAMMAN91045&#27454;-&#20013;&#26399;&#26399;&#39564;&#36135;&#25253;&#21578;&#21644;&#25506;&#36335;&#32773;1-6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 （中期）"/>
      <sheetName val="尾期1"/>
      <sheetName val="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 refreshError="1"/>
      <sheetData sheetId="1" refreshError="1"/>
      <sheetData sheetId="2" refreshError="1">
        <row r="2">
          <cell r="I2" t="str">
            <v>青岛锦瑞麟松尚分厂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06" customWidth="1"/>
    <col min="3" max="3" width="10.1666666666667" customWidth="1"/>
  </cols>
  <sheetData>
    <row r="1" ht="21" customHeight="1" spans="1:2">
      <c r="A1" s="407"/>
      <c r="B1" s="408" t="s">
        <v>0</v>
      </c>
    </row>
    <row r="2" spans="1:2">
      <c r="A2" s="14">
        <v>1</v>
      </c>
      <c r="B2" s="409" t="s">
        <v>1</v>
      </c>
    </row>
    <row r="3" spans="1:2">
      <c r="A3" s="14">
        <v>2</v>
      </c>
      <c r="B3" s="409" t="s">
        <v>2</v>
      </c>
    </row>
    <row r="4" spans="1:2">
      <c r="A4" s="14">
        <v>3</v>
      </c>
      <c r="B4" s="409" t="s">
        <v>3</v>
      </c>
    </row>
    <row r="5" spans="1:2">
      <c r="A5" s="14">
        <v>4</v>
      </c>
      <c r="B5" s="409" t="s">
        <v>4</v>
      </c>
    </row>
    <row r="6" spans="1:2">
      <c r="A6" s="14">
        <v>5</v>
      </c>
      <c r="B6" s="409" t="s">
        <v>5</v>
      </c>
    </row>
    <row r="7" spans="1:2">
      <c r="A7" s="14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9" customHeight="1" spans="1:2">
      <c r="A9" s="407"/>
      <c r="B9" s="412" t="s">
        <v>8</v>
      </c>
    </row>
    <row r="10" ht="16" customHeight="1" spans="1:2">
      <c r="A10" s="14">
        <v>1</v>
      </c>
      <c r="B10" s="413" t="s">
        <v>9</v>
      </c>
    </row>
    <row r="11" spans="1:2">
      <c r="A11" s="14">
        <v>2</v>
      </c>
      <c r="B11" s="409" t="s">
        <v>10</v>
      </c>
    </row>
    <row r="12" spans="1:2">
      <c r="A12" s="14">
        <v>3</v>
      </c>
      <c r="B12" s="411" t="s">
        <v>11</v>
      </c>
    </row>
    <row r="13" spans="1:2">
      <c r="A13" s="14">
        <v>4</v>
      </c>
      <c r="B13" s="409" t="s">
        <v>12</v>
      </c>
    </row>
    <row r="14" spans="1:2">
      <c r="A14" s="14">
        <v>5</v>
      </c>
      <c r="B14" s="409" t="s">
        <v>13</v>
      </c>
    </row>
    <row r="15" spans="1:2">
      <c r="A15" s="14">
        <v>6</v>
      </c>
      <c r="B15" s="409" t="s">
        <v>14</v>
      </c>
    </row>
    <row r="16" spans="1:2">
      <c r="A16" s="14">
        <v>7</v>
      </c>
      <c r="B16" s="409" t="s">
        <v>15</v>
      </c>
    </row>
    <row r="17" spans="1:2">
      <c r="A17" s="14">
        <v>8</v>
      </c>
      <c r="B17" s="409" t="s">
        <v>16</v>
      </c>
    </row>
    <row r="18" spans="1:2">
      <c r="A18" s="14">
        <v>9</v>
      </c>
      <c r="B18" s="409" t="s">
        <v>17</v>
      </c>
    </row>
    <row r="19" spans="1:2">
      <c r="A19" s="14"/>
      <c r="B19" s="409"/>
    </row>
    <row r="20" ht="20.25" spans="1:2">
      <c r="A20" s="407"/>
      <c r="B20" s="408" t="s">
        <v>18</v>
      </c>
    </row>
    <row r="21" spans="1:2">
      <c r="A21" s="14">
        <v>1</v>
      </c>
      <c r="B21" s="414" t="s">
        <v>19</v>
      </c>
    </row>
    <row r="22" spans="1:2">
      <c r="A22" s="14">
        <v>2</v>
      </c>
      <c r="B22" s="409" t="s">
        <v>20</v>
      </c>
    </row>
    <row r="23" spans="1:2">
      <c r="A23" s="14">
        <v>3</v>
      </c>
      <c r="B23" s="409" t="s">
        <v>21</v>
      </c>
    </row>
    <row r="24" spans="1:2">
      <c r="A24" s="14">
        <v>4</v>
      </c>
      <c r="B24" s="409" t="s">
        <v>22</v>
      </c>
    </row>
    <row r="25" spans="1:2">
      <c r="A25" s="14">
        <v>5</v>
      </c>
      <c r="B25" s="409" t="s">
        <v>23</v>
      </c>
    </row>
    <row r="26" spans="1:2">
      <c r="A26" s="14">
        <v>6</v>
      </c>
      <c r="B26" s="409" t="s">
        <v>24</v>
      </c>
    </row>
    <row r="27" spans="1:2">
      <c r="A27" s="14">
        <v>7</v>
      </c>
      <c r="B27" s="409" t="s">
        <v>25</v>
      </c>
    </row>
    <row r="28" spans="1:2">
      <c r="A28" s="14"/>
      <c r="B28" s="409"/>
    </row>
    <row r="29" ht="20.25" spans="1:2">
      <c r="A29" s="407"/>
      <c r="B29" s="408" t="s">
        <v>26</v>
      </c>
    </row>
    <row r="30" spans="1:2">
      <c r="A30" s="14">
        <v>1</v>
      </c>
      <c r="B30" s="414" t="s">
        <v>27</v>
      </c>
    </row>
    <row r="31" spans="1:2">
      <c r="A31" s="14">
        <v>2</v>
      </c>
      <c r="B31" s="409" t="s">
        <v>28</v>
      </c>
    </row>
    <row r="32" spans="1:2">
      <c r="A32" s="14">
        <v>3</v>
      </c>
      <c r="B32" s="409" t="s">
        <v>29</v>
      </c>
    </row>
    <row r="33" ht="28.5" spans="1:2">
      <c r="A33" s="14">
        <v>4</v>
      </c>
      <c r="B33" s="409" t="s">
        <v>30</v>
      </c>
    </row>
    <row r="34" spans="1:2">
      <c r="A34" s="14">
        <v>5</v>
      </c>
      <c r="B34" s="409" t="s">
        <v>31</v>
      </c>
    </row>
    <row r="35" spans="1:2">
      <c r="A35" s="14">
        <v>6</v>
      </c>
      <c r="B35" s="409" t="s">
        <v>32</v>
      </c>
    </row>
    <row r="36" spans="1:2">
      <c r="A36" s="14">
        <v>7</v>
      </c>
      <c r="B36" s="409" t="s">
        <v>33</v>
      </c>
    </row>
    <row r="37" spans="1:2">
      <c r="A37" s="14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340</v>
      </c>
      <c r="H2" s="4"/>
      <c r="I2" s="4" t="s">
        <v>341</v>
      </c>
      <c r="J2" s="4"/>
      <c r="K2" s="6" t="s">
        <v>342</v>
      </c>
      <c r="L2" s="56" t="s">
        <v>343</v>
      </c>
      <c r="M2" s="24" t="s">
        <v>344</v>
      </c>
    </row>
    <row r="3" s="1" customFormat="1" ht="16.5" spans="1:13">
      <c r="A3" s="4"/>
      <c r="B3" s="7"/>
      <c r="C3" s="7"/>
      <c r="D3" s="7"/>
      <c r="E3" s="7"/>
      <c r="F3" s="7"/>
      <c r="G3" s="4" t="s">
        <v>345</v>
      </c>
      <c r="H3" s="4" t="s">
        <v>346</v>
      </c>
      <c r="I3" s="4" t="s">
        <v>345</v>
      </c>
      <c r="J3" s="4" t="s">
        <v>346</v>
      </c>
      <c r="K3" s="8"/>
      <c r="L3" s="57"/>
      <c r="M3" s="25"/>
    </row>
    <row r="4" spans="1:13">
      <c r="A4" s="9">
        <v>1</v>
      </c>
      <c r="B4" s="11" t="s">
        <v>325</v>
      </c>
      <c r="C4" s="27" t="s">
        <v>322</v>
      </c>
      <c r="D4" s="11" t="s">
        <v>323</v>
      </c>
      <c r="E4" s="11" t="s">
        <v>118</v>
      </c>
      <c r="F4" s="28" t="s">
        <v>324</v>
      </c>
      <c r="G4" s="55">
        <v>-2</v>
      </c>
      <c r="H4" s="55">
        <v>0</v>
      </c>
      <c r="I4" s="55">
        <v>-3</v>
      </c>
      <c r="J4" s="55">
        <v>-2</v>
      </c>
      <c r="K4" s="9" t="s">
        <v>347</v>
      </c>
      <c r="L4" s="9" t="s">
        <v>327</v>
      </c>
      <c r="M4" s="9" t="s">
        <v>327</v>
      </c>
    </row>
    <row r="5" spans="1:13">
      <c r="A5" s="9">
        <v>2</v>
      </c>
      <c r="B5" s="11" t="s">
        <v>325</v>
      </c>
      <c r="C5" s="27" t="s">
        <v>328</v>
      </c>
      <c r="D5" s="11" t="s">
        <v>323</v>
      </c>
      <c r="E5" s="11" t="s">
        <v>118</v>
      </c>
      <c r="F5" s="28" t="s">
        <v>324</v>
      </c>
      <c r="G5" s="55">
        <v>-2</v>
      </c>
      <c r="H5" s="55">
        <v>0</v>
      </c>
      <c r="I5" s="55">
        <v>-4</v>
      </c>
      <c r="J5" s="55">
        <v>-2</v>
      </c>
      <c r="K5" s="9" t="s">
        <v>348</v>
      </c>
      <c r="L5" s="9" t="s">
        <v>327</v>
      </c>
      <c r="M5" s="9" t="s">
        <v>327</v>
      </c>
    </row>
    <row r="6" spans="1:13">
      <c r="A6" s="9">
        <v>3</v>
      </c>
      <c r="B6" s="11" t="s">
        <v>325</v>
      </c>
      <c r="C6" s="27" t="s">
        <v>329</v>
      </c>
      <c r="D6" s="11" t="s">
        <v>323</v>
      </c>
      <c r="E6" s="11" t="s">
        <v>118</v>
      </c>
      <c r="F6" s="28" t="s">
        <v>324</v>
      </c>
      <c r="G6" s="55">
        <v>-1</v>
      </c>
      <c r="H6" s="55">
        <v>0</v>
      </c>
      <c r="I6" s="55">
        <v>-4</v>
      </c>
      <c r="J6" s="55">
        <v>-2</v>
      </c>
      <c r="K6" s="9" t="s">
        <v>347</v>
      </c>
      <c r="L6" s="9" t="s">
        <v>327</v>
      </c>
      <c r="M6" s="9" t="s">
        <v>327</v>
      </c>
    </row>
    <row r="7" spans="1:13">
      <c r="A7" s="9">
        <v>4</v>
      </c>
      <c r="B7" s="11" t="s">
        <v>325</v>
      </c>
      <c r="C7" s="27" t="s">
        <v>330</v>
      </c>
      <c r="D7" s="11" t="s">
        <v>323</v>
      </c>
      <c r="E7" s="11" t="s">
        <v>118</v>
      </c>
      <c r="F7" s="28" t="s">
        <v>324</v>
      </c>
      <c r="G7" s="55">
        <v>-1</v>
      </c>
      <c r="H7" s="55">
        <v>0</v>
      </c>
      <c r="I7" s="55">
        <v>-4</v>
      </c>
      <c r="J7" s="55">
        <v>-2</v>
      </c>
      <c r="K7" s="9" t="s">
        <v>347</v>
      </c>
      <c r="L7" s="9" t="s">
        <v>327</v>
      </c>
      <c r="M7" s="9" t="s">
        <v>327</v>
      </c>
    </row>
    <row r="8" spans="1:13">
      <c r="A8" s="9">
        <v>5</v>
      </c>
      <c r="B8" s="11" t="s">
        <v>325</v>
      </c>
      <c r="C8" s="27" t="s">
        <v>331</v>
      </c>
      <c r="D8" s="11" t="s">
        <v>323</v>
      </c>
      <c r="E8" s="11" t="s">
        <v>118</v>
      </c>
      <c r="F8" s="28" t="s">
        <v>324</v>
      </c>
      <c r="G8" s="55">
        <v>-2</v>
      </c>
      <c r="H8" s="55">
        <v>0</v>
      </c>
      <c r="I8" s="55">
        <v>-3</v>
      </c>
      <c r="J8" s="55">
        <v>-1</v>
      </c>
      <c r="K8" s="9" t="s">
        <v>347</v>
      </c>
      <c r="L8" s="9" t="s">
        <v>327</v>
      </c>
      <c r="M8" s="9" t="s">
        <v>327</v>
      </c>
    </row>
    <row r="9" spans="1:13">
      <c r="A9" s="9">
        <v>6</v>
      </c>
      <c r="B9" s="11" t="s">
        <v>325</v>
      </c>
      <c r="C9" s="27" t="s">
        <v>332</v>
      </c>
      <c r="D9" s="11" t="s">
        <v>323</v>
      </c>
      <c r="E9" s="11" t="s">
        <v>118</v>
      </c>
      <c r="F9" s="28" t="s">
        <v>324</v>
      </c>
      <c r="G9" s="55">
        <v>-1</v>
      </c>
      <c r="H9" s="55">
        <v>0</v>
      </c>
      <c r="I9" s="55">
        <v>-3</v>
      </c>
      <c r="J9" s="55">
        <v>-2</v>
      </c>
      <c r="K9" s="9" t="s">
        <v>349</v>
      </c>
      <c r="L9" s="9" t="s">
        <v>327</v>
      </c>
      <c r="M9" s="9" t="s">
        <v>327</v>
      </c>
    </row>
    <row r="10" spans="1:13">
      <c r="A10" s="9">
        <v>7</v>
      </c>
      <c r="B10" s="11" t="s">
        <v>325</v>
      </c>
      <c r="C10" s="27" t="s">
        <v>333</v>
      </c>
      <c r="D10" s="11" t="s">
        <v>323</v>
      </c>
      <c r="E10" s="11" t="s">
        <v>118</v>
      </c>
      <c r="F10" s="28" t="s">
        <v>324</v>
      </c>
      <c r="G10" s="55">
        <v>-1</v>
      </c>
      <c r="H10" s="55">
        <v>0</v>
      </c>
      <c r="I10" s="55">
        <v>-2</v>
      </c>
      <c r="J10" s="55">
        <v>-1</v>
      </c>
      <c r="K10" s="9" t="s">
        <v>350</v>
      </c>
      <c r="L10" s="9" t="s">
        <v>327</v>
      </c>
      <c r="M10" s="9" t="s">
        <v>327</v>
      </c>
    </row>
    <row r="11" spans="1:13">
      <c r="A11" s="9">
        <v>8</v>
      </c>
      <c r="B11" s="11" t="s">
        <v>325</v>
      </c>
      <c r="C11" s="27" t="s">
        <v>334</v>
      </c>
      <c r="D11" s="11" t="s">
        <v>323</v>
      </c>
      <c r="E11" s="11" t="s">
        <v>118</v>
      </c>
      <c r="F11" s="28" t="s">
        <v>324</v>
      </c>
      <c r="G11" s="55">
        <v>-2</v>
      </c>
      <c r="H11" s="55">
        <v>0</v>
      </c>
      <c r="I11" s="55">
        <v>-2</v>
      </c>
      <c r="J11" s="55">
        <v>-1</v>
      </c>
      <c r="K11" s="9" t="s">
        <v>351</v>
      </c>
      <c r="L11" s="9" t="s">
        <v>327</v>
      </c>
      <c r="M11" s="9" t="s">
        <v>327</v>
      </c>
    </row>
    <row r="12" spans="1:13">
      <c r="A12" s="9">
        <v>9</v>
      </c>
      <c r="B12" s="11" t="s">
        <v>325</v>
      </c>
      <c r="C12" s="27" t="s">
        <v>335</v>
      </c>
      <c r="D12" s="11" t="s">
        <v>323</v>
      </c>
      <c r="E12" s="11" t="s">
        <v>118</v>
      </c>
      <c r="F12" s="28" t="s">
        <v>324</v>
      </c>
      <c r="G12" s="55">
        <v>-2</v>
      </c>
      <c r="H12" s="55">
        <v>0</v>
      </c>
      <c r="I12" s="55">
        <v>-2</v>
      </c>
      <c r="J12" s="55">
        <v>-1</v>
      </c>
      <c r="K12" s="9" t="s">
        <v>352</v>
      </c>
      <c r="L12" s="9" t="s">
        <v>327</v>
      </c>
      <c r="M12" s="9" t="s">
        <v>327</v>
      </c>
    </row>
    <row r="13" spans="1:13">
      <c r="A13" s="9">
        <v>10</v>
      </c>
      <c r="B13" s="11" t="s">
        <v>325</v>
      </c>
      <c r="C13" s="10">
        <v>5233</v>
      </c>
      <c r="D13" s="11" t="s">
        <v>323</v>
      </c>
      <c r="E13" s="11" t="s">
        <v>118</v>
      </c>
      <c r="F13" s="28" t="s">
        <v>324</v>
      </c>
      <c r="G13" s="55">
        <v>-1</v>
      </c>
      <c r="H13" s="55">
        <v>0</v>
      </c>
      <c r="I13" s="55">
        <v>-4</v>
      </c>
      <c r="J13" s="55">
        <v>-2</v>
      </c>
      <c r="K13" s="9" t="s">
        <v>347</v>
      </c>
      <c r="L13" s="9" t="s">
        <v>327</v>
      </c>
      <c r="M13" s="9" t="s">
        <v>327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353</v>
      </c>
      <c r="B15" s="16"/>
      <c r="C15" s="16"/>
      <c r="D15" s="16"/>
      <c r="E15" s="17"/>
      <c r="F15" s="18"/>
      <c r="G15" s="29"/>
      <c r="H15" s="15" t="s">
        <v>337</v>
      </c>
      <c r="I15" s="16"/>
      <c r="J15" s="16"/>
      <c r="K15" s="17"/>
      <c r="L15" s="58"/>
      <c r="M15" s="26"/>
    </row>
    <row r="16" ht="32" customHeight="1" spans="1:13">
      <c r="A16" s="22" t="s">
        <v>354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36" t="s">
        <v>357</v>
      </c>
      <c r="H2" s="37"/>
      <c r="I2" s="53"/>
      <c r="J2" s="36" t="s">
        <v>358</v>
      </c>
      <c r="K2" s="37"/>
      <c r="L2" s="53"/>
      <c r="M2" s="36" t="s">
        <v>359</v>
      </c>
      <c r="N2" s="37"/>
      <c r="O2" s="53"/>
      <c r="P2" s="36" t="s">
        <v>360</v>
      </c>
      <c r="Q2" s="37"/>
      <c r="R2" s="53"/>
      <c r="S2" s="37" t="s">
        <v>361</v>
      </c>
      <c r="T2" s="37"/>
      <c r="U2" s="53"/>
      <c r="V2" s="31" t="s">
        <v>362</v>
      </c>
      <c r="W2" s="31" t="s">
        <v>320</v>
      </c>
    </row>
    <row r="3" s="1" customFormat="1" ht="16.5" spans="1:23">
      <c r="A3" s="7"/>
      <c r="B3" s="38"/>
      <c r="C3" s="38"/>
      <c r="D3" s="38"/>
      <c r="E3" s="38"/>
      <c r="F3" s="38"/>
      <c r="G3" s="4" t="s">
        <v>363</v>
      </c>
      <c r="H3" s="4" t="s">
        <v>69</v>
      </c>
      <c r="I3" s="4" t="s">
        <v>311</v>
      </c>
      <c r="J3" s="4" t="s">
        <v>363</v>
      </c>
      <c r="K3" s="4" t="s">
        <v>69</v>
      </c>
      <c r="L3" s="4" t="s">
        <v>311</v>
      </c>
      <c r="M3" s="4" t="s">
        <v>363</v>
      </c>
      <c r="N3" s="4" t="s">
        <v>69</v>
      </c>
      <c r="O3" s="4" t="s">
        <v>311</v>
      </c>
      <c r="P3" s="4" t="s">
        <v>363</v>
      </c>
      <c r="Q3" s="4" t="s">
        <v>69</v>
      </c>
      <c r="R3" s="4" t="s">
        <v>311</v>
      </c>
      <c r="S3" s="4" t="s">
        <v>363</v>
      </c>
      <c r="T3" s="4" t="s">
        <v>69</v>
      </c>
      <c r="U3" s="4" t="s">
        <v>311</v>
      </c>
      <c r="V3" s="54"/>
      <c r="W3" s="54"/>
    </row>
    <row r="4" spans="1:23">
      <c r="A4" s="39" t="s">
        <v>364</v>
      </c>
      <c r="B4" s="40" t="s">
        <v>365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366</v>
      </c>
      <c r="H5" s="37"/>
      <c r="I5" s="53"/>
      <c r="J5" s="36" t="s">
        <v>367</v>
      </c>
      <c r="K5" s="37"/>
      <c r="L5" s="53"/>
      <c r="M5" s="36" t="s">
        <v>368</v>
      </c>
      <c r="N5" s="37"/>
      <c r="O5" s="53"/>
      <c r="P5" s="36" t="s">
        <v>369</v>
      </c>
      <c r="Q5" s="37"/>
      <c r="R5" s="53"/>
      <c r="S5" s="37" t="s">
        <v>370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363</v>
      </c>
      <c r="H6" s="4" t="s">
        <v>69</v>
      </c>
      <c r="I6" s="4" t="s">
        <v>311</v>
      </c>
      <c r="J6" s="4" t="s">
        <v>363</v>
      </c>
      <c r="K6" s="4" t="s">
        <v>69</v>
      </c>
      <c r="L6" s="4" t="s">
        <v>311</v>
      </c>
      <c r="M6" s="4" t="s">
        <v>363</v>
      </c>
      <c r="N6" s="4" t="s">
        <v>69</v>
      </c>
      <c r="O6" s="4" t="s">
        <v>311</v>
      </c>
      <c r="P6" s="4" t="s">
        <v>363</v>
      </c>
      <c r="Q6" s="4" t="s">
        <v>69</v>
      </c>
      <c r="R6" s="4" t="s">
        <v>311</v>
      </c>
      <c r="S6" s="4" t="s">
        <v>363</v>
      </c>
      <c r="T6" s="4" t="s">
        <v>69</v>
      </c>
      <c r="U6" s="4" t="s">
        <v>311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353</v>
      </c>
      <c r="B11" s="16"/>
      <c r="C11" s="16"/>
      <c r="D11" s="16"/>
      <c r="E11" s="17"/>
      <c r="F11" s="18"/>
      <c r="G11" s="29"/>
      <c r="H11" s="35"/>
      <c r="I11" s="35"/>
      <c r="J11" s="15" t="s">
        <v>371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" customHeight="1" spans="1:23">
      <c r="A12" s="22" t="s">
        <v>372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374</v>
      </c>
      <c r="B2" s="31" t="s">
        <v>307</v>
      </c>
      <c r="C2" s="31" t="s">
        <v>308</v>
      </c>
      <c r="D2" s="31" t="s">
        <v>309</v>
      </c>
      <c r="E2" s="31" t="s">
        <v>310</v>
      </c>
      <c r="F2" s="31" t="s">
        <v>311</v>
      </c>
      <c r="G2" s="30" t="s">
        <v>375</v>
      </c>
      <c r="H2" s="30" t="s">
        <v>376</v>
      </c>
      <c r="I2" s="30" t="s">
        <v>377</v>
      </c>
      <c r="J2" s="30" t="s">
        <v>376</v>
      </c>
      <c r="K2" s="30" t="s">
        <v>378</v>
      </c>
      <c r="L2" s="30" t="s">
        <v>376</v>
      </c>
      <c r="M2" s="31" t="s">
        <v>362</v>
      </c>
      <c r="N2" s="31" t="s">
        <v>320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374</v>
      </c>
      <c r="B4" s="33" t="s">
        <v>379</v>
      </c>
      <c r="C4" s="33" t="s">
        <v>363</v>
      </c>
      <c r="D4" s="33" t="s">
        <v>309</v>
      </c>
      <c r="E4" s="31" t="s">
        <v>310</v>
      </c>
      <c r="F4" s="31" t="s">
        <v>311</v>
      </c>
      <c r="G4" s="30" t="s">
        <v>375</v>
      </c>
      <c r="H4" s="30" t="s">
        <v>376</v>
      </c>
      <c r="I4" s="30" t="s">
        <v>377</v>
      </c>
      <c r="J4" s="30" t="s">
        <v>376</v>
      </c>
      <c r="K4" s="30" t="s">
        <v>378</v>
      </c>
      <c r="L4" s="30" t="s">
        <v>376</v>
      </c>
      <c r="M4" s="31" t="s">
        <v>362</v>
      </c>
      <c r="N4" s="31" t="s">
        <v>320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4" t="s">
        <v>380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381</v>
      </c>
      <c r="B11" s="16"/>
      <c r="C11" s="16"/>
      <c r="D11" s="17"/>
      <c r="E11" s="18"/>
      <c r="F11" s="35"/>
      <c r="G11" s="29"/>
      <c r="H11" s="35"/>
      <c r="I11" s="15" t="s">
        <v>382</v>
      </c>
      <c r="J11" s="16"/>
      <c r="K11" s="16"/>
      <c r="L11" s="16"/>
      <c r="M11" s="16"/>
      <c r="N11" s="26"/>
    </row>
    <row r="12" ht="48" customHeight="1" spans="1:14">
      <c r="A12" s="22" t="s">
        <v>383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G33" sqref="G3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362</v>
      </c>
      <c r="L2" s="5" t="s">
        <v>320</v>
      </c>
    </row>
    <row r="3" spans="1:12">
      <c r="A3" s="9" t="s">
        <v>364</v>
      </c>
      <c r="B3" s="11" t="s">
        <v>325</v>
      </c>
      <c r="C3" s="27" t="s">
        <v>322</v>
      </c>
      <c r="D3" s="11" t="s">
        <v>323</v>
      </c>
      <c r="E3" s="11" t="s">
        <v>118</v>
      </c>
      <c r="F3" s="28" t="s">
        <v>324</v>
      </c>
      <c r="G3" s="9" t="s">
        <v>389</v>
      </c>
      <c r="H3" s="9" t="s">
        <v>390</v>
      </c>
      <c r="I3" s="10"/>
      <c r="J3" s="10"/>
      <c r="K3" s="9" t="s">
        <v>326</v>
      </c>
      <c r="L3" s="9" t="s">
        <v>327</v>
      </c>
    </row>
    <row r="4" spans="1:12">
      <c r="A4" s="9" t="s">
        <v>391</v>
      </c>
      <c r="B4" s="11" t="s">
        <v>325</v>
      </c>
      <c r="C4" s="27" t="s">
        <v>328</v>
      </c>
      <c r="D4" s="11" t="s">
        <v>323</v>
      </c>
      <c r="E4" s="11" t="s">
        <v>118</v>
      </c>
      <c r="F4" s="28" t="s">
        <v>324</v>
      </c>
      <c r="G4" s="9" t="s">
        <v>389</v>
      </c>
      <c r="H4" s="9" t="s">
        <v>390</v>
      </c>
      <c r="I4" s="10"/>
      <c r="J4" s="10"/>
      <c r="K4" s="9" t="s">
        <v>326</v>
      </c>
      <c r="L4" s="9" t="s">
        <v>327</v>
      </c>
    </row>
    <row r="5" spans="1:12">
      <c r="A5" s="9" t="s">
        <v>392</v>
      </c>
      <c r="B5" s="11" t="s">
        <v>325</v>
      </c>
      <c r="C5" s="27" t="s">
        <v>329</v>
      </c>
      <c r="D5" s="11" t="s">
        <v>323</v>
      </c>
      <c r="E5" s="11" t="s">
        <v>118</v>
      </c>
      <c r="F5" s="28" t="s">
        <v>324</v>
      </c>
      <c r="G5" s="9" t="s">
        <v>389</v>
      </c>
      <c r="H5" s="9" t="s">
        <v>390</v>
      </c>
      <c r="I5" s="10"/>
      <c r="J5" s="10"/>
      <c r="K5" s="9" t="s">
        <v>326</v>
      </c>
      <c r="L5" s="9" t="s">
        <v>327</v>
      </c>
    </row>
    <row r="6" spans="1:12">
      <c r="A6" s="9" t="s">
        <v>393</v>
      </c>
      <c r="B6" s="11" t="s">
        <v>325</v>
      </c>
      <c r="C6" s="27" t="s">
        <v>330</v>
      </c>
      <c r="D6" s="11" t="s">
        <v>323</v>
      </c>
      <c r="E6" s="11" t="s">
        <v>118</v>
      </c>
      <c r="F6" s="28" t="s">
        <v>324</v>
      </c>
      <c r="G6" s="9" t="s">
        <v>389</v>
      </c>
      <c r="H6" s="9" t="s">
        <v>390</v>
      </c>
      <c r="I6" s="10"/>
      <c r="J6" s="10"/>
      <c r="K6" s="9" t="s">
        <v>326</v>
      </c>
      <c r="L6" s="9" t="s">
        <v>327</v>
      </c>
    </row>
    <row r="7" spans="1:12">
      <c r="A7" s="9" t="s">
        <v>394</v>
      </c>
      <c r="B7" s="11" t="s">
        <v>325</v>
      </c>
      <c r="C7" s="27" t="s">
        <v>331</v>
      </c>
      <c r="D7" s="11" t="s">
        <v>323</v>
      </c>
      <c r="E7" s="11" t="s">
        <v>118</v>
      </c>
      <c r="F7" s="28" t="s">
        <v>324</v>
      </c>
      <c r="G7" s="9" t="s">
        <v>389</v>
      </c>
      <c r="H7" s="9" t="s">
        <v>390</v>
      </c>
      <c r="I7" s="10"/>
      <c r="J7" s="10"/>
      <c r="K7" s="9" t="s">
        <v>326</v>
      </c>
      <c r="L7" s="9" t="s">
        <v>327</v>
      </c>
    </row>
    <row r="8" spans="1:12">
      <c r="A8" s="9" t="s">
        <v>364</v>
      </c>
      <c r="B8" s="11" t="s">
        <v>325</v>
      </c>
      <c r="C8" s="27" t="s">
        <v>322</v>
      </c>
      <c r="D8" s="11" t="s">
        <v>323</v>
      </c>
      <c r="E8" s="11" t="s">
        <v>118</v>
      </c>
      <c r="F8" s="28" t="s">
        <v>324</v>
      </c>
      <c r="G8" s="9" t="s">
        <v>395</v>
      </c>
      <c r="H8" s="9" t="s">
        <v>396</v>
      </c>
      <c r="I8" s="10"/>
      <c r="J8" s="10"/>
      <c r="K8" s="9" t="s">
        <v>326</v>
      </c>
      <c r="L8" s="9" t="s">
        <v>327</v>
      </c>
    </row>
    <row r="9" spans="1:12">
      <c r="A9" s="9" t="s">
        <v>391</v>
      </c>
      <c r="B9" s="11" t="s">
        <v>325</v>
      </c>
      <c r="C9" s="27" t="s">
        <v>328</v>
      </c>
      <c r="D9" s="11" t="s">
        <v>323</v>
      </c>
      <c r="E9" s="11" t="s">
        <v>118</v>
      </c>
      <c r="F9" s="28" t="s">
        <v>324</v>
      </c>
      <c r="G9" s="9" t="s">
        <v>395</v>
      </c>
      <c r="H9" s="9" t="s">
        <v>396</v>
      </c>
      <c r="I9" s="10"/>
      <c r="J9" s="10"/>
      <c r="K9" s="9" t="s">
        <v>326</v>
      </c>
      <c r="L9" s="9" t="s">
        <v>327</v>
      </c>
    </row>
    <row r="10" spans="1:12">
      <c r="A10" s="9" t="s">
        <v>392</v>
      </c>
      <c r="B10" s="11" t="s">
        <v>325</v>
      </c>
      <c r="C10" s="27" t="s">
        <v>329</v>
      </c>
      <c r="D10" s="11" t="s">
        <v>323</v>
      </c>
      <c r="E10" s="11" t="s">
        <v>118</v>
      </c>
      <c r="F10" s="28" t="s">
        <v>324</v>
      </c>
      <c r="G10" s="9" t="s">
        <v>395</v>
      </c>
      <c r="H10" s="9" t="s">
        <v>396</v>
      </c>
      <c r="I10" s="10"/>
      <c r="J10" s="10"/>
      <c r="K10" s="9" t="s">
        <v>326</v>
      </c>
      <c r="L10" s="9" t="s">
        <v>327</v>
      </c>
    </row>
    <row r="11" spans="1:12">
      <c r="A11" s="9" t="s">
        <v>393</v>
      </c>
      <c r="B11" s="11" t="s">
        <v>325</v>
      </c>
      <c r="C11" s="27" t="s">
        <v>330</v>
      </c>
      <c r="D11" s="11" t="s">
        <v>323</v>
      </c>
      <c r="E11" s="11" t="s">
        <v>118</v>
      </c>
      <c r="F11" s="28" t="s">
        <v>324</v>
      </c>
      <c r="G11" s="9" t="s">
        <v>395</v>
      </c>
      <c r="H11" s="9" t="s">
        <v>396</v>
      </c>
      <c r="I11" s="10"/>
      <c r="J11" s="10"/>
      <c r="K11" s="9" t="s">
        <v>326</v>
      </c>
      <c r="L11" s="9" t="s">
        <v>327</v>
      </c>
    </row>
    <row r="12" spans="1:12">
      <c r="A12" s="9" t="s">
        <v>394</v>
      </c>
      <c r="B12" s="11" t="s">
        <v>325</v>
      </c>
      <c r="C12" s="27" t="s">
        <v>331</v>
      </c>
      <c r="D12" s="11" t="s">
        <v>323</v>
      </c>
      <c r="E12" s="11" t="s">
        <v>118</v>
      </c>
      <c r="F12" s="28" t="s">
        <v>324</v>
      </c>
      <c r="G12" s="9" t="s">
        <v>395</v>
      </c>
      <c r="H12" s="9" t="s">
        <v>396</v>
      </c>
      <c r="I12" s="10"/>
      <c r="J12" s="10"/>
      <c r="K12" s="9" t="s">
        <v>326</v>
      </c>
      <c r="L12" s="9" t="s">
        <v>327</v>
      </c>
    </row>
    <row r="13" spans="1:12">
      <c r="A13" s="9" t="s">
        <v>364</v>
      </c>
      <c r="B13" s="11" t="s">
        <v>325</v>
      </c>
      <c r="C13" s="27" t="s">
        <v>322</v>
      </c>
      <c r="D13" s="11" t="s">
        <v>323</v>
      </c>
      <c r="E13" s="11" t="s">
        <v>118</v>
      </c>
      <c r="F13" s="28" t="s">
        <v>324</v>
      </c>
      <c r="G13" s="9" t="s">
        <v>397</v>
      </c>
      <c r="H13" s="9" t="s">
        <v>398</v>
      </c>
      <c r="I13" s="10"/>
      <c r="J13" s="10"/>
      <c r="K13" s="9" t="s">
        <v>326</v>
      </c>
      <c r="L13" s="9" t="s">
        <v>327</v>
      </c>
    </row>
    <row r="14" spans="1:12">
      <c r="A14" s="9" t="s">
        <v>391</v>
      </c>
      <c r="B14" s="11" t="s">
        <v>325</v>
      </c>
      <c r="C14" s="27" t="s">
        <v>328</v>
      </c>
      <c r="D14" s="11" t="s">
        <v>323</v>
      </c>
      <c r="E14" s="11" t="s">
        <v>118</v>
      </c>
      <c r="F14" s="28" t="s">
        <v>324</v>
      </c>
      <c r="G14" s="9"/>
      <c r="H14" s="9" t="s">
        <v>398</v>
      </c>
      <c r="I14" s="10"/>
      <c r="J14" s="10"/>
      <c r="K14" s="9" t="s">
        <v>326</v>
      </c>
      <c r="L14" s="9" t="s">
        <v>327</v>
      </c>
    </row>
    <row r="15" spans="1:12">
      <c r="A15" s="9" t="s">
        <v>392</v>
      </c>
      <c r="B15" s="11" t="s">
        <v>325</v>
      </c>
      <c r="C15" s="27" t="s">
        <v>329</v>
      </c>
      <c r="D15" s="11" t="s">
        <v>323</v>
      </c>
      <c r="E15" s="11" t="s">
        <v>118</v>
      </c>
      <c r="F15" s="28" t="s">
        <v>324</v>
      </c>
      <c r="G15" s="9"/>
      <c r="H15" s="9" t="s">
        <v>398</v>
      </c>
      <c r="I15" s="10"/>
      <c r="J15" s="10"/>
      <c r="K15" s="9" t="s">
        <v>326</v>
      </c>
      <c r="L15" s="9" t="s">
        <v>327</v>
      </c>
    </row>
    <row r="16" spans="1:12">
      <c r="A16" s="9" t="s">
        <v>393</v>
      </c>
      <c r="B16" s="11" t="s">
        <v>325</v>
      </c>
      <c r="C16" s="27" t="s">
        <v>330</v>
      </c>
      <c r="D16" s="11" t="s">
        <v>323</v>
      </c>
      <c r="E16" s="11" t="s">
        <v>118</v>
      </c>
      <c r="F16" s="28" t="s">
        <v>324</v>
      </c>
      <c r="G16" s="9"/>
      <c r="H16" s="9" t="s">
        <v>398</v>
      </c>
      <c r="I16" s="10"/>
      <c r="J16" s="10"/>
      <c r="K16" s="9" t="s">
        <v>326</v>
      </c>
      <c r="L16" s="9" t="s">
        <v>327</v>
      </c>
    </row>
    <row r="17" spans="1:12">
      <c r="A17" s="9" t="s">
        <v>394</v>
      </c>
      <c r="B17" s="11" t="s">
        <v>325</v>
      </c>
      <c r="C17" s="27" t="s">
        <v>331</v>
      </c>
      <c r="D17" s="11" t="s">
        <v>323</v>
      </c>
      <c r="E17" s="11" t="s">
        <v>118</v>
      </c>
      <c r="F17" s="28" t="s">
        <v>324</v>
      </c>
      <c r="G17" s="9"/>
      <c r="H17" s="9" t="s">
        <v>398</v>
      </c>
      <c r="I17" s="10"/>
      <c r="J17" s="10"/>
      <c r="K17" s="9" t="s">
        <v>326</v>
      </c>
      <c r="L17" s="9" t="s">
        <v>327</v>
      </c>
    </row>
    <row r="18" spans="1:12">
      <c r="A18" s="10"/>
      <c r="B18" s="10"/>
      <c r="C18" s="10"/>
      <c r="D18" s="11"/>
      <c r="E18" s="11"/>
      <c r="F18" s="28"/>
      <c r="G18" s="10"/>
      <c r="H18" s="10"/>
      <c r="I18" s="10"/>
      <c r="J18" s="10"/>
      <c r="K18" s="10"/>
      <c r="L18" s="10"/>
    </row>
    <row r="19" s="2" customFormat="1" ht="18.75" spans="1:12">
      <c r="A19" s="15" t="s">
        <v>399</v>
      </c>
      <c r="B19" s="16"/>
      <c r="C19" s="16"/>
      <c r="D19" s="16"/>
      <c r="E19" s="17"/>
      <c r="F19" s="18"/>
      <c r="G19" s="29"/>
      <c r="H19" s="15" t="s">
        <v>371</v>
      </c>
      <c r="I19" s="16"/>
      <c r="J19" s="16"/>
      <c r="K19" s="16"/>
      <c r="L19" s="26"/>
    </row>
    <row r="20" ht="67" customHeight="1" spans="1:12">
      <c r="A20" s="22" t="s">
        <v>400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306</v>
      </c>
      <c r="B2" s="5" t="s">
        <v>311</v>
      </c>
      <c r="C2" s="5" t="s">
        <v>363</v>
      </c>
      <c r="D2" s="5" t="s">
        <v>309</v>
      </c>
      <c r="E2" s="5" t="s">
        <v>310</v>
      </c>
      <c r="F2" s="4" t="s">
        <v>402</v>
      </c>
      <c r="G2" s="4" t="s">
        <v>341</v>
      </c>
      <c r="H2" s="6" t="s">
        <v>342</v>
      </c>
      <c r="I2" s="24" t="s">
        <v>344</v>
      </c>
    </row>
    <row r="3" s="1" customFormat="1" ht="16.5" spans="1:9">
      <c r="A3" s="4"/>
      <c r="B3" s="7"/>
      <c r="C3" s="7"/>
      <c r="D3" s="7"/>
      <c r="E3" s="7"/>
      <c r="F3" s="4" t="s">
        <v>403</v>
      </c>
      <c r="G3" s="4" t="s">
        <v>345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404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353</v>
      </c>
      <c r="B11" s="16"/>
      <c r="C11" s="16"/>
      <c r="D11" s="17"/>
      <c r="E11" s="18"/>
      <c r="F11" s="19" t="s">
        <v>405</v>
      </c>
      <c r="G11" s="20"/>
      <c r="H11" s="21"/>
      <c r="I11" s="26"/>
    </row>
    <row r="12" ht="37" customHeight="1" spans="1:9">
      <c r="A12" s="22" t="s">
        <v>406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17" sqref="D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8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8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8" customHeight="1" spans="2:9">
      <c r="B5" s="394" t="s">
        <v>43</v>
      </c>
      <c r="C5" s="14">
        <v>13</v>
      </c>
      <c r="D5" s="14">
        <v>0</v>
      </c>
      <c r="E5" s="14">
        <v>1</v>
      </c>
      <c r="F5" s="395">
        <v>0</v>
      </c>
      <c r="G5" s="395">
        <v>1</v>
      </c>
      <c r="H5" s="14">
        <v>1</v>
      </c>
      <c r="I5" s="403">
        <v>2</v>
      </c>
    </row>
    <row r="6" ht="28" customHeight="1" spans="2:9">
      <c r="B6" s="394" t="s">
        <v>44</v>
      </c>
      <c r="C6" s="14">
        <v>20</v>
      </c>
      <c r="D6" s="14">
        <v>0</v>
      </c>
      <c r="E6" s="14">
        <v>1</v>
      </c>
      <c r="F6" s="395">
        <v>1</v>
      </c>
      <c r="G6" s="395">
        <v>2</v>
      </c>
      <c r="H6" s="14">
        <v>2</v>
      </c>
      <c r="I6" s="403">
        <v>3</v>
      </c>
    </row>
    <row r="7" ht="28" customHeight="1" spans="2:9">
      <c r="B7" s="394" t="s">
        <v>45</v>
      </c>
      <c r="C7" s="14">
        <v>32</v>
      </c>
      <c r="D7" s="14">
        <v>0</v>
      </c>
      <c r="E7" s="14">
        <v>1</v>
      </c>
      <c r="F7" s="395">
        <v>2</v>
      </c>
      <c r="G7" s="395">
        <v>3</v>
      </c>
      <c r="H7" s="14">
        <v>3</v>
      </c>
      <c r="I7" s="403">
        <v>4</v>
      </c>
    </row>
    <row r="8" ht="28" customHeight="1" spans="2:9">
      <c r="B8" s="394" t="s">
        <v>46</v>
      </c>
      <c r="C8" s="14">
        <v>50</v>
      </c>
      <c r="D8" s="14">
        <v>1</v>
      </c>
      <c r="E8" s="14">
        <v>2</v>
      </c>
      <c r="F8" s="395">
        <v>3</v>
      </c>
      <c r="G8" s="395">
        <v>4</v>
      </c>
      <c r="H8" s="14">
        <v>5</v>
      </c>
      <c r="I8" s="403">
        <v>6</v>
      </c>
    </row>
    <row r="9" ht="28" customHeight="1" spans="2:9">
      <c r="B9" s="394" t="s">
        <v>47</v>
      </c>
      <c r="C9" s="14">
        <v>80</v>
      </c>
      <c r="D9" s="14">
        <v>2</v>
      </c>
      <c r="E9" s="14">
        <v>3</v>
      </c>
      <c r="F9" s="395">
        <v>5</v>
      </c>
      <c r="G9" s="395">
        <v>6</v>
      </c>
      <c r="H9" s="14">
        <v>7</v>
      </c>
      <c r="I9" s="403">
        <v>8</v>
      </c>
    </row>
    <row r="10" ht="28" customHeight="1" spans="2:9">
      <c r="B10" s="394" t="s">
        <v>48</v>
      </c>
      <c r="C10" s="14">
        <v>125</v>
      </c>
      <c r="D10" s="14">
        <v>3</v>
      </c>
      <c r="E10" s="14">
        <v>4</v>
      </c>
      <c r="F10" s="395">
        <v>7</v>
      </c>
      <c r="G10" s="395">
        <v>8</v>
      </c>
      <c r="H10" s="14">
        <v>10</v>
      </c>
      <c r="I10" s="403">
        <v>11</v>
      </c>
    </row>
    <row r="11" ht="28" customHeight="1" spans="2:9">
      <c r="B11" s="394" t="s">
        <v>49</v>
      </c>
      <c r="C11" s="14">
        <v>200</v>
      </c>
      <c r="D11" s="14">
        <v>5</v>
      </c>
      <c r="E11" s="14">
        <v>6</v>
      </c>
      <c r="F11" s="395">
        <v>10</v>
      </c>
      <c r="G11" s="395">
        <v>11</v>
      </c>
      <c r="H11" s="14">
        <v>14</v>
      </c>
      <c r="I11" s="403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A29" sqref="A29:K29"/>
    </sheetView>
  </sheetViews>
  <sheetFormatPr defaultColWidth="10.3333333333333" defaultRowHeight="16.5" customHeight="1"/>
  <cols>
    <col min="1" max="1" width="11.0833333333333" style="180" customWidth="1"/>
    <col min="2" max="6" width="10.3333333333333" style="180"/>
    <col min="7" max="7" width="20.075" style="180" customWidth="1"/>
    <col min="8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182" t="s">
        <v>53</v>
      </c>
      <c r="B2" s="100" t="s">
        <v>54</v>
      </c>
      <c r="C2" s="100"/>
      <c r="D2" s="183" t="s">
        <v>55</v>
      </c>
      <c r="E2" s="183"/>
      <c r="F2" s="100" t="s">
        <v>56</v>
      </c>
      <c r="G2" s="100"/>
      <c r="H2" s="184" t="s">
        <v>57</v>
      </c>
      <c r="I2" s="260" t="s">
        <v>58</v>
      </c>
      <c r="J2" s="260"/>
      <c r="K2" s="261"/>
    </row>
    <row r="3" ht="14.2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51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312" t="s">
        <v>65</v>
      </c>
      <c r="G4" s="313"/>
      <c r="H4" s="191" t="s">
        <v>66</v>
      </c>
      <c r="I4" s="194"/>
      <c r="J4" s="217" t="s">
        <v>67</v>
      </c>
      <c r="K4" s="262" t="s">
        <v>68</v>
      </c>
    </row>
    <row r="5" ht="14.25" spans="1:11">
      <c r="A5" s="197" t="s">
        <v>69</v>
      </c>
      <c r="B5" s="192" t="s">
        <v>70</v>
      </c>
      <c r="C5" s="193"/>
      <c r="D5" s="191" t="s">
        <v>71</v>
      </c>
      <c r="E5" s="194"/>
      <c r="F5" s="314">
        <v>45828</v>
      </c>
      <c r="G5" s="315"/>
      <c r="H5" s="191" t="s">
        <v>72</v>
      </c>
      <c r="I5" s="194"/>
      <c r="J5" s="217" t="s">
        <v>67</v>
      </c>
      <c r="K5" s="262" t="s">
        <v>68</v>
      </c>
    </row>
    <row r="6" ht="14.25" spans="1:11">
      <c r="A6" s="191" t="s">
        <v>73</v>
      </c>
      <c r="B6" s="192">
        <v>1</v>
      </c>
      <c r="C6" s="193">
        <v>6</v>
      </c>
      <c r="D6" s="197" t="s">
        <v>74</v>
      </c>
      <c r="E6" s="219"/>
      <c r="F6" s="314">
        <v>45889</v>
      </c>
      <c r="G6" s="315"/>
      <c r="H6" s="191" t="s">
        <v>75</v>
      </c>
      <c r="I6" s="194"/>
      <c r="J6" s="217" t="s">
        <v>67</v>
      </c>
      <c r="K6" s="262" t="s">
        <v>68</v>
      </c>
    </row>
    <row r="7" ht="14.25" spans="1:11">
      <c r="A7" s="191" t="s">
        <v>76</v>
      </c>
      <c r="B7" s="200">
        <v>6720</v>
      </c>
      <c r="C7" s="201"/>
      <c r="D7" s="197" t="s">
        <v>77</v>
      </c>
      <c r="E7" s="218"/>
      <c r="F7" s="314">
        <v>45894</v>
      </c>
      <c r="G7" s="315"/>
      <c r="H7" s="191" t="s">
        <v>78</v>
      </c>
      <c r="I7" s="194"/>
      <c r="J7" s="217" t="s">
        <v>67</v>
      </c>
      <c r="K7" s="262" t="s">
        <v>68</v>
      </c>
    </row>
    <row r="8" ht="45" customHeight="1" spans="1:11">
      <c r="A8" s="203" t="s">
        <v>79</v>
      </c>
      <c r="B8" s="204" t="s">
        <v>80</v>
      </c>
      <c r="C8" s="205"/>
      <c r="D8" s="206" t="s">
        <v>81</v>
      </c>
      <c r="E8" s="207"/>
      <c r="F8" s="208">
        <v>45894</v>
      </c>
      <c r="G8" s="209"/>
      <c r="H8" s="206" t="s">
        <v>82</v>
      </c>
      <c r="I8" s="207"/>
      <c r="J8" s="225" t="s">
        <v>67</v>
      </c>
      <c r="K8" s="271" t="s">
        <v>68</v>
      </c>
    </row>
    <row r="9" ht="15" spans="1:11">
      <c r="A9" s="316" t="s">
        <v>83</v>
      </c>
      <c r="B9" s="317"/>
      <c r="C9" s="317"/>
      <c r="D9" s="317"/>
      <c r="E9" s="317"/>
      <c r="F9" s="317"/>
      <c r="G9" s="317"/>
      <c r="H9" s="317"/>
      <c r="I9" s="317"/>
      <c r="J9" s="317"/>
      <c r="K9" s="363"/>
    </row>
    <row r="10" ht="15" spans="1:11">
      <c r="A10" s="318" t="s">
        <v>84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4"/>
    </row>
    <row r="11" ht="14.25" spans="1:11">
      <c r="A11" s="320" t="s">
        <v>85</v>
      </c>
      <c r="B11" s="321" t="s">
        <v>86</v>
      </c>
      <c r="C11" s="322" t="s">
        <v>87</v>
      </c>
      <c r="D11" s="323"/>
      <c r="E11" s="324" t="s">
        <v>88</v>
      </c>
      <c r="F11" s="321" t="s">
        <v>86</v>
      </c>
      <c r="G11" s="322" t="s">
        <v>87</v>
      </c>
      <c r="H11" s="322" t="s">
        <v>89</v>
      </c>
      <c r="I11" s="324" t="s">
        <v>90</v>
      </c>
      <c r="J11" s="321" t="s">
        <v>86</v>
      </c>
      <c r="K11" s="365" t="s">
        <v>87</v>
      </c>
    </row>
    <row r="12" ht="14.25" spans="1:11">
      <c r="A12" s="197" t="s">
        <v>91</v>
      </c>
      <c r="B12" s="216" t="s">
        <v>86</v>
      </c>
      <c r="C12" s="217" t="s">
        <v>87</v>
      </c>
      <c r="D12" s="218"/>
      <c r="E12" s="219" t="s">
        <v>92</v>
      </c>
      <c r="F12" s="216" t="s">
        <v>86</v>
      </c>
      <c r="G12" s="217" t="s">
        <v>87</v>
      </c>
      <c r="H12" s="217" t="s">
        <v>89</v>
      </c>
      <c r="I12" s="219" t="s">
        <v>93</v>
      </c>
      <c r="J12" s="216" t="s">
        <v>86</v>
      </c>
      <c r="K12" s="262" t="s">
        <v>87</v>
      </c>
    </row>
    <row r="13" ht="14.25" spans="1:11">
      <c r="A13" s="197" t="s">
        <v>94</v>
      </c>
      <c r="B13" s="216" t="s">
        <v>86</v>
      </c>
      <c r="C13" s="217" t="s">
        <v>87</v>
      </c>
      <c r="D13" s="218"/>
      <c r="E13" s="219" t="s">
        <v>95</v>
      </c>
      <c r="F13" s="217" t="s">
        <v>96</v>
      </c>
      <c r="G13" s="217" t="s">
        <v>97</v>
      </c>
      <c r="H13" s="217" t="s">
        <v>89</v>
      </c>
      <c r="I13" s="219" t="s">
        <v>98</v>
      </c>
      <c r="J13" s="216" t="s">
        <v>86</v>
      </c>
      <c r="K13" s="262" t="s">
        <v>87</v>
      </c>
    </row>
    <row r="14" ht="15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4"/>
    </row>
    <row r="15" ht="15" spans="1:11">
      <c r="A15" s="318" t="s">
        <v>100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4"/>
    </row>
    <row r="16" ht="14.25" spans="1:11">
      <c r="A16" s="325" t="s">
        <v>101</v>
      </c>
      <c r="B16" s="322" t="s">
        <v>96</v>
      </c>
      <c r="C16" s="322" t="s">
        <v>97</v>
      </c>
      <c r="D16" s="326"/>
      <c r="E16" s="327" t="s">
        <v>102</v>
      </c>
      <c r="F16" s="322" t="s">
        <v>96</v>
      </c>
      <c r="G16" s="322" t="s">
        <v>97</v>
      </c>
      <c r="H16" s="328"/>
      <c r="I16" s="327" t="s">
        <v>103</v>
      </c>
      <c r="J16" s="322" t="s">
        <v>96</v>
      </c>
      <c r="K16" s="365" t="s">
        <v>97</v>
      </c>
    </row>
    <row r="17" customHeight="1" spans="1:22">
      <c r="A17" s="199" t="s">
        <v>104</v>
      </c>
      <c r="B17" s="217" t="s">
        <v>96</v>
      </c>
      <c r="C17" s="217" t="s">
        <v>97</v>
      </c>
      <c r="D17" s="192"/>
      <c r="E17" s="237" t="s">
        <v>105</v>
      </c>
      <c r="F17" s="217" t="s">
        <v>96</v>
      </c>
      <c r="G17" s="217" t="s">
        <v>97</v>
      </c>
      <c r="H17" s="329"/>
      <c r="I17" s="237" t="s">
        <v>106</v>
      </c>
      <c r="J17" s="217" t="s">
        <v>96</v>
      </c>
      <c r="K17" s="262" t="s">
        <v>97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30" t="s">
        <v>107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7"/>
    </row>
    <row r="19" s="310" customFormat="1" ht="18" customHeight="1" spans="1:11">
      <c r="A19" s="318" t="s">
        <v>108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4"/>
    </row>
    <row r="20" customHeight="1" spans="1:11">
      <c r="A20" s="332" t="s">
        <v>109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8"/>
    </row>
    <row r="21" ht="21.75" customHeight="1" spans="1:11">
      <c r="A21" s="334" t="s">
        <v>110</v>
      </c>
      <c r="B21" s="335" t="s">
        <v>111</v>
      </c>
      <c r="C21" s="335" t="s">
        <v>112</v>
      </c>
      <c r="D21" s="335" t="s">
        <v>113</v>
      </c>
      <c r="E21" s="335" t="s">
        <v>114</v>
      </c>
      <c r="F21" s="335" t="s">
        <v>115</v>
      </c>
      <c r="G21" s="335" t="s">
        <v>116</v>
      </c>
      <c r="H21" s="237"/>
      <c r="I21" s="237"/>
      <c r="J21" s="237"/>
      <c r="K21" s="274" t="s">
        <v>117</v>
      </c>
    </row>
    <row r="22" customHeight="1" spans="1:12">
      <c r="A22" s="336" t="s">
        <v>118</v>
      </c>
      <c r="B22" s="198">
        <v>0.5</v>
      </c>
      <c r="C22" s="198">
        <v>0.5</v>
      </c>
      <c r="D22" s="198">
        <v>0.5</v>
      </c>
      <c r="E22" s="198">
        <v>0.5</v>
      </c>
      <c r="F22" s="198">
        <v>0.5</v>
      </c>
      <c r="G22" s="198">
        <v>0.5</v>
      </c>
      <c r="H22" s="198"/>
      <c r="I22" s="198"/>
      <c r="J22" s="198"/>
      <c r="K22" s="369" t="s">
        <v>119</v>
      </c>
      <c r="L22" s="310"/>
    </row>
    <row r="23" customHeight="1" spans="1:11">
      <c r="A23" s="336"/>
      <c r="B23" s="198"/>
      <c r="C23" s="198"/>
      <c r="D23" s="198"/>
      <c r="E23" s="198"/>
      <c r="F23" s="198"/>
      <c r="G23" s="198"/>
      <c r="H23" s="198"/>
      <c r="I23" s="198"/>
      <c r="J23" s="198"/>
      <c r="K23" s="369"/>
    </row>
    <row r="24" customHeight="1" spans="1:11">
      <c r="A24" s="336"/>
      <c r="B24" s="198"/>
      <c r="C24" s="198"/>
      <c r="D24" s="198"/>
      <c r="E24" s="198"/>
      <c r="F24" s="198"/>
      <c r="G24" s="198"/>
      <c r="H24" s="198"/>
      <c r="I24" s="198"/>
      <c r="J24" s="198"/>
      <c r="K24" s="370"/>
    </row>
    <row r="25" customHeight="1" spans="1:11">
      <c r="A25" s="336"/>
      <c r="B25" s="198"/>
      <c r="C25" s="198"/>
      <c r="D25" s="198"/>
      <c r="E25" s="198"/>
      <c r="F25" s="198"/>
      <c r="G25" s="198"/>
      <c r="H25" s="198"/>
      <c r="I25" s="198"/>
      <c r="J25" s="198"/>
      <c r="K25" s="370"/>
    </row>
    <row r="26" customHeight="1" spans="1:11">
      <c r="A26" s="202"/>
      <c r="B26" s="198"/>
      <c r="C26" s="198"/>
      <c r="D26" s="198"/>
      <c r="E26" s="198"/>
      <c r="F26" s="198"/>
      <c r="G26" s="198"/>
      <c r="H26" s="198"/>
      <c r="I26" s="198"/>
      <c r="J26" s="198"/>
      <c r="K26" s="371"/>
    </row>
    <row r="27" customHeight="1" spans="1:11">
      <c r="A27" s="202"/>
      <c r="B27" s="198"/>
      <c r="C27" s="198"/>
      <c r="D27" s="198"/>
      <c r="E27" s="198"/>
      <c r="F27" s="198"/>
      <c r="G27" s="198"/>
      <c r="H27" s="198"/>
      <c r="I27" s="198"/>
      <c r="J27" s="198"/>
      <c r="K27" s="371"/>
    </row>
    <row r="28" customHeight="1" spans="1:11">
      <c r="A28" s="224"/>
      <c r="B28" s="337"/>
      <c r="C28" s="337"/>
      <c r="D28" s="337"/>
      <c r="E28" s="337"/>
      <c r="F28" s="337"/>
      <c r="G28" s="337"/>
      <c r="H28" s="337"/>
      <c r="I28" s="337"/>
      <c r="J28" s="337"/>
      <c r="K28" s="372"/>
    </row>
    <row r="29" ht="18" customHeight="1" spans="1:11">
      <c r="A29" s="338" t="s">
        <v>120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3"/>
    </row>
    <row r="30" ht="18.75" customHeight="1" spans="1:11">
      <c r="A30" s="340" t="s">
        <v>121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4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5"/>
    </row>
    <row r="32" ht="18" customHeight="1" spans="1:11">
      <c r="A32" s="344" t="s">
        <v>122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7"/>
    </row>
    <row r="34" ht="15" spans="1:11">
      <c r="A34" s="112" t="s">
        <v>124</v>
      </c>
      <c r="B34" s="114"/>
      <c r="C34" s="217" t="s">
        <v>67</v>
      </c>
      <c r="D34" s="217" t="s">
        <v>68</v>
      </c>
      <c r="E34" s="348" t="s">
        <v>125</v>
      </c>
      <c r="F34" s="349"/>
      <c r="G34" s="349"/>
      <c r="H34" s="349"/>
      <c r="I34" s="349"/>
      <c r="J34" s="349"/>
      <c r="K34" s="378"/>
    </row>
    <row r="35" ht="15" spans="1:11">
      <c r="A35" s="350" t="s">
        <v>126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7" customHeight="1" spans="1:11">
      <c r="A36" s="351" t="s">
        <v>127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79"/>
    </row>
    <row r="37" ht="17" customHeight="1" spans="1:11">
      <c r="A37" s="351" t="s">
        <v>128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79"/>
    </row>
    <row r="38" ht="17" customHeight="1" spans="1:11">
      <c r="A38" s="351" t="s">
        <v>129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79"/>
    </row>
    <row r="39" ht="17" customHeight="1" spans="1:11">
      <c r="A39" s="351" t="s">
        <v>130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79"/>
    </row>
    <row r="40" ht="17" customHeight="1" spans="1:11">
      <c r="A40" s="351" t="s">
        <v>131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79"/>
    </row>
    <row r="41" ht="17" customHeight="1" spans="1:11">
      <c r="A41" s="351" t="s">
        <v>132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79"/>
    </row>
    <row r="42" ht="14.25" spans="1:11">
      <c r="A42" s="244" t="s">
        <v>133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318" t="s">
        <v>135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64"/>
    </row>
    <row r="45" ht="14.25" spans="1:11">
      <c r="A45" s="325" t="s">
        <v>136</v>
      </c>
      <c r="B45" s="322" t="s">
        <v>96</v>
      </c>
      <c r="C45" s="322" t="s">
        <v>97</v>
      </c>
      <c r="D45" s="322" t="s">
        <v>89</v>
      </c>
      <c r="E45" s="327" t="s">
        <v>137</v>
      </c>
      <c r="F45" s="322" t="s">
        <v>96</v>
      </c>
      <c r="G45" s="322" t="s">
        <v>97</v>
      </c>
      <c r="H45" s="322" t="s">
        <v>89</v>
      </c>
      <c r="I45" s="327" t="s">
        <v>138</v>
      </c>
      <c r="J45" s="322" t="s">
        <v>96</v>
      </c>
      <c r="K45" s="365" t="s">
        <v>97</v>
      </c>
    </row>
    <row r="46" ht="14.25" spans="1:11">
      <c r="A46" s="199" t="s">
        <v>88</v>
      </c>
      <c r="B46" s="217" t="s">
        <v>96</v>
      </c>
      <c r="C46" s="217" t="s">
        <v>97</v>
      </c>
      <c r="D46" s="217" t="s">
        <v>89</v>
      </c>
      <c r="E46" s="237" t="s">
        <v>95</v>
      </c>
      <c r="F46" s="217" t="s">
        <v>96</v>
      </c>
      <c r="G46" s="217" t="s">
        <v>97</v>
      </c>
      <c r="H46" s="217" t="s">
        <v>89</v>
      </c>
      <c r="I46" s="237" t="s">
        <v>106</v>
      </c>
      <c r="J46" s="217" t="s">
        <v>96</v>
      </c>
      <c r="K46" s="262" t="s">
        <v>97</v>
      </c>
    </row>
    <row r="47" ht="15" spans="1:11">
      <c r="A47" s="206" t="s">
        <v>139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4"/>
    </row>
    <row r="48" ht="15" spans="1:11">
      <c r="A48" s="350" t="s">
        <v>140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 t="s">
        <v>141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9"/>
    </row>
    <row r="50" ht="15" spans="1:11">
      <c r="A50" s="353" t="s">
        <v>142</v>
      </c>
      <c r="B50" s="249" t="s">
        <v>143</v>
      </c>
      <c r="C50" s="249"/>
      <c r="D50" s="354" t="s">
        <v>144</v>
      </c>
      <c r="E50" s="355" t="s">
        <v>145</v>
      </c>
      <c r="F50" s="356" t="s">
        <v>146</v>
      </c>
      <c r="G50" s="357">
        <v>45775</v>
      </c>
      <c r="H50" s="358" t="s">
        <v>147</v>
      </c>
      <c r="I50" s="380"/>
      <c r="J50" s="381"/>
      <c r="K50" s="382"/>
    </row>
    <row r="51" ht="15" spans="1:11">
      <c r="A51" s="350" t="s">
        <v>148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83"/>
    </row>
    <row r="53" ht="15" spans="1:11">
      <c r="A53" s="353" t="s">
        <v>142</v>
      </c>
      <c r="B53" s="361"/>
      <c r="C53" s="361"/>
      <c r="D53" s="354" t="s">
        <v>144</v>
      </c>
      <c r="E53" s="362"/>
      <c r="F53" s="356" t="s">
        <v>149</v>
      </c>
      <c r="G53" s="357"/>
      <c r="H53" s="358" t="s">
        <v>147</v>
      </c>
      <c r="I53" s="380"/>
      <c r="J53" s="104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1"/>
  <sheetViews>
    <sheetView workbookViewId="0">
      <selection activeCell="F25" sqref="F25"/>
    </sheetView>
  </sheetViews>
  <sheetFormatPr defaultColWidth="9" defaultRowHeight="26" customHeight="1"/>
  <cols>
    <col min="1" max="1" width="25.125" style="285" customWidth="1"/>
    <col min="2" max="8" width="12" style="285" customWidth="1"/>
    <col min="9" max="9" width="1.33333333333333" style="285" customWidth="1"/>
    <col min="10" max="10" width="17.8" style="286" customWidth="1"/>
    <col min="11" max="11" width="17" style="286" customWidth="1"/>
    <col min="12" max="12" width="18.5" style="285" customWidth="1"/>
    <col min="13" max="13" width="16.6666666666667" style="285" customWidth="1"/>
    <col min="14" max="14" width="14.1666666666667" style="285" customWidth="1"/>
    <col min="15" max="15" width="16.3333333333333" style="285" customWidth="1"/>
    <col min="16" max="16384" width="9" style="285"/>
  </cols>
  <sheetData>
    <row r="1" ht="19.5" customHeight="1" spans="1:15">
      <c r="A1" s="287" t="s">
        <v>150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ht="19.5" customHeight="1" spans="1:15">
      <c r="A2" s="71" t="s">
        <v>62</v>
      </c>
      <c r="B2" s="72" t="str">
        <f>首期!B4</f>
        <v>TAMMAN92046</v>
      </c>
      <c r="C2" s="72"/>
      <c r="D2" s="73" t="s">
        <v>69</v>
      </c>
      <c r="E2" s="72" t="str">
        <f>首期!B5</f>
        <v>女式软壳裤</v>
      </c>
      <c r="F2" s="72"/>
      <c r="G2" s="72"/>
      <c r="H2" s="72"/>
      <c r="I2" s="300"/>
      <c r="J2" s="301" t="s">
        <v>57</v>
      </c>
      <c r="K2" s="72" t="str">
        <f>首期!I2</f>
        <v>青岛锦瑞麟服装有限公司松尚分厂</v>
      </c>
      <c r="L2" s="72"/>
      <c r="M2" s="72"/>
      <c r="N2" s="72"/>
      <c r="O2" s="72"/>
    </row>
    <row r="3" ht="19.5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300"/>
      <c r="J3" s="302" t="s">
        <v>153</v>
      </c>
      <c r="K3" s="302"/>
      <c r="L3" s="302"/>
      <c r="M3" s="302"/>
      <c r="N3" s="302"/>
      <c r="O3" s="302"/>
    </row>
    <row r="4" ht="19.5" customHeight="1" spans="1:15">
      <c r="A4" s="74"/>
      <c r="B4" s="289" t="s">
        <v>154</v>
      </c>
      <c r="C4" s="290" t="s">
        <v>155</v>
      </c>
      <c r="D4" s="291" t="s">
        <v>156</v>
      </c>
      <c r="E4" s="290" t="s">
        <v>157</v>
      </c>
      <c r="F4" s="290" t="s">
        <v>158</v>
      </c>
      <c r="G4" s="290" t="s">
        <v>159</v>
      </c>
      <c r="H4" s="290" t="s">
        <v>160</v>
      </c>
      <c r="I4" s="300"/>
      <c r="J4" s="303" t="s">
        <v>161</v>
      </c>
      <c r="K4" s="303" t="s">
        <v>162</v>
      </c>
      <c r="L4" s="304"/>
      <c r="M4" s="305"/>
      <c r="N4" s="305"/>
      <c r="O4" s="305"/>
    </row>
    <row r="5" ht="19.5" customHeight="1" spans="1:15">
      <c r="A5" s="74"/>
      <c r="B5" s="289" t="s">
        <v>163</v>
      </c>
      <c r="C5" s="290" t="s">
        <v>164</v>
      </c>
      <c r="D5" s="291" t="s">
        <v>165</v>
      </c>
      <c r="E5" s="290" t="s">
        <v>166</v>
      </c>
      <c r="F5" s="290" t="s">
        <v>167</v>
      </c>
      <c r="G5" s="290" t="s">
        <v>168</v>
      </c>
      <c r="H5" s="290" t="s">
        <v>169</v>
      </c>
      <c r="I5" s="300"/>
      <c r="J5" s="90" t="s">
        <v>170</v>
      </c>
      <c r="K5" s="90"/>
      <c r="L5" s="306"/>
      <c r="M5" s="306"/>
      <c r="N5" s="306"/>
      <c r="O5" s="306"/>
    </row>
    <row r="6" ht="19.5" customHeight="1" spans="1:15">
      <c r="A6" s="292" t="s">
        <v>171</v>
      </c>
      <c r="B6" s="178">
        <f>C6-2.1</f>
        <v>95.8</v>
      </c>
      <c r="C6" s="178">
        <f>D6-2.1</f>
        <v>97.9</v>
      </c>
      <c r="D6" s="179">
        <v>100</v>
      </c>
      <c r="E6" s="178">
        <f t="shared" ref="E6:H6" si="0">D6+2.1</f>
        <v>102.1</v>
      </c>
      <c r="F6" s="178">
        <f t="shared" si="0"/>
        <v>104.2</v>
      </c>
      <c r="G6" s="178">
        <f t="shared" si="0"/>
        <v>106.3</v>
      </c>
      <c r="H6" s="178">
        <f t="shared" si="0"/>
        <v>108.4</v>
      </c>
      <c r="I6" s="300"/>
      <c r="J6" s="93" t="s">
        <v>172</v>
      </c>
      <c r="K6" s="90" t="s">
        <v>173</v>
      </c>
      <c r="L6" s="306"/>
      <c r="M6" s="306"/>
      <c r="N6" s="306"/>
      <c r="O6" s="306"/>
    </row>
    <row r="7" ht="19.5" customHeight="1" spans="1:15">
      <c r="A7" s="292" t="s">
        <v>174</v>
      </c>
      <c r="B7" s="178">
        <f>C7-1.5</f>
        <v>69</v>
      </c>
      <c r="C7" s="178">
        <f>D7-1.5</f>
        <v>70.5</v>
      </c>
      <c r="D7" s="179">
        <v>72</v>
      </c>
      <c r="E7" s="178">
        <f t="shared" ref="E7:H7" si="1">D7+1.5</f>
        <v>73.5</v>
      </c>
      <c r="F7" s="178">
        <f t="shared" si="1"/>
        <v>75</v>
      </c>
      <c r="G7" s="178">
        <f t="shared" si="1"/>
        <v>76.5</v>
      </c>
      <c r="H7" s="178">
        <f t="shared" si="1"/>
        <v>78</v>
      </c>
      <c r="I7" s="300"/>
      <c r="J7" s="93" t="s">
        <v>172</v>
      </c>
      <c r="K7" s="90" t="s">
        <v>175</v>
      </c>
      <c r="L7" s="306"/>
      <c r="M7" s="306"/>
      <c r="N7" s="306"/>
      <c r="O7" s="306"/>
    </row>
    <row r="8" ht="19.5" customHeight="1" spans="1:15">
      <c r="A8" s="292" t="s">
        <v>176</v>
      </c>
      <c r="B8" s="293">
        <f>C8-4</f>
        <v>66</v>
      </c>
      <c r="C8" s="293">
        <f>D8-4</f>
        <v>70</v>
      </c>
      <c r="D8" s="81">
        <v>74</v>
      </c>
      <c r="E8" s="293">
        <f t="shared" ref="E8:E10" si="2">D8+4</f>
        <v>78</v>
      </c>
      <c r="F8" s="293">
        <f>E8+5</f>
        <v>83</v>
      </c>
      <c r="G8" s="293">
        <f>F8+6</f>
        <v>89</v>
      </c>
      <c r="H8" s="293">
        <f>G8+6</f>
        <v>95</v>
      </c>
      <c r="I8" s="300"/>
      <c r="J8" s="93" t="s">
        <v>173</v>
      </c>
      <c r="K8" s="90" t="s">
        <v>177</v>
      </c>
      <c r="L8" s="306"/>
      <c r="M8" s="306"/>
      <c r="N8" s="306"/>
      <c r="O8" s="306"/>
    </row>
    <row r="9" ht="19.5" customHeight="1" spans="1:15">
      <c r="A9" s="292" t="s">
        <v>178</v>
      </c>
      <c r="B9" s="293">
        <v>90.8</v>
      </c>
      <c r="C9" s="293">
        <v>94.4</v>
      </c>
      <c r="D9" s="81" t="s">
        <v>179</v>
      </c>
      <c r="E9" s="293">
        <f t="shared" si="2"/>
        <v>102</v>
      </c>
      <c r="F9" s="293">
        <v>106</v>
      </c>
      <c r="G9" s="293">
        <v>110</v>
      </c>
      <c r="H9" s="293">
        <v>114</v>
      </c>
      <c r="I9" s="300"/>
      <c r="J9" s="93" t="s">
        <v>180</v>
      </c>
      <c r="K9" s="90" t="s">
        <v>181</v>
      </c>
      <c r="L9" s="306"/>
      <c r="M9" s="306"/>
      <c r="N9" s="306"/>
      <c r="O9" s="306"/>
    </row>
    <row r="10" ht="19.5" customHeight="1" spans="1:15">
      <c r="A10" s="292" t="s">
        <v>182</v>
      </c>
      <c r="B10" s="293">
        <v>27.2</v>
      </c>
      <c r="C10" s="293">
        <v>28.4</v>
      </c>
      <c r="D10" s="81">
        <v>29.5</v>
      </c>
      <c r="E10" s="293">
        <v>30.8</v>
      </c>
      <c r="F10" s="293">
        <v>32.1</v>
      </c>
      <c r="G10" s="293">
        <v>33.4</v>
      </c>
      <c r="H10" s="293">
        <v>34.7</v>
      </c>
      <c r="I10" s="300"/>
      <c r="J10" s="93" t="s">
        <v>183</v>
      </c>
      <c r="K10" s="90" t="s">
        <v>184</v>
      </c>
      <c r="L10" s="306"/>
      <c r="M10" s="306"/>
      <c r="N10" s="306"/>
      <c r="O10" s="306"/>
    </row>
    <row r="11" ht="19.5" customHeight="1" spans="1:15">
      <c r="A11" s="292" t="s">
        <v>185</v>
      </c>
      <c r="B11" s="293">
        <v>19.6</v>
      </c>
      <c r="C11" s="293">
        <v>20.3</v>
      </c>
      <c r="D11" s="81">
        <v>21</v>
      </c>
      <c r="E11" s="293">
        <v>21.7</v>
      </c>
      <c r="F11" s="293">
        <v>22.4</v>
      </c>
      <c r="G11" s="293">
        <v>23.3</v>
      </c>
      <c r="H11" s="293">
        <v>24.2</v>
      </c>
      <c r="I11" s="300"/>
      <c r="J11" s="93" t="s">
        <v>173</v>
      </c>
      <c r="K11" s="90" t="s">
        <v>183</v>
      </c>
      <c r="L11" s="306"/>
      <c r="M11" s="306"/>
      <c r="N11" s="306"/>
      <c r="O11" s="306"/>
    </row>
    <row r="12" ht="19.5" customHeight="1" spans="1:15">
      <c r="A12" s="292" t="s">
        <v>186</v>
      </c>
      <c r="B12" s="293">
        <v>17</v>
      </c>
      <c r="C12" s="293">
        <v>17.5</v>
      </c>
      <c r="D12" s="81">
        <v>18</v>
      </c>
      <c r="E12" s="293">
        <v>18.5</v>
      </c>
      <c r="F12" s="293">
        <v>19</v>
      </c>
      <c r="G12" s="293">
        <v>19.7</v>
      </c>
      <c r="H12" s="293">
        <v>20.4</v>
      </c>
      <c r="I12" s="300"/>
      <c r="J12" s="93" t="s">
        <v>172</v>
      </c>
      <c r="K12" s="90" t="s">
        <v>181</v>
      </c>
      <c r="L12" s="306"/>
      <c r="M12" s="306"/>
      <c r="N12" s="306"/>
      <c r="O12" s="306"/>
    </row>
    <row r="13" ht="19.5" customHeight="1" spans="1:15">
      <c r="A13" s="292" t="s">
        <v>187</v>
      </c>
      <c r="B13" s="293">
        <v>23.7</v>
      </c>
      <c r="C13" s="293">
        <v>24.4</v>
      </c>
      <c r="D13" s="81">
        <v>25</v>
      </c>
      <c r="E13" s="293">
        <v>25.6</v>
      </c>
      <c r="F13" s="293">
        <v>26.3</v>
      </c>
      <c r="G13" s="293">
        <v>26.9</v>
      </c>
      <c r="H13" s="293">
        <v>27.6</v>
      </c>
      <c r="I13" s="300"/>
      <c r="J13" s="93" t="s">
        <v>184</v>
      </c>
      <c r="K13" s="90" t="s">
        <v>188</v>
      </c>
      <c r="L13" s="306"/>
      <c r="M13" s="306"/>
      <c r="N13" s="306"/>
      <c r="O13" s="306"/>
    </row>
    <row r="14" ht="19.5" customHeight="1" spans="1:15">
      <c r="A14" s="292" t="s">
        <v>189</v>
      </c>
      <c r="B14" s="293">
        <v>39.7</v>
      </c>
      <c r="C14" s="293">
        <v>40.6</v>
      </c>
      <c r="D14" s="81">
        <v>41.5</v>
      </c>
      <c r="E14" s="293">
        <v>42.6</v>
      </c>
      <c r="F14" s="293">
        <v>43.7</v>
      </c>
      <c r="G14" s="293">
        <v>44.8</v>
      </c>
      <c r="H14" s="293">
        <v>45.9</v>
      </c>
      <c r="I14" s="300"/>
      <c r="J14" s="93" t="s">
        <v>177</v>
      </c>
      <c r="K14" s="90" t="s">
        <v>188</v>
      </c>
      <c r="L14" s="306"/>
      <c r="M14" s="306"/>
      <c r="N14" s="306"/>
      <c r="O14" s="306"/>
    </row>
    <row r="15" ht="19.5" customHeight="1" spans="1:15">
      <c r="A15" s="292" t="s">
        <v>190</v>
      </c>
      <c r="B15" s="293">
        <v>13.5</v>
      </c>
      <c r="C15" s="293">
        <v>13.5</v>
      </c>
      <c r="D15" s="81">
        <v>14</v>
      </c>
      <c r="E15" s="293">
        <v>14</v>
      </c>
      <c r="F15" s="293">
        <v>15.5</v>
      </c>
      <c r="G15" s="293">
        <v>15.5</v>
      </c>
      <c r="H15" s="293">
        <v>15.5</v>
      </c>
      <c r="I15" s="300"/>
      <c r="J15" s="93" t="s">
        <v>183</v>
      </c>
      <c r="K15" s="90" t="s">
        <v>183</v>
      </c>
      <c r="L15" s="306"/>
      <c r="M15" s="306"/>
      <c r="N15" s="306"/>
      <c r="O15" s="306"/>
    </row>
    <row r="16" ht="19.5" customHeight="1" spans="1:15">
      <c r="A16" s="292" t="s">
        <v>191</v>
      </c>
      <c r="B16" s="293">
        <f t="shared" ref="B16:B18" si="3">D16-0.5</f>
        <v>16</v>
      </c>
      <c r="C16" s="293">
        <f t="shared" ref="C16:C18" si="4">B16</f>
        <v>16</v>
      </c>
      <c r="D16" s="81">
        <v>16.5</v>
      </c>
      <c r="E16" s="293">
        <f t="shared" ref="E16:H16" si="5">D16</f>
        <v>16.5</v>
      </c>
      <c r="F16" s="293">
        <f t="shared" ref="F16:F18" si="6">D16+1.5</f>
        <v>18</v>
      </c>
      <c r="G16" s="293">
        <f t="shared" si="5"/>
        <v>18</v>
      </c>
      <c r="H16" s="293">
        <f t="shared" si="5"/>
        <v>18</v>
      </c>
      <c r="I16" s="300"/>
      <c r="J16" s="93" t="s">
        <v>173</v>
      </c>
      <c r="K16" s="90" t="s">
        <v>173</v>
      </c>
      <c r="L16" s="306"/>
      <c r="M16" s="306"/>
      <c r="N16" s="306"/>
      <c r="O16" s="306"/>
    </row>
    <row r="17" ht="19.5" customHeight="1" spans="1:15">
      <c r="A17" s="292" t="s">
        <v>192</v>
      </c>
      <c r="B17" s="293">
        <v>4</v>
      </c>
      <c r="C17" s="293">
        <v>4</v>
      </c>
      <c r="D17" s="81">
        <v>4</v>
      </c>
      <c r="E17" s="293">
        <f t="shared" ref="E17:H17" si="7">D17</f>
        <v>4</v>
      </c>
      <c r="F17" s="293">
        <v>4</v>
      </c>
      <c r="G17" s="293">
        <f t="shared" si="7"/>
        <v>4</v>
      </c>
      <c r="H17" s="293">
        <f t="shared" si="7"/>
        <v>4</v>
      </c>
      <c r="I17" s="300"/>
      <c r="J17" s="93"/>
      <c r="K17" s="307"/>
      <c r="L17" s="306"/>
      <c r="M17" s="306"/>
      <c r="N17" s="306"/>
      <c r="O17" s="306"/>
    </row>
    <row r="18" ht="19.5" customHeight="1" spans="1:15">
      <c r="A18" s="292" t="s">
        <v>193</v>
      </c>
      <c r="B18" s="293">
        <v>4</v>
      </c>
      <c r="C18" s="293">
        <f t="shared" si="4"/>
        <v>4</v>
      </c>
      <c r="D18" s="81">
        <v>4</v>
      </c>
      <c r="E18" s="293">
        <v>4</v>
      </c>
      <c r="F18" s="293">
        <v>4</v>
      </c>
      <c r="G18" s="293">
        <f t="shared" ref="E18:H18" si="8">F18</f>
        <v>4</v>
      </c>
      <c r="H18" s="293">
        <f t="shared" si="8"/>
        <v>4</v>
      </c>
      <c r="I18" s="300"/>
      <c r="J18" s="93"/>
      <c r="K18" s="307"/>
      <c r="L18" s="306"/>
      <c r="M18" s="306"/>
      <c r="N18" s="306"/>
      <c r="O18" s="306"/>
    </row>
    <row r="19" ht="16.5" spans="1:15">
      <c r="A19" s="294" t="s">
        <v>194</v>
      </c>
      <c r="B19" s="295"/>
      <c r="C19" s="295"/>
      <c r="D19" s="296"/>
      <c r="E19" s="295"/>
      <c r="F19" s="295"/>
      <c r="G19" s="295"/>
      <c r="H19" s="295"/>
      <c r="I19" s="299"/>
      <c r="J19" s="308"/>
      <c r="K19" s="308"/>
      <c r="L19" s="299"/>
      <c r="M19" s="299"/>
      <c r="N19" s="299"/>
      <c r="O19" s="299"/>
    </row>
    <row r="20" ht="16.5" spans="1:15">
      <c r="A20" s="285" t="s">
        <v>195</v>
      </c>
      <c r="B20" s="297"/>
      <c r="C20" s="297"/>
      <c r="D20" s="298"/>
      <c r="E20" s="297"/>
      <c r="F20" s="297"/>
      <c r="G20" s="297"/>
      <c r="H20" s="297"/>
      <c r="I20" s="299"/>
      <c r="J20" s="308"/>
      <c r="K20" s="308"/>
      <c r="L20" s="299"/>
      <c r="M20" s="299"/>
      <c r="N20" s="299"/>
      <c r="O20" s="299"/>
    </row>
    <row r="21" ht="14.25" spans="1:14">
      <c r="A21" s="299"/>
      <c r="B21" s="299"/>
      <c r="C21" s="299"/>
      <c r="D21" s="299"/>
      <c r="E21" s="299"/>
      <c r="F21" s="299"/>
      <c r="G21" s="299"/>
      <c r="H21" s="299"/>
      <c r="I21" s="299"/>
      <c r="J21" s="309" t="s">
        <v>196</v>
      </c>
      <c r="K21" s="309"/>
      <c r="L21" s="294" t="s">
        <v>197</v>
      </c>
      <c r="M21" s="294"/>
      <c r="N21" s="29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zoomScale="125" zoomScaleNormal="125" topLeftCell="A19" workbookViewId="0">
      <selection activeCell="A33" sqref="A33:K38"/>
    </sheetView>
  </sheetViews>
  <sheetFormatPr defaultColWidth="10" defaultRowHeight="16.5" customHeight="1"/>
  <cols>
    <col min="1" max="1" width="10.8333333333333" style="180" customWidth="1"/>
    <col min="2" max="4" width="10" style="180"/>
    <col min="5" max="5" width="3.9" style="180" customWidth="1"/>
    <col min="6" max="6" width="10" style="180"/>
    <col min="7" max="7" width="21" style="180" customWidth="1"/>
    <col min="8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00" t="s">
        <v>54</v>
      </c>
      <c r="C2" s="100"/>
      <c r="D2" s="183" t="s">
        <v>55</v>
      </c>
      <c r="E2" s="183"/>
      <c r="F2" s="100" t="str">
        <f>首期!F2</f>
        <v>青岛锦瑞麟服装有限公司</v>
      </c>
      <c r="G2" s="100"/>
      <c r="H2" s="184" t="s">
        <v>57</v>
      </c>
      <c r="I2" s="260" t="str">
        <f>首期!I2</f>
        <v>青岛锦瑞麟服装有限公司松尚分厂</v>
      </c>
      <c r="J2" s="260"/>
      <c r="K2" s="261"/>
    </row>
    <row r="3" ht="37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60" customHeight="1" spans="1:11">
      <c r="A4" s="191" t="s">
        <v>62</v>
      </c>
      <c r="B4" s="192" t="str">
        <f>首期!B4</f>
        <v>TAMMAN92046</v>
      </c>
      <c r="C4" s="193"/>
      <c r="D4" s="191" t="s">
        <v>64</v>
      </c>
      <c r="E4" s="194"/>
      <c r="F4" s="195" t="str">
        <f>首期!F4</f>
        <v>①2025/7/29  2342件   （1000-TR01）                                 ②2025/8/8    2506件    （1000-TR01）                                   2025/8/8    700件    （1000-TD06）                         ③2025/8/28    1172件  （1000-TR01）</v>
      </c>
      <c r="G4" s="196"/>
      <c r="H4" s="191" t="s">
        <v>200</v>
      </c>
      <c r="I4" s="194"/>
      <c r="J4" s="217" t="s">
        <v>67</v>
      </c>
      <c r="K4" s="262" t="s">
        <v>68</v>
      </c>
    </row>
    <row r="5" customHeight="1" spans="1:11">
      <c r="A5" s="197" t="s">
        <v>69</v>
      </c>
      <c r="B5" s="192" t="str">
        <f>首期!B5</f>
        <v>女式软壳裤</v>
      </c>
      <c r="C5" s="193"/>
      <c r="D5" s="191" t="s">
        <v>201</v>
      </c>
      <c r="E5" s="194"/>
      <c r="F5" s="198">
        <v>1</v>
      </c>
      <c r="G5" s="193"/>
      <c r="H5" s="191" t="s">
        <v>202</v>
      </c>
      <c r="I5" s="194"/>
      <c r="J5" s="217" t="s">
        <v>67</v>
      </c>
      <c r="K5" s="262" t="s">
        <v>68</v>
      </c>
    </row>
    <row r="6" customHeight="1" spans="1:11">
      <c r="A6" s="191" t="s">
        <v>73</v>
      </c>
      <c r="B6" s="192">
        <f>首期!B6</f>
        <v>1</v>
      </c>
      <c r="C6" s="193">
        <v>6</v>
      </c>
      <c r="D6" s="191" t="s">
        <v>203</v>
      </c>
      <c r="E6" s="194"/>
      <c r="F6" s="198">
        <v>0.8</v>
      </c>
      <c r="G6" s="193"/>
      <c r="H6" s="199" t="s">
        <v>204</v>
      </c>
      <c r="I6" s="237"/>
      <c r="J6" s="237"/>
      <c r="K6" s="263"/>
    </row>
    <row r="7" customHeight="1" spans="1:11">
      <c r="A7" s="191" t="s">
        <v>76</v>
      </c>
      <c r="B7" s="200">
        <f>首期!B7</f>
        <v>6720</v>
      </c>
      <c r="C7" s="201"/>
      <c r="D7" s="191" t="s">
        <v>205</v>
      </c>
      <c r="E7" s="194"/>
      <c r="F7" s="198">
        <v>0.4</v>
      </c>
      <c r="G7" s="193"/>
      <c r="H7" s="202" t="s">
        <v>206</v>
      </c>
      <c r="I7" s="217"/>
      <c r="J7" s="217"/>
      <c r="K7" s="262"/>
    </row>
    <row r="8" ht="42" customHeight="1" spans="1:11">
      <c r="A8" s="203" t="s">
        <v>79</v>
      </c>
      <c r="B8" s="204" t="str">
        <f>首期!B8</f>
        <v>CGDD25043000046        CGDD25043000047                CGDD25043000048           </v>
      </c>
      <c r="C8" s="205"/>
      <c r="D8" s="206" t="s">
        <v>81</v>
      </c>
      <c r="E8" s="207"/>
      <c r="F8" s="208">
        <v>45863</v>
      </c>
      <c r="G8" s="209"/>
      <c r="H8" s="206"/>
      <c r="I8" s="207"/>
      <c r="J8" s="207"/>
      <c r="K8" s="264"/>
    </row>
    <row r="9" customHeight="1" spans="1:11">
      <c r="A9" s="210" t="s">
        <v>207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85</v>
      </c>
      <c r="B10" s="212" t="s">
        <v>86</v>
      </c>
      <c r="C10" s="213" t="s">
        <v>87</v>
      </c>
      <c r="D10" s="214"/>
      <c r="E10" s="215" t="s">
        <v>90</v>
      </c>
      <c r="F10" s="212" t="s">
        <v>86</v>
      </c>
      <c r="G10" s="213" t="s">
        <v>87</v>
      </c>
      <c r="H10" s="212"/>
      <c r="I10" s="215" t="s">
        <v>88</v>
      </c>
      <c r="J10" s="212" t="s">
        <v>86</v>
      </c>
      <c r="K10" s="265" t="s">
        <v>87</v>
      </c>
    </row>
    <row r="11" customHeight="1" spans="1:11">
      <c r="A11" s="197" t="s">
        <v>91</v>
      </c>
      <c r="B11" s="216" t="s">
        <v>86</v>
      </c>
      <c r="C11" s="217" t="s">
        <v>87</v>
      </c>
      <c r="D11" s="218"/>
      <c r="E11" s="219" t="s">
        <v>93</v>
      </c>
      <c r="F11" s="216" t="s">
        <v>86</v>
      </c>
      <c r="G11" s="217" t="s">
        <v>87</v>
      </c>
      <c r="H11" s="216"/>
      <c r="I11" s="219" t="s">
        <v>98</v>
      </c>
      <c r="J11" s="216" t="s">
        <v>86</v>
      </c>
      <c r="K11" s="262" t="s">
        <v>87</v>
      </c>
    </row>
    <row r="12" customHeight="1" spans="1:11">
      <c r="A12" s="206" t="s">
        <v>208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4"/>
    </row>
    <row r="13" customHeight="1" spans="1:11">
      <c r="A13" s="220" t="s">
        <v>209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210</v>
      </c>
      <c r="B14" s="222"/>
      <c r="C14" s="222"/>
      <c r="D14" s="222"/>
      <c r="E14" s="222"/>
      <c r="F14" s="222"/>
      <c r="G14" s="222"/>
      <c r="H14" s="223"/>
      <c r="I14" s="266"/>
      <c r="J14" s="266"/>
      <c r="K14" s="267"/>
    </row>
    <row r="15" customHeight="1" spans="1:11">
      <c r="A15" s="221"/>
      <c r="B15" s="222"/>
      <c r="C15" s="222"/>
      <c r="D15" s="222"/>
      <c r="E15" s="222"/>
      <c r="F15" s="222"/>
      <c r="G15" s="222"/>
      <c r="H15" s="223"/>
      <c r="I15" s="268"/>
      <c r="J15" s="269"/>
      <c r="K15" s="270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71"/>
    </row>
    <row r="17" customHeight="1" spans="1:11">
      <c r="A17" s="220" t="s">
        <v>211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6" t="s">
        <v>212</v>
      </c>
      <c r="B18" s="227"/>
      <c r="C18" s="227"/>
      <c r="D18" s="227"/>
      <c r="E18" s="227"/>
      <c r="F18" s="227"/>
      <c r="G18" s="227"/>
      <c r="H18" s="227"/>
      <c r="I18" s="266"/>
      <c r="J18" s="266"/>
      <c r="K18" s="267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68"/>
      <c r="J19" s="269"/>
      <c r="K19" s="270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7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9" t="s">
        <v>123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8"/>
    </row>
    <row r="23" customHeight="1" spans="1:11">
      <c r="A23" s="112" t="s">
        <v>124</v>
      </c>
      <c r="B23" s="114"/>
      <c r="C23" s="217" t="s">
        <v>67</v>
      </c>
      <c r="D23" s="217" t="s">
        <v>68</v>
      </c>
      <c r="E23" s="111"/>
      <c r="F23" s="111"/>
      <c r="G23" s="111"/>
      <c r="H23" s="111"/>
      <c r="I23" s="111"/>
      <c r="J23" s="111"/>
      <c r="K23" s="162"/>
    </row>
    <row r="24" customHeight="1" spans="1:11">
      <c r="A24" s="233" t="s">
        <v>213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0" t="s">
        <v>135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5" t="s">
        <v>136</v>
      </c>
      <c r="B27" s="213" t="s">
        <v>96</v>
      </c>
      <c r="C27" s="213" t="s">
        <v>97</v>
      </c>
      <c r="D27" s="213" t="s">
        <v>89</v>
      </c>
      <c r="E27" s="186" t="s">
        <v>137</v>
      </c>
      <c r="F27" s="213" t="s">
        <v>96</v>
      </c>
      <c r="G27" s="213" t="s">
        <v>97</v>
      </c>
      <c r="H27" s="213" t="s">
        <v>89</v>
      </c>
      <c r="I27" s="186" t="s">
        <v>138</v>
      </c>
      <c r="J27" s="213" t="s">
        <v>96</v>
      </c>
      <c r="K27" s="265" t="s">
        <v>97</v>
      </c>
    </row>
    <row r="28" customHeight="1" spans="1:11">
      <c r="A28" s="199" t="s">
        <v>88</v>
      </c>
      <c r="B28" s="217" t="s">
        <v>96</v>
      </c>
      <c r="C28" s="217" t="s">
        <v>97</v>
      </c>
      <c r="D28" s="217" t="s">
        <v>89</v>
      </c>
      <c r="E28" s="237" t="s">
        <v>95</v>
      </c>
      <c r="F28" s="217" t="s">
        <v>96</v>
      </c>
      <c r="G28" s="217" t="s">
        <v>97</v>
      </c>
      <c r="H28" s="217" t="s">
        <v>89</v>
      </c>
      <c r="I28" s="237" t="s">
        <v>106</v>
      </c>
      <c r="J28" s="217" t="s">
        <v>96</v>
      </c>
      <c r="K28" s="262" t="s">
        <v>97</v>
      </c>
    </row>
    <row r="29" customHeight="1" spans="1:11">
      <c r="A29" s="191" t="s">
        <v>214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215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146" t="s">
        <v>216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17.25" customHeight="1" spans="1:11">
      <c r="A34" s="146" t="s">
        <v>217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3"/>
    </row>
    <row r="35" ht="17.25" customHeight="1" spans="1:11">
      <c r="A35" s="146" t="s">
        <v>218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3"/>
    </row>
    <row r="36" ht="17.25" customHeight="1" spans="1:11">
      <c r="A36" s="146" t="s">
        <v>219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ht="17.25" customHeight="1" spans="1:11">
      <c r="A37" s="146" t="s">
        <v>220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3"/>
    </row>
    <row r="38" ht="17.25" customHeight="1" spans="1:11">
      <c r="A38" s="146" t="s">
        <v>221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3"/>
    </row>
    <row r="39" ht="17.25" customHeight="1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3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222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208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142</v>
      </c>
      <c r="B48" s="249" t="s">
        <v>223</v>
      </c>
      <c r="C48" s="249"/>
      <c r="D48" s="250" t="s">
        <v>144</v>
      </c>
      <c r="E48" s="251" t="s">
        <v>224</v>
      </c>
      <c r="F48" s="250" t="s">
        <v>146</v>
      </c>
      <c r="G48" s="252">
        <v>45711</v>
      </c>
      <c r="H48" s="253" t="s">
        <v>147</v>
      </c>
      <c r="I48" s="253"/>
      <c r="J48" s="249" t="s">
        <v>224</v>
      </c>
      <c r="K48" s="279"/>
    </row>
    <row r="49" customHeight="1" spans="1:11">
      <c r="A49" s="254" t="s">
        <v>148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 t="s">
        <v>225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142</v>
      </c>
      <c r="B52" s="249"/>
      <c r="C52" s="249"/>
      <c r="D52" s="250" t="s">
        <v>144</v>
      </c>
      <c r="E52" s="250"/>
      <c r="F52" s="250" t="s">
        <v>146</v>
      </c>
      <c r="G52" s="250"/>
      <c r="H52" s="253" t="s">
        <v>147</v>
      </c>
      <c r="I52" s="253"/>
      <c r="J52" s="283"/>
      <c r="K52" s="28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8"/>
  <sheetViews>
    <sheetView zoomScale="80" zoomScaleNormal="80" workbookViewId="0">
      <selection activeCell="K20" sqref="K20"/>
    </sheetView>
  </sheetViews>
  <sheetFormatPr defaultColWidth="9" defaultRowHeight="31" customHeight="1"/>
  <cols>
    <col min="1" max="1" width="17.1666666666667" style="68" customWidth="1"/>
    <col min="2" max="8" width="9.33333333333333" style="68" customWidth="1"/>
    <col min="9" max="9" width="9.36666666666667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s="68" customFormat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8" customFormat="1" customHeight="1" spans="1:15">
      <c r="A2" s="71" t="s">
        <v>62</v>
      </c>
      <c r="B2" s="72" t="s">
        <v>63</v>
      </c>
      <c r="C2" s="72"/>
      <c r="D2" s="73" t="s">
        <v>69</v>
      </c>
      <c r="E2" s="72" t="s">
        <v>70</v>
      </c>
      <c r="F2" s="72"/>
      <c r="G2" s="72"/>
      <c r="H2" s="72"/>
      <c r="I2" s="82"/>
      <c r="J2" s="83" t="s">
        <v>57</v>
      </c>
      <c r="K2" s="84" t="str">
        <f>[1]首期!I2</f>
        <v>青岛锦瑞麟松尚分厂</v>
      </c>
      <c r="L2" s="84"/>
      <c r="M2" s="84"/>
      <c r="N2" s="84"/>
      <c r="O2" s="85"/>
    </row>
    <row r="3" s="68" customFormat="1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6"/>
      <c r="J3" s="74" t="s">
        <v>153</v>
      </c>
      <c r="K3" s="74"/>
      <c r="L3" s="74"/>
      <c r="M3" s="74"/>
      <c r="N3" s="74"/>
      <c r="O3" s="87"/>
    </row>
    <row r="4" s="68" customFormat="1" customHeight="1" spans="1:15">
      <c r="A4" s="74"/>
      <c r="B4" s="76" t="s">
        <v>154</v>
      </c>
      <c r="C4" s="77" t="s">
        <v>155</v>
      </c>
      <c r="D4" s="78" t="s">
        <v>156</v>
      </c>
      <c r="E4" s="77" t="s">
        <v>157</v>
      </c>
      <c r="F4" s="77" t="s">
        <v>158</v>
      </c>
      <c r="G4" s="77" t="s">
        <v>159</v>
      </c>
      <c r="H4" s="77" t="s">
        <v>160</v>
      </c>
      <c r="I4" s="88"/>
      <c r="J4" s="89" t="s">
        <v>226</v>
      </c>
      <c r="K4" s="89" t="s">
        <v>227</v>
      </c>
      <c r="L4" s="89" t="s">
        <v>228</v>
      </c>
      <c r="M4" s="89" t="s">
        <v>229</v>
      </c>
      <c r="N4" s="89" t="s">
        <v>230</v>
      </c>
      <c r="O4" s="89" t="s">
        <v>231</v>
      </c>
    </row>
    <row r="5" s="68" customFormat="1" customHeight="1" spans="1:15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88"/>
      <c r="J5" s="90" t="s">
        <v>232</v>
      </c>
      <c r="K5" s="90" t="s">
        <v>232</v>
      </c>
      <c r="L5" s="90" t="s">
        <v>232</v>
      </c>
      <c r="M5" s="90" t="s">
        <v>232</v>
      </c>
      <c r="N5" s="90" t="s">
        <v>232</v>
      </c>
      <c r="O5" s="90" t="s">
        <v>232</v>
      </c>
    </row>
    <row r="6" s="68" customFormat="1" customHeight="1" spans="1:15">
      <c r="A6" s="79" t="s">
        <v>171</v>
      </c>
      <c r="B6" s="80">
        <f>C6-2.1</f>
        <v>95.8</v>
      </c>
      <c r="C6" s="80">
        <f>D6-2.1</f>
        <v>97.9</v>
      </c>
      <c r="D6" s="81">
        <v>100</v>
      </c>
      <c r="E6" s="80">
        <f t="shared" ref="E6:H6" si="0">D6+2.1</f>
        <v>102.1</v>
      </c>
      <c r="F6" s="80">
        <f t="shared" si="0"/>
        <v>104.2</v>
      </c>
      <c r="G6" s="80">
        <f t="shared" si="0"/>
        <v>106.3</v>
      </c>
      <c r="H6" s="80">
        <f t="shared" si="0"/>
        <v>108.4</v>
      </c>
      <c r="I6" s="91"/>
      <c r="J6" s="90" t="s">
        <v>233</v>
      </c>
      <c r="K6" s="90" t="s">
        <v>234</v>
      </c>
      <c r="L6" s="90" t="s">
        <v>235</v>
      </c>
      <c r="M6" s="90" t="s">
        <v>235</v>
      </c>
      <c r="N6" s="90" t="s">
        <v>236</v>
      </c>
      <c r="O6" s="92" t="s">
        <v>237</v>
      </c>
    </row>
    <row r="7" s="68" customFormat="1" customHeight="1" spans="1:15">
      <c r="A7" s="79" t="s">
        <v>174</v>
      </c>
      <c r="B7" s="178">
        <f>C7-1.5</f>
        <v>69</v>
      </c>
      <c r="C7" s="178">
        <f>D7-1.5</f>
        <v>70.5</v>
      </c>
      <c r="D7" s="179">
        <v>72</v>
      </c>
      <c r="E7" s="178">
        <f t="shared" ref="E7:H7" si="1">D7+1.5</f>
        <v>73.5</v>
      </c>
      <c r="F7" s="178">
        <f t="shared" si="1"/>
        <v>75</v>
      </c>
      <c r="G7" s="178">
        <f t="shared" si="1"/>
        <v>76.5</v>
      </c>
      <c r="H7" s="178">
        <f t="shared" si="1"/>
        <v>78</v>
      </c>
      <c r="I7" s="91"/>
      <c r="J7" s="90" t="s">
        <v>238</v>
      </c>
      <c r="K7" s="90" t="s">
        <v>239</v>
      </c>
      <c r="L7" s="90" t="s">
        <v>239</v>
      </c>
      <c r="M7" s="90" t="s">
        <v>238</v>
      </c>
      <c r="N7" s="90" t="s">
        <v>238</v>
      </c>
      <c r="O7" s="92" t="s">
        <v>238</v>
      </c>
    </row>
    <row r="8" s="68" customFormat="1" customHeight="1" spans="1:15">
      <c r="A8" s="79" t="s">
        <v>176</v>
      </c>
      <c r="B8" s="80">
        <f>C8-4</f>
        <v>66</v>
      </c>
      <c r="C8" s="80">
        <f>D8-4</f>
        <v>70</v>
      </c>
      <c r="D8" s="81">
        <v>74</v>
      </c>
      <c r="E8" s="80">
        <f>D8+4</f>
        <v>78</v>
      </c>
      <c r="F8" s="80">
        <f>E8+5</f>
        <v>83</v>
      </c>
      <c r="G8" s="80">
        <f>F8+6</f>
        <v>89</v>
      </c>
      <c r="H8" s="80">
        <f>G8+6</f>
        <v>95</v>
      </c>
      <c r="I8" s="91"/>
      <c r="J8" s="90" t="s">
        <v>237</v>
      </c>
      <c r="K8" s="90" t="s">
        <v>237</v>
      </c>
      <c r="L8" s="90" t="s">
        <v>237</v>
      </c>
      <c r="M8" s="93" t="s">
        <v>237</v>
      </c>
      <c r="N8" s="93" t="s">
        <v>237</v>
      </c>
      <c r="O8" s="92" t="s">
        <v>237</v>
      </c>
    </row>
    <row r="9" s="68" customFormat="1" customHeight="1" spans="1:15">
      <c r="A9" s="79" t="s">
        <v>178</v>
      </c>
      <c r="B9" s="80">
        <f>C9-3.6</f>
        <v>90.8</v>
      </c>
      <c r="C9" s="80">
        <f>D9-3.6</f>
        <v>94.4</v>
      </c>
      <c r="D9" s="81" t="s">
        <v>179</v>
      </c>
      <c r="E9" s="80">
        <f>D9+4</f>
        <v>102</v>
      </c>
      <c r="F9" s="80">
        <f t="shared" ref="F9:H9" si="2">E9+4</f>
        <v>106</v>
      </c>
      <c r="G9" s="80">
        <f t="shared" si="2"/>
        <v>110</v>
      </c>
      <c r="H9" s="80">
        <f t="shared" si="2"/>
        <v>114</v>
      </c>
      <c r="I9" s="91"/>
      <c r="J9" s="90" t="s">
        <v>240</v>
      </c>
      <c r="K9" s="90" t="s">
        <v>241</v>
      </c>
      <c r="L9" s="90" t="s">
        <v>242</v>
      </c>
      <c r="M9" s="93" t="s">
        <v>237</v>
      </c>
      <c r="N9" s="90" t="s">
        <v>242</v>
      </c>
      <c r="O9" s="92" t="s">
        <v>237</v>
      </c>
    </row>
    <row r="10" s="68" customFormat="1" customHeight="1" spans="1:15">
      <c r="A10" s="79" t="s">
        <v>182</v>
      </c>
      <c r="B10" s="80">
        <f>C10-2.3/2</f>
        <v>27.2</v>
      </c>
      <c r="C10" s="80">
        <f>D10-2.3/2</f>
        <v>28.35</v>
      </c>
      <c r="D10" s="81">
        <v>29.5</v>
      </c>
      <c r="E10" s="80">
        <f t="shared" ref="E10:H10" si="3">D10+2.6/2</f>
        <v>30.8</v>
      </c>
      <c r="F10" s="80">
        <f t="shared" si="3"/>
        <v>32.1</v>
      </c>
      <c r="G10" s="80">
        <f t="shared" si="3"/>
        <v>33.4</v>
      </c>
      <c r="H10" s="80">
        <f t="shared" si="3"/>
        <v>34.7</v>
      </c>
      <c r="I10" s="91"/>
      <c r="J10" s="93" t="s">
        <v>237</v>
      </c>
      <c r="K10" s="93" t="s">
        <v>237</v>
      </c>
      <c r="L10" s="93" t="s">
        <v>237</v>
      </c>
      <c r="M10" s="93" t="s">
        <v>237</v>
      </c>
      <c r="N10" s="93" t="s">
        <v>237</v>
      </c>
      <c r="O10" s="92" t="s">
        <v>237</v>
      </c>
    </row>
    <row r="11" s="68" customFormat="1" customHeight="1" spans="1:15">
      <c r="A11" s="79" t="s">
        <v>185</v>
      </c>
      <c r="B11" s="80">
        <f>C11-0.7</f>
        <v>19.6</v>
      </c>
      <c r="C11" s="80">
        <f>D11-0.7</f>
        <v>20.3</v>
      </c>
      <c r="D11" s="81">
        <v>21</v>
      </c>
      <c r="E11" s="80">
        <f>D11+0.7</f>
        <v>21.7</v>
      </c>
      <c r="F11" s="80">
        <f>E11+0.7</f>
        <v>22.4</v>
      </c>
      <c r="G11" s="80">
        <f>F11+0.9</f>
        <v>23.3</v>
      </c>
      <c r="H11" s="80">
        <f>G11+0.9</f>
        <v>24.2</v>
      </c>
      <c r="I11" s="91"/>
      <c r="J11" s="93" t="s">
        <v>237</v>
      </c>
      <c r="K11" s="93" t="s">
        <v>237</v>
      </c>
      <c r="L11" s="93" t="s">
        <v>237</v>
      </c>
      <c r="M11" s="93" t="s">
        <v>237</v>
      </c>
      <c r="N11" s="93" t="s">
        <v>237</v>
      </c>
      <c r="O11" s="92" t="s">
        <v>237</v>
      </c>
    </row>
    <row r="12" s="68" customFormat="1" customHeight="1" spans="1:15">
      <c r="A12" s="79" t="s">
        <v>186</v>
      </c>
      <c r="B12" s="80">
        <f>C12-0.5</f>
        <v>17</v>
      </c>
      <c r="C12" s="80">
        <f>D12-0.5</f>
        <v>17.5</v>
      </c>
      <c r="D12" s="81">
        <v>18</v>
      </c>
      <c r="E12" s="80">
        <f>D12+0.5</f>
        <v>18.5</v>
      </c>
      <c r="F12" s="80">
        <f>E12+0.5</f>
        <v>19</v>
      </c>
      <c r="G12" s="80">
        <f>F12+0.7</f>
        <v>19.7</v>
      </c>
      <c r="H12" s="80">
        <f>G12+0.7</f>
        <v>20.4</v>
      </c>
      <c r="I12" s="91"/>
      <c r="J12" s="90" t="s">
        <v>243</v>
      </c>
      <c r="K12" s="90" t="s">
        <v>244</v>
      </c>
      <c r="L12" s="93" t="s">
        <v>237</v>
      </c>
      <c r="M12" s="90" t="s">
        <v>245</v>
      </c>
      <c r="N12" s="90" t="s">
        <v>246</v>
      </c>
      <c r="O12" s="92" t="s">
        <v>237</v>
      </c>
    </row>
    <row r="13" s="68" customFormat="1" customHeight="1" spans="1:15">
      <c r="A13" s="79" t="s">
        <v>187</v>
      </c>
      <c r="B13" s="80">
        <f>C13-0.7</f>
        <v>23.7</v>
      </c>
      <c r="C13" s="80">
        <f>D13-0.6</f>
        <v>24.4</v>
      </c>
      <c r="D13" s="81">
        <v>25</v>
      </c>
      <c r="E13" s="80">
        <f>D13+0.6</f>
        <v>25.6</v>
      </c>
      <c r="F13" s="80">
        <f>E13+0.7</f>
        <v>26.3</v>
      </c>
      <c r="G13" s="80">
        <f>F13+0.6</f>
        <v>26.9</v>
      </c>
      <c r="H13" s="80">
        <f>G13+0.7</f>
        <v>27.6</v>
      </c>
      <c r="I13" s="91"/>
      <c r="J13" s="93" t="s">
        <v>237</v>
      </c>
      <c r="K13" s="93" t="s">
        <v>237</v>
      </c>
      <c r="L13" s="93" t="s">
        <v>237</v>
      </c>
      <c r="M13" s="93" t="s">
        <v>237</v>
      </c>
      <c r="N13" s="93" t="s">
        <v>237</v>
      </c>
      <c r="O13" s="92" t="s">
        <v>237</v>
      </c>
    </row>
    <row r="14" s="68" customFormat="1" customHeight="1" spans="1:15">
      <c r="A14" s="79" t="s">
        <v>189</v>
      </c>
      <c r="B14" s="80">
        <f>C14-0.9</f>
        <v>39.7</v>
      </c>
      <c r="C14" s="80">
        <f>D14-0.9</f>
        <v>40.6</v>
      </c>
      <c r="D14" s="81">
        <v>41.5</v>
      </c>
      <c r="E14" s="80">
        <f t="shared" ref="E14:H14" si="4">D14+1.1</f>
        <v>42.6</v>
      </c>
      <c r="F14" s="80">
        <f t="shared" si="4"/>
        <v>43.7</v>
      </c>
      <c r="G14" s="80">
        <f t="shared" si="4"/>
        <v>44.8</v>
      </c>
      <c r="H14" s="80">
        <f t="shared" si="4"/>
        <v>45.9</v>
      </c>
      <c r="I14" s="91"/>
      <c r="J14" s="93" t="s">
        <v>237</v>
      </c>
      <c r="K14" s="93" t="s">
        <v>237</v>
      </c>
      <c r="L14" s="93" t="s">
        <v>237</v>
      </c>
      <c r="M14" s="93" t="s">
        <v>237</v>
      </c>
      <c r="N14" s="93" t="s">
        <v>237</v>
      </c>
      <c r="O14" s="92" t="s">
        <v>237</v>
      </c>
    </row>
    <row r="15" s="68" customFormat="1" customHeight="1" spans="1:15">
      <c r="A15" s="79" t="s">
        <v>190</v>
      </c>
      <c r="B15" s="80">
        <f>D15-0.5</f>
        <v>13.5</v>
      </c>
      <c r="C15" s="80">
        <f t="shared" ref="C15:H15" si="5">B15</f>
        <v>13.5</v>
      </c>
      <c r="D15" s="81">
        <v>14</v>
      </c>
      <c r="E15" s="80">
        <f t="shared" si="5"/>
        <v>14</v>
      </c>
      <c r="F15" s="80">
        <f>D15+1.5</f>
        <v>15.5</v>
      </c>
      <c r="G15" s="80">
        <f t="shared" si="5"/>
        <v>15.5</v>
      </c>
      <c r="H15" s="80">
        <f t="shared" si="5"/>
        <v>15.5</v>
      </c>
      <c r="I15" s="91"/>
      <c r="J15" s="93" t="s">
        <v>237</v>
      </c>
      <c r="K15" s="93" t="s">
        <v>237</v>
      </c>
      <c r="L15" s="93" t="s">
        <v>237</v>
      </c>
      <c r="M15" s="93" t="s">
        <v>237</v>
      </c>
      <c r="N15" s="93" t="s">
        <v>237</v>
      </c>
      <c r="O15" s="92" t="s">
        <v>237</v>
      </c>
    </row>
    <row r="16" s="68" customFormat="1" customHeight="1" spans="1:15">
      <c r="A16" s="79" t="s">
        <v>191</v>
      </c>
      <c r="B16" s="80">
        <f>D16-0.5</f>
        <v>16</v>
      </c>
      <c r="C16" s="80">
        <f t="shared" ref="C16:H16" si="6">B16</f>
        <v>16</v>
      </c>
      <c r="D16" s="81">
        <v>16.5</v>
      </c>
      <c r="E16" s="80">
        <f t="shared" si="6"/>
        <v>16.5</v>
      </c>
      <c r="F16" s="80">
        <f>D16+1.5</f>
        <v>18</v>
      </c>
      <c r="G16" s="80">
        <f t="shared" si="6"/>
        <v>18</v>
      </c>
      <c r="H16" s="80">
        <f t="shared" si="6"/>
        <v>18</v>
      </c>
      <c r="I16" s="91"/>
      <c r="J16" s="93" t="s">
        <v>237</v>
      </c>
      <c r="K16" s="93" t="s">
        <v>237</v>
      </c>
      <c r="L16" s="93" t="s">
        <v>237</v>
      </c>
      <c r="M16" s="93" t="s">
        <v>237</v>
      </c>
      <c r="N16" s="93" t="s">
        <v>237</v>
      </c>
      <c r="O16" s="92" t="s">
        <v>237</v>
      </c>
    </row>
    <row r="17" s="68" customFormat="1" customHeight="1" spans="1:15">
      <c r="A17" s="79" t="s">
        <v>192</v>
      </c>
      <c r="B17" s="80">
        <f>D17</f>
        <v>4</v>
      </c>
      <c r="C17" s="80">
        <f>D17</f>
        <v>4</v>
      </c>
      <c r="D17" s="81">
        <v>4</v>
      </c>
      <c r="E17" s="80">
        <f>D17</f>
        <v>4</v>
      </c>
      <c r="F17" s="80">
        <f>D17</f>
        <v>4</v>
      </c>
      <c r="G17" s="80">
        <f>D17</f>
        <v>4</v>
      </c>
      <c r="H17" s="80">
        <f>D17</f>
        <v>4</v>
      </c>
      <c r="I17" s="91"/>
      <c r="J17" s="93" t="s">
        <v>237</v>
      </c>
      <c r="K17" s="93" t="s">
        <v>237</v>
      </c>
      <c r="L17" s="93" t="s">
        <v>237</v>
      </c>
      <c r="M17" s="93" t="s">
        <v>237</v>
      </c>
      <c r="N17" s="93" t="s">
        <v>237</v>
      </c>
      <c r="O17" s="94" t="s">
        <v>237</v>
      </c>
    </row>
    <row r="18" customHeight="1" spans="1:15">
      <c r="A18" s="79" t="s">
        <v>193</v>
      </c>
      <c r="B18" s="80">
        <f>D18</f>
        <v>4</v>
      </c>
      <c r="C18" s="80">
        <f>D18</f>
        <v>4</v>
      </c>
      <c r="D18" s="81">
        <v>4</v>
      </c>
      <c r="E18" s="80">
        <f>D18</f>
        <v>4</v>
      </c>
      <c r="F18" s="80">
        <f>D18</f>
        <v>4</v>
      </c>
      <c r="G18" s="80">
        <f>D18</f>
        <v>4</v>
      </c>
      <c r="H18" s="80">
        <f>D18</f>
        <v>4</v>
      </c>
      <c r="J18" s="93" t="s">
        <v>237</v>
      </c>
      <c r="K18" s="93" t="s">
        <v>237</v>
      </c>
      <c r="L18" s="93" t="s">
        <v>237</v>
      </c>
      <c r="M18" s="93" t="s">
        <v>237</v>
      </c>
      <c r="N18" s="93" t="s">
        <v>237</v>
      </c>
      <c r="O18" s="94" t="s">
        <v>237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zoomScale="125" zoomScaleNormal="125" topLeftCell="A28" workbookViewId="0">
      <selection activeCell="A35" sqref="A35:K35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1.4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247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5" spans="1:11">
      <c r="A2" s="99" t="s">
        <v>53</v>
      </c>
      <c r="B2" s="100" t="s">
        <v>54</v>
      </c>
      <c r="C2" s="100"/>
      <c r="D2" s="101" t="s">
        <v>62</v>
      </c>
      <c r="E2" s="102" t="str">
        <f>中期!B4</f>
        <v>TAMMAN92046</v>
      </c>
      <c r="F2" s="103" t="s">
        <v>248</v>
      </c>
      <c r="G2" s="104" t="str">
        <f>中期!B5</f>
        <v>女式软壳裤</v>
      </c>
      <c r="H2" s="105"/>
      <c r="I2" s="135" t="s">
        <v>57</v>
      </c>
      <c r="J2" s="160" t="str">
        <f>中期!I2</f>
        <v>青岛锦瑞麟服装有限公司松尚分厂</v>
      </c>
      <c r="K2" s="161"/>
    </row>
    <row r="3" ht="18" customHeight="1" spans="1:11">
      <c r="A3" s="106" t="s">
        <v>76</v>
      </c>
      <c r="B3" s="107">
        <v>2342</v>
      </c>
      <c r="C3" s="107"/>
      <c r="D3" s="108" t="s">
        <v>249</v>
      </c>
      <c r="E3" s="109">
        <v>45867</v>
      </c>
      <c r="F3" s="110"/>
      <c r="G3" s="110"/>
      <c r="H3" s="111" t="s">
        <v>250</v>
      </c>
      <c r="I3" s="111"/>
      <c r="J3" s="111"/>
      <c r="K3" s="162"/>
    </row>
    <row r="4" spans="1:11">
      <c r="A4" s="112" t="s">
        <v>73</v>
      </c>
      <c r="B4" s="113">
        <v>1</v>
      </c>
      <c r="C4" s="113">
        <v>6</v>
      </c>
      <c r="D4" s="114" t="s">
        <v>251</v>
      </c>
      <c r="E4" s="110" t="s">
        <v>252</v>
      </c>
      <c r="F4" s="110"/>
      <c r="G4" s="110"/>
      <c r="H4" s="114" t="s">
        <v>253</v>
      </c>
      <c r="I4" s="114"/>
      <c r="J4" s="127" t="s">
        <v>67</v>
      </c>
      <c r="K4" s="163" t="s">
        <v>68</v>
      </c>
    </row>
    <row r="5" spans="1:11">
      <c r="A5" s="112" t="s">
        <v>254</v>
      </c>
      <c r="B5" s="107" t="s">
        <v>255</v>
      </c>
      <c r="C5" s="107"/>
      <c r="D5" s="108" t="s">
        <v>252</v>
      </c>
      <c r="E5" s="108" t="s">
        <v>256</v>
      </c>
      <c r="F5" s="108" t="s">
        <v>257</v>
      </c>
      <c r="G5" s="108" t="s">
        <v>258</v>
      </c>
      <c r="H5" s="114" t="s">
        <v>259</v>
      </c>
      <c r="I5" s="114"/>
      <c r="J5" s="127" t="s">
        <v>67</v>
      </c>
      <c r="K5" s="163" t="s">
        <v>68</v>
      </c>
    </row>
    <row r="6" ht="15" spans="1:11">
      <c r="A6" s="115" t="s">
        <v>260</v>
      </c>
      <c r="B6" s="116">
        <v>125</v>
      </c>
      <c r="C6" s="116"/>
      <c r="D6" s="117" t="s">
        <v>261</v>
      </c>
      <c r="E6" s="118"/>
      <c r="F6" s="119">
        <v>2344</v>
      </c>
      <c r="G6" s="117"/>
      <c r="H6" s="120" t="s">
        <v>262</v>
      </c>
      <c r="I6" s="120"/>
      <c r="J6" s="133" t="s">
        <v>67</v>
      </c>
      <c r="K6" s="164" t="s">
        <v>68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263</v>
      </c>
      <c r="B8" s="103" t="s">
        <v>264</v>
      </c>
      <c r="C8" s="103" t="s">
        <v>265</v>
      </c>
      <c r="D8" s="103" t="s">
        <v>266</v>
      </c>
      <c r="E8" s="103" t="s">
        <v>267</v>
      </c>
      <c r="F8" s="103" t="s">
        <v>268</v>
      </c>
      <c r="G8" s="125" t="s">
        <v>269</v>
      </c>
      <c r="H8" s="126"/>
      <c r="I8" s="126"/>
      <c r="J8" s="126"/>
      <c r="K8" s="165"/>
    </row>
    <row r="9" spans="1:11">
      <c r="A9" s="112" t="s">
        <v>270</v>
      </c>
      <c r="B9" s="114"/>
      <c r="C9" s="127" t="s">
        <v>67</v>
      </c>
      <c r="D9" s="127" t="s">
        <v>68</v>
      </c>
      <c r="E9" s="108" t="s">
        <v>271</v>
      </c>
      <c r="F9" s="128" t="s">
        <v>272</v>
      </c>
      <c r="G9" s="129" t="s">
        <v>273</v>
      </c>
      <c r="H9" s="130"/>
      <c r="I9" s="130"/>
      <c r="J9" s="130"/>
      <c r="K9" s="166"/>
    </row>
    <row r="10" spans="1:11">
      <c r="A10" s="112" t="s">
        <v>274</v>
      </c>
      <c r="B10" s="114"/>
      <c r="C10" s="127" t="s">
        <v>67</v>
      </c>
      <c r="D10" s="127" t="s">
        <v>68</v>
      </c>
      <c r="E10" s="108" t="s">
        <v>275</v>
      </c>
      <c r="F10" s="128" t="s">
        <v>273</v>
      </c>
      <c r="G10" s="129" t="s">
        <v>276</v>
      </c>
      <c r="H10" s="130"/>
      <c r="I10" s="130"/>
      <c r="J10" s="130"/>
      <c r="K10" s="166"/>
    </row>
    <row r="11" spans="1:11">
      <c r="A11" s="131" t="s">
        <v>207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7"/>
    </row>
    <row r="12" spans="1:11">
      <c r="A12" s="106" t="s">
        <v>90</v>
      </c>
      <c r="B12" s="127" t="s">
        <v>86</v>
      </c>
      <c r="C12" s="127" t="s">
        <v>87</v>
      </c>
      <c r="D12" s="128"/>
      <c r="E12" s="108" t="s">
        <v>88</v>
      </c>
      <c r="F12" s="127" t="s">
        <v>86</v>
      </c>
      <c r="G12" s="127" t="s">
        <v>87</v>
      </c>
      <c r="H12" s="127"/>
      <c r="I12" s="108" t="s">
        <v>277</v>
      </c>
      <c r="J12" s="127" t="s">
        <v>86</v>
      </c>
      <c r="K12" s="163" t="s">
        <v>87</v>
      </c>
    </row>
    <row r="13" spans="1:11">
      <c r="A13" s="106" t="s">
        <v>93</v>
      </c>
      <c r="B13" s="127" t="s">
        <v>86</v>
      </c>
      <c r="C13" s="127" t="s">
        <v>87</v>
      </c>
      <c r="D13" s="128"/>
      <c r="E13" s="108" t="s">
        <v>98</v>
      </c>
      <c r="F13" s="127" t="s">
        <v>86</v>
      </c>
      <c r="G13" s="127" t="s">
        <v>87</v>
      </c>
      <c r="H13" s="127"/>
      <c r="I13" s="108" t="s">
        <v>278</v>
      </c>
      <c r="J13" s="127" t="s">
        <v>86</v>
      </c>
      <c r="K13" s="163" t="s">
        <v>87</v>
      </c>
    </row>
    <row r="14" ht="15" spans="1:11">
      <c r="A14" s="115" t="s">
        <v>279</v>
      </c>
      <c r="B14" s="133" t="s">
        <v>86</v>
      </c>
      <c r="C14" s="133" t="s">
        <v>87</v>
      </c>
      <c r="D14" s="118"/>
      <c r="E14" s="117" t="s">
        <v>280</v>
      </c>
      <c r="F14" s="133" t="s">
        <v>86</v>
      </c>
      <c r="G14" s="133" t="s">
        <v>87</v>
      </c>
      <c r="H14" s="133"/>
      <c r="I14" s="117" t="s">
        <v>281</v>
      </c>
      <c r="J14" s="133" t="s">
        <v>86</v>
      </c>
      <c r="K14" s="164" t="s">
        <v>87</v>
      </c>
    </row>
    <row r="15" ht="15" spans="1:13">
      <c r="A15" s="121" t="s">
        <v>194</v>
      </c>
      <c r="B15" s="134" t="s">
        <v>273</v>
      </c>
      <c r="C15" s="134"/>
      <c r="D15" s="122"/>
      <c r="E15" s="121"/>
      <c r="F15" s="134"/>
      <c r="G15" s="134"/>
      <c r="H15" s="134"/>
      <c r="I15" s="121"/>
      <c r="J15" s="134"/>
      <c r="K15" s="134"/>
      <c r="M15" s="97" t="s">
        <v>282</v>
      </c>
    </row>
    <row r="16" s="95" customFormat="1" spans="1:11">
      <c r="A16" s="99" t="s">
        <v>283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8"/>
    </row>
    <row r="17" spans="1:11">
      <c r="A17" s="112" t="s">
        <v>284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9"/>
    </row>
    <row r="18" spans="1:11">
      <c r="A18" s="112" t="s">
        <v>285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9"/>
    </row>
    <row r="19" spans="1:11">
      <c r="A19" s="136" t="s">
        <v>286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70"/>
    </row>
    <row r="21" spans="1:11">
      <c r="A21" s="139"/>
      <c r="B21" s="130"/>
      <c r="C21" s="130"/>
      <c r="D21" s="130"/>
      <c r="E21" s="130"/>
      <c r="F21" s="130"/>
      <c r="G21" s="130"/>
      <c r="H21" s="130"/>
      <c r="I21" s="130"/>
      <c r="J21" s="130"/>
      <c r="K21" s="166"/>
    </row>
    <row r="22" spans="1:11">
      <c r="A22" s="139"/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2" t="s">
        <v>124</v>
      </c>
      <c r="B24" s="114"/>
      <c r="C24" s="127" t="s">
        <v>67</v>
      </c>
      <c r="D24" s="127" t="s">
        <v>68</v>
      </c>
      <c r="E24" s="111"/>
      <c r="F24" s="111"/>
      <c r="G24" s="111"/>
      <c r="H24" s="111"/>
      <c r="I24" s="111"/>
      <c r="J24" s="111"/>
      <c r="K24" s="162"/>
    </row>
    <row r="25" ht="15" spans="1:11">
      <c r="A25" s="142" t="s">
        <v>287</v>
      </c>
      <c r="B25" s="143" t="s">
        <v>273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288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5"/>
    </row>
    <row r="28" spans="1:11">
      <c r="A28" s="146" t="s">
        <v>289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6" t="s">
        <v>290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291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6" t="s">
        <v>292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pans="1:11">
      <c r="A32" s="146" t="s">
        <v>293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4"/>
    </row>
    <row r="35" ht="23" customHeight="1" spans="1:11">
      <c r="A35" s="150"/>
      <c r="B35" s="130"/>
      <c r="C35" s="130"/>
      <c r="D35" s="130"/>
      <c r="E35" s="130"/>
      <c r="F35" s="130"/>
      <c r="G35" s="130"/>
      <c r="H35" s="130"/>
      <c r="I35" s="130"/>
      <c r="J35" s="130"/>
      <c r="K35" s="166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ht="18.75" customHeight="1" spans="1:11">
      <c r="A37" s="153" t="s">
        <v>294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="96" customFormat="1" ht="18.75" customHeight="1" spans="1:11">
      <c r="A38" s="112" t="s">
        <v>295</v>
      </c>
      <c r="B38" s="114"/>
      <c r="C38" s="114"/>
      <c r="D38" s="111" t="s">
        <v>296</v>
      </c>
      <c r="E38" s="111"/>
      <c r="F38" s="155" t="s">
        <v>297</v>
      </c>
      <c r="G38" s="156"/>
      <c r="H38" s="114" t="s">
        <v>298</v>
      </c>
      <c r="I38" s="114"/>
      <c r="J38" s="114" t="s">
        <v>299</v>
      </c>
      <c r="K38" s="169"/>
    </row>
    <row r="39" ht="18.75" customHeight="1" spans="1:13">
      <c r="A39" s="112" t="s">
        <v>194</v>
      </c>
      <c r="B39" s="114" t="s">
        <v>300</v>
      </c>
      <c r="C39" s="114"/>
      <c r="D39" s="114"/>
      <c r="E39" s="114"/>
      <c r="F39" s="114"/>
      <c r="G39" s="114"/>
      <c r="H39" s="114"/>
      <c r="I39" s="114"/>
      <c r="J39" s="114"/>
      <c r="K39" s="169"/>
      <c r="M39" s="96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9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9"/>
    </row>
    <row r="42" ht="32" customHeight="1" spans="1:11">
      <c r="A42" s="115" t="s">
        <v>142</v>
      </c>
      <c r="B42" s="157" t="s">
        <v>301</v>
      </c>
      <c r="C42" s="157"/>
      <c r="D42" s="117" t="s">
        <v>302</v>
      </c>
      <c r="E42" s="118" t="s">
        <v>303</v>
      </c>
      <c r="F42" s="117" t="s">
        <v>146</v>
      </c>
      <c r="G42" s="158">
        <v>45854</v>
      </c>
      <c r="H42" s="159" t="s">
        <v>147</v>
      </c>
      <c r="I42" s="159"/>
      <c r="J42" s="157" t="s">
        <v>304</v>
      </c>
      <c r="K42" s="177"/>
    </row>
    <row r="43" ht="16.5" customHeight="1" spans="1:1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</row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299720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7"/>
  <sheetViews>
    <sheetView tabSelected="1" zoomScale="80" zoomScaleNormal="80" workbookViewId="0">
      <selection activeCell="L16" sqref="L16"/>
    </sheetView>
  </sheetViews>
  <sheetFormatPr defaultColWidth="9" defaultRowHeight="31" customHeight="1"/>
  <cols>
    <col min="1" max="1" width="17.1666666666667" style="68" customWidth="1"/>
    <col min="2" max="8" width="9.33333333333333" style="68" customWidth="1"/>
    <col min="9" max="9" width="2.03333333333333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s="68" customFormat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8" customFormat="1" customHeight="1" spans="1:15">
      <c r="A2" s="71" t="s">
        <v>62</v>
      </c>
      <c r="B2" s="72" t="s">
        <v>63</v>
      </c>
      <c r="C2" s="72"/>
      <c r="D2" s="73" t="s">
        <v>69</v>
      </c>
      <c r="E2" s="72" t="s">
        <v>70</v>
      </c>
      <c r="F2" s="72"/>
      <c r="G2" s="72"/>
      <c r="H2" s="72"/>
      <c r="I2" s="82"/>
      <c r="J2" s="83" t="s">
        <v>57</v>
      </c>
      <c r="K2" s="84" t="str">
        <f>[1]首期!I2</f>
        <v>青岛锦瑞麟松尚分厂</v>
      </c>
      <c r="L2" s="84"/>
      <c r="M2" s="84"/>
      <c r="N2" s="84"/>
      <c r="O2" s="85"/>
    </row>
    <row r="3" s="68" customFormat="1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6"/>
      <c r="J3" s="74" t="s">
        <v>153</v>
      </c>
      <c r="K3" s="74"/>
      <c r="L3" s="74"/>
      <c r="M3" s="74"/>
      <c r="N3" s="74"/>
      <c r="O3" s="87"/>
    </row>
    <row r="4" s="68" customFormat="1" customHeight="1" spans="1:15">
      <c r="A4" s="74"/>
      <c r="B4" s="76" t="s">
        <v>154</v>
      </c>
      <c r="C4" s="77" t="s">
        <v>155</v>
      </c>
      <c r="D4" s="78" t="s">
        <v>156</v>
      </c>
      <c r="E4" s="77" t="s">
        <v>157</v>
      </c>
      <c r="F4" s="77" t="s">
        <v>158</v>
      </c>
      <c r="G4" s="77" t="s">
        <v>159</v>
      </c>
      <c r="H4" s="77" t="s">
        <v>160</v>
      </c>
      <c r="I4" s="88"/>
      <c r="J4" s="89" t="s">
        <v>226</v>
      </c>
      <c r="K4" s="89" t="s">
        <v>227</v>
      </c>
      <c r="L4" s="89" t="s">
        <v>228</v>
      </c>
      <c r="M4" s="89" t="s">
        <v>229</v>
      </c>
      <c r="N4" s="89" t="s">
        <v>230</v>
      </c>
      <c r="O4" s="89" t="s">
        <v>231</v>
      </c>
    </row>
    <row r="5" s="68" customFormat="1" customHeight="1" spans="1:15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88"/>
      <c r="J5" s="90"/>
      <c r="K5" s="90"/>
      <c r="L5" s="90"/>
      <c r="M5" s="90"/>
      <c r="N5" s="90"/>
      <c r="O5" s="90"/>
    </row>
    <row r="6" s="68" customFormat="1" customHeight="1" spans="1:15">
      <c r="A6" s="79" t="s">
        <v>171</v>
      </c>
      <c r="B6" s="80">
        <f>C6-2.1</f>
        <v>95.8</v>
      </c>
      <c r="C6" s="80">
        <f>D6-2.1</f>
        <v>97.9</v>
      </c>
      <c r="D6" s="81">
        <v>100</v>
      </c>
      <c r="E6" s="80">
        <f t="shared" ref="E6:H6" si="0">D6+2.1</f>
        <v>102.1</v>
      </c>
      <c r="F6" s="80">
        <f t="shared" si="0"/>
        <v>104.2</v>
      </c>
      <c r="G6" s="80">
        <f t="shared" si="0"/>
        <v>106.3</v>
      </c>
      <c r="H6" s="80">
        <f t="shared" si="0"/>
        <v>108.4</v>
      </c>
      <c r="I6" s="91"/>
      <c r="J6" s="90" t="s">
        <v>233</v>
      </c>
      <c r="K6" s="90" t="s">
        <v>234</v>
      </c>
      <c r="L6" s="90" t="s">
        <v>235</v>
      </c>
      <c r="M6" s="90" t="s">
        <v>235</v>
      </c>
      <c r="N6" s="90" t="s">
        <v>236</v>
      </c>
      <c r="O6" s="92" t="s">
        <v>237</v>
      </c>
    </row>
    <row r="7" s="68" customFormat="1" customHeight="1" spans="1:15">
      <c r="A7" s="79" t="s">
        <v>176</v>
      </c>
      <c r="B7" s="80">
        <f>C7-4</f>
        <v>66</v>
      </c>
      <c r="C7" s="80">
        <f>D7-4</f>
        <v>70</v>
      </c>
      <c r="D7" s="81">
        <v>74</v>
      </c>
      <c r="E7" s="80">
        <f>D7+4</f>
        <v>78</v>
      </c>
      <c r="F7" s="80">
        <f>E7+5</f>
        <v>83</v>
      </c>
      <c r="G7" s="80">
        <f>F7+6</f>
        <v>89</v>
      </c>
      <c r="H7" s="80">
        <f>G7+6</f>
        <v>95</v>
      </c>
      <c r="I7" s="91"/>
      <c r="J7" s="90" t="s">
        <v>237</v>
      </c>
      <c r="K7" s="90" t="s">
        <v>237</v>
      </c>
      <c r="L7" s="90" t="s">
        <v>237</v>
      </c>
      <c r="M7" s="93" t="s">
        <v>237</v>
      </c>
      <c r="N7" s="93" t="s">
        <v>237</v>
      </c>
      <c r="O7" s="92" t="s">
        <v>237</v>
      </c>
    </row>
    <row r="8" s="68" customFormat="1" customHeight="1" spans="1:15">
      <c r="A8" s="79" t="s">
        <v>178</v>
      </c>
      <c r="B8" s="80">
        <f>C8-3.6</f>
        <v>90.8</v>
      </c>
      <c r="C8" s="80">
        <f>D8-3.6</f>
        <v>94.4</v>
      </c>
      <c r="D8" s="81" t="s">
        <v>179</v>
      </c>
      <c r="E8" s="80">
        <f t="shared" ref="E8:H8" si="1">D8+4</f>
        <v>102</v>
      </c>
      <c r="F8" s="80">
        <f t="shared" si="1"/>
        <v>106</v>
      </c>
      <c r="G8" s="80">
        <f t="shared" si="1"/>
        <v>110</v>
      </c>
      <c r="H8" s="80">
        <f t="shared" si="1"/>
        <v>114</v>
      </c>
      <c r="I8" s="91"/>
      <c r="J8" s="90" t="s">
        <v>240</v>
      </c>
      <c r="K8" s="90" t="s">
        <v>241</v>
      </c>
      <c r="L8" s="90" t="s">
        <v>242</v>
      </c>
      <c r="M8" s="93" t="s">
        <v>237</v>
      </c>
      <c r="N8" s="90" t="s">
        <v>242</v>
      </c>
      <c r="O8" s="92" t="s">
        <v>237</v>
      </c>
    </row>
    <row r="9" s="68" customFormat="1" customHeight="1" spans="1:15">
      <c r="A9" s="79" t="s">
        <v>182</v>
      </c>
      <c r="B9" s="80">
        <f>C9-2.3/2</f>
        <v>27.2</v>
      </c>
      <c r="C9" s="80">
        <f>D9-2.3/2</f>
        <v>28.35</v>
      </c>
      <c r="D9" s="81">
        <v>29.5</v>
      </c>
      <c r="E9" s="80">
        <f t="shared" ref="E9:H9" si="2">D9+2.6/2</f>
        <v>30.8</v>
      </c>
      <c r="F9" s="80">
        <f t="shared" si="2"/>
        <v>32.1</v>
      </c>
      <c r="G9" s="80">
        <f t="shared" si="2"/>
        <v>33.4</v>
      </c>
      <c r="H9" s="80">
        <f t="shared" si="2"/>
        <v>34.7</v>
      </c>
      <c r="I9" s="91"/>
      <c r="J9" s="93" t="s">
        <v>237</v>
      </c>
      <c r="K9" s="93" t="s">
        <v>237</v>
      </c>
      <c r="L9" s="93" t="s">
        <v>237</v>
      </c>
      <c r="M9" s="93" t="s">
        <v>237</v>
      </c>
      <c r="N9" s="93" t="s">
        <v>237</v>
      </c>
      <c r="O9" s="92" t="s">
        <v>237</v>
      </c>
    </row>
    <row r="10" s="68" customFormat="1" customHeight="1" spans="1:15">
      <c r="A10" s="79" t="s">
        <v>185</v>
      </c>
      <c r="B10" s="80">
        <f>C10-0.7</f>
        <v>19.6</v>
      </c>
      <c r="C10" s="80">
        <f>D10-0.7</f>
        <v>20.3</v>
      </c>
      <c r="D10" s="81">
        <v>21</v>
      </c>
      <c r="E10" s="80">
        <f>D10+0.7</f>
        <v>21.7</v>
      </c>
      <c r="F10" s="80">
        <f>E10+0.7</f>
        <v>22.4</v>
      </c>
      <c r="G10" s="80">
        <f>F10+0.9</f>
        <v>23.3</v>
      </c>
      <c r="H10" s="80">
        <f>G10+0.9</f>
        <v>24.2</v>
      </c>
      <c r="I10" s="91"/>
      <c r="J10" s="93" t="s">
        <v>237</v>
      </c>
      <c r="K10" s="93" t="s">
        <v>237</v>
      </c>
      <c r="L10" s="93" t="s">
        <v>237</v>
      </c>
      <c r="M10" s="93" t="s">
        <v>237</v>
      </c>
      <c r="N10" s="93" t="s">
        <v>237</v>
      </c>
      <c r="O10" s="92" t="s">
        <v>237</v>
      </c>
    </row>
    <row r="11" s="68" customFormat="1" customHeight="1" spans="1:15">
      <c r="A11" s="79" t="s">
        <v>186</v>
      </c>
      <c r="B11" s="80">
        <f>C11-0.5</f>
        <v>17</v>
      </c>
      <c r="C11" s="80">
        <f>D11-0.5</f>
        <v>17.5</v>
      </c>
      <c r="D11" s="81">
        <v>18</v>
      </c>
      <c r="E11" s="80">
        <f>D11+0.5</f>
        <v>18.5</v>
      </c>
      <c r="F11" s="80">
        <f>E11+0.5</f>
        <v>19</v>
      </c>
      <c r="G11" s="80">
        <f>F11+0.7</f>
        <v>19.7</v>
      </c>
      <c r="H11" s="80">
        <f>G11+0.7</f>
        <v>20.4</v>
      </c>
      <c r="I11" s="91"/>
      <c r="J11" s="90" t="s">
        <v>243</v>
      </c>
      <c r="K11" s="90" t="s">
        <v>244</v>
      </c>
      <c r="L11" s="93" t="s">
        <v>237</v>
      </c>
      <c r="M11" s="90" t="s">
        <v>245</v>
      </c>
      <c r="N11" s="90" t="s">
        <v>246</v>
      </c>
      <c r="O11" s="92" t="s">
        <v>237</v>
      </c>
    </row>
    <row r="12" s="68" customFormat="1" customHeight="1" spans="1:15">
      <c r="A12" s="79" t="s">
        <v>187</v>
      </c>
      <c r="B12" s="80">
        <f>C12-0.7</f>
        <v>23.7</v>
      </c>
      <c r="C12" s="80">
        <f>D12-0.6</f>
        <v>24.4</v>
      </c>
      <c r="D12" s="81">
        <v>25</v>
      </c>
      <c r="E12" s="80">
        <f>D12+0.6</f>
        <v>25.6</v>
      </c>
      <c r="F12" s="80">
        <f>E12+0.7</f>
        <v>26.3</v>
      </c>
      <c r="G12" s="80">
        <f>F12+0.6</f>
        <v>26.9</v>
      </c>
      <c r="H12" s="80">
        <f>G12+0.7</f>
        <v>27.6</v>
      </c>
      <c r="I12" s="91"/>
      <c r="J12" s="93" t="s">
        <v>237</v>
      </c>
      <c r="K12" s="93" t="s">
        <v>237</v>
      </c>
      <c r="L12" s="93" t="s">
        <v>237</v>
      </c>
      <c r="M12" s="93" t="s">
        <v>237</v>
      </c>
      <c r="N12" s="93" t="s">
        <v>237</v>
      </c>
      <c r="O12" s="92" t="s">
        <v>237</v>
      </c>
    </row>
    <row r="13" s="68" customFormat="1" customHeight="1" spans="1:15">
      <c r="A13" s="79" t="s">
        <v>189</v>
      </c>
      <c r="B13" s="80">
        <f>C13-0.9</f>
        <v>39.7</v>
      </c>
      <c r="C13" s="80">
        <f>D13-0.9</f>
        <v>40.6</v>
      </c>
      <c r="D13" s="81">
        <v>41.5</v>
      </c>
      <c r="E13" s="80">
        <f t="shared" ref="E13:H13" si="3">D13+1.1</f>
        <v>42.6</v>
      </c>
      <c r="F13" s="80">
        <f t="shared" si="3"/>
        <v>43.7</v>
      </c>
      <c r="G13" s="80">
        <f t="shared" si="3"/>
        <v>44.8</v>
      </c>
      <c r="H13" s="80">
        <f t="shared" si="3"/>
        <v>45.9</v>
      </c>
      <c r="I13" s="91"/>
      <c r="J13" s="93" t="s">
        <v>237</v>
      </c>
      <c r="K13" s="93" t="s">
        <v>237</v>
      </c>
      <c r="L13" s="93" t="s">
        <v>237</v>
      </c>
      <c r="M13" s="93" t="s">
        <v>237</v>
      </c>
      <c r="N13" s="93" t="s">
        <v>237</v>
      </c>
      <c r="O13" s="92" t="s">
        <v>237</v>
      </c>
    </row>
    <row r="14" s="68" customFormat="1" customHeight="1" spans="1:15">
      <c r="A14" s="79"/>
      <c r="B14" s="80"/>
      <c r="C14" s="80"/>
      <c r="D14" s="81"/>
      <c r="E14" s="80"/>
      <c r="F14" s="80"/>
      <c r="G14" s="80"/>
      <c r="H14" s="80"/>
      <c r="I14" s="91"/>
      <c r="J14" s="93"/>
      <c r="K14" s="93"/>
      <c r="L14" s="93"/>
      <c r="M14" s="93"/>
      <c r="N14" s="93"/>
      <c r="O14" s="92"/>
    </row>
    <row r="15" s="68" customFormat="1" customHeight="1" spans="1:15">
      <c r="A15" s="79"/>
      <c r="B15" s="80"/>
      <c r="C15" s="80"/>
      <c r="D15" s="81"/>
      <c r="E15" s="80"/>
      <c r="F15" s="80"/>
      <c r="G15" s="80"/>
      <c r="H15" s="80"/>
      <c r="I15" s="91"/>
      <c r="J15" s="93"/>
      <c r="K15" s="93"/>
      <c r="L15" s="93"/>
      <c r="M15" s="93"/>
      <c r="N15" s="93"/>
      <c r="O15" s="92"/>
    </row>
    <row r="16" s="68" customFormat="1" customHeight="1" spans="1:15">
      <c r="A16" s="79"/>
      <c r="B16" s="80"/>
      <c r="C16" s="80"/>
      <c r="D16" s="81"/>
      <c r="E16" s="80"/>
      <c r="F16" s="80"/>
      <c r="G16" s="80"/>
      <c r="H16" s="80"/>
      <c r="I16" s="91"/>
      <c r="J16" s="93"/>
      <c r="K16" s="93"/>
      <c r="L16" s="93"/>
      <c r="M16" s="93"/>
      <c r="N16" s="93"/>
      <c r="O16" s="94"/>
    </row>
    <row r="17" s="68" customFormat="1" customHeight="1" spans="1:15">
      <c r="A17" s="79"/>
      <c r="B17" s="80"/>
      <c r="C17" s="80"/>
      <c r="D17" s="81"/>
      <c r="E17" s="80"/>
      <c r="F17" s="80"/>
      <c r="G17" s="80"/>
      <c r="H17" s="80"/>
      <c r="J17" s="93"/>
      <c r="K17" s="93"/>
      <c r="L17" s="93"/>
      <c r="M17" s="93"/>
      <c r="N17" s="93"/>
      <c r="O17" s="94"/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H34" sqref="H3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306</v>
      </c>
      <c r="B2" s="5" t="s">
        <v>307</v>
      </c>
      <c r="C2" s="5" t="s">
        <v>308</v>
      </c>
      <c r="D2" s="5" t="s">
        <v>309</v>
      </c>
      <c r="E2" s="5" t="s">
        <v>310</v>
      </c>
      <c r="F2" s="5" t="s">
        <v>311</v>
      </c>
      <c r="G2" s="5" t="s">
        <v>312</v>
      </c>
      <c r="H2" s="5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62" t="s">
        <v>319</v>
      </c>
      <c r="O2" s="5" t="s">
        <v>320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321</v>
      </c>
      <c r="J3" s="4" t="s">
        <v>321</v>
      </c>
      <c r="K3" s="4" t="s">
        <v>321</v>
      </c>
      <c r="L3" s="4" t="s">
        <v>321</v>
      </c>
      <c r="M3" s="4" t="s">
        <v>321</v>
      </c>
      <c r="N3" s="63"/>
      <c r="O3" s="7"/>
    </row>
    <row r="4" s="59" customFormat="1" ht="15" customHeight="1" spans="1:16">
      <c r="A4" s="11">
        <v>1</v>
      </c>
      <c r="B4" s="27" t="s">
        <v>322</v>
      </c>
      <c r="C4" s="11" t="s">
        <v>323</v>
      </c>
      <c r="D4" s="11" t="s">
        <v>118</v>
      </c>
      <c r="E4" s="28" t="s">
        <v>324</v>
      </c>
      <c r="F4" s="11" t="s">
        <v>325</v>
      </c>
      <c r="G4" s="11" t="s">
        <v>326</v>
      </c>
      <c r="H4" s="61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4"/>
      <c r="O4" s="11" t="s">
        <v>327</v>
      </c>
      <c r="P4" s="65"/>
    </row>
    <row r="5" s="59" customFormat="1" ht="15" customHeight="1" spans="1:16">
      <c r="A5" s="11">
        <v>2</v>
      </c>
      <c r="B5" s="27" t="s">
        <v>328</v>
      </c>
      <c r="C5" s="11" t="s">
        <v>323</v>
      </c>
      <c r="D5" s="11" t="s">
        <v>118</v>
      </c>
      <c r="E5" s="28" t="s">
        <v>324</v>
      </c>
      <c r="F5" s="11" t="s">
        <v>325</v>
      </c>
      <c r="G5" s="11" t="s">
        <v>326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4"/>
      <c r="O5" s="11" t="s">
        <v>327</v>
      </c>
      <c r="P5" s="65"/>
    </row>
    <row r="6" s="59" customFormat="1" ht="15" customHeight="1" spans="1:16">
      <c r="A6" s="11">
        <v>3</v>
      </c>
      <c r="B6" s="27" t="s">
        <v>329</v>
      </c>
      <c r="C6" s="11" t="s">
        <v>323</v>
      </c>
      <c r="D6" s="11" t="s">
        <v>118</v>
      </c>
      <c r="E6" s="28" t="s">
        <v>324</v>
      </c>
      <c r="F6" s="11" t="s">
        <v>325</v>
      </c>
      <c r="G6" s="11" t="s">
        <v>326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4"/>
      <c r="O6" s="11" t="s">
        <v>327</v>
      </c>
      <c r="P6" s="65"/>
    </row>
    <row r="7" s="59" customFormat="1" ht="15" customHeight="1" spans="1:16">
      <c r="A7" s="11">
        <v>4</v>
      </c>
      <c r="B7" s="27" t="s">
        <v>330</v>
      </c>
      <c r="C7" s="11" t="s">
        <v>323</v>
      </c>
      <c r="D7" s="11" t="s">
        <v>118</v>
      </c>
      <c r="E7" s="28" t="s">
        <v>324</v>
      </c>
      <c r="F7" s="11" t="s">
        <v>325</v>
      </c>
      <c r="G7" s="11" t="s">
        <v>326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4"/>
      <c r="O7" s="11" t="s">
        <v>327</v>
      </c>
      <c r="P7" s="65"/>
    </row>
    <row r="8" s="59" customFormat="1" ht="15" customHeight="1" spans="1:16">
      <c r="A8" s="11">
        <v>5</v>
      </c>
      <c r="B8" s="27" t="s">
        <v>331</v>
      </c>
      <c r="C8" s="11" t="s">
        <v>323</v>
      </c>
      <c r="D8" s="11" t="s">
        <v>118</v>
      </c>
      <c r="E8" s="28" t="s">
        <v>324</v>
      </c>
      <c r="F8" s="11" t="s">
        <v>325</v>
      </c>
      <c r="G8" s="11" t="s">
        <v>326</v>
      </c>
      <c r="H8" s="61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4"/>
      <c r="O8" s="11" t="s">
        <v>327</v>
      </c>
      <c r="P8" s="65"/>
    </row>
    <row r="9" s="59" customFormat="1" ht="15" customHeight="1" spans="1:16">
      <c r="A9" s="11">
        <v>6</v>
      </c>
      <c r="B9" s="27" t="s">
        <v>332</v>
      </c>
      <c r="C9" s="11" t="s">
        <v>323</v>
      </c>
      <c r="D9" s="11" t="s">
        <v>118</v>
      </c>
      <c r="E9" s="28" t="s">
        <v>324</v>
      </c>
      <c r="F9" s="11" t="s">
        <v>325</v>
      </c>
      <c r="G9" s="11" t="s">
        <v>326</v>
      </c>
      <c r="H9" s="61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4"/>
      <c r="O9" s="11" t="s">
        <v>327</v>
      </c>
      <c r="P9" s="65"/>
    </row>
    <row r="10" s="59" customFormat="1" ht="15" customHeight="1" spans="1:16">
      <c r="A10" s="11">
        <v>7</v>
      </c>
      <c r="B10" s="27" t="s">
        <v>333</v>
      </c>
      <c r="C10" s="11" t="s">
        <v>323</v>
      </c>
      <c r="D10" s="11" t="s">
        <v>118</v>
      </c>
      <c r="E10" s="28" t="s">
        <v>324</v>
      </c>
      <c r="F10" s="11" t="s">
        <v>325</v>
      </c>
      <c r="G10" s="11" t="s">
        <v>326</v>
      </c>
      <c r="H10" s="61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4"/>
      <c r="O10" s="11" t="s">
        <v>327</v>
      </c>
      <c r="P10" s="65"/>
    </row>
    <row r="11" s="59" customFormat="1" ht="15" customHeight="1" spans="1:16">
      <c r="A11" s="11">
        <v>8</v>
      </c>
      <c r="B11" s="27" t="s">
        <v>334</v>
      </c>
      <c r="C11" s="11" t="s">
        <v>323</v>
      </c>
      <c r="D11" s="11" t="s">
        <v>118</v>
      </c>
      <c r="E11" s="28" t="s">
        <v>324</v>
      </c>
      <c r="F11" s="11" t="s">
        <v>325</v>
      </c>
      <c r="G11" s="11" t="s">
        <v>326</v>
      </c>
      <c r="H11" s="61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4"/>
      <c r="O11" s="11" t="s">
        <v>327</v>
      </c>
      <c r="P11" s="65"/>
    </row>
    <row r="12" s="59" customFormat="1" ht="15" customHeight="1" spans="1:16">
      <c r="A12" s="11">
        <v>9</v>
      </c>
      <c r="B12" s="27" t="s">
        <v>335</v>
      </c>
      <c r="C12" s="11" t="s">
        <v>323</v>
      </c>
      <c r="D12" s="11" t="s">
        <v>118</v>
      </c>
      <c r="E12" s="28" t="s">
        <v>324</v>
      </c>
      <c r="F12" s="11" t="s">
        <v>325</v>
      </c>
      <c r="G12" s="11" t="s">
        <v>326</v>
      </c>
      <c r="H12" s="61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4"/>
      <c r="O12" s="11" t="s">
        <v>327</v>
      </c>
      <c r="P12" s="65"/>
    </row>
    <row r="13" ht="15" customHeight="1" spans="1:15">
      <c r="A13" s="11">
        <v>10</v>
      </c>
      <c r="B13" s="10">
        <v>5233</v>
      </c>
      <c r="C13" s="11" t="s">
        <v>323</v>
      </c>
      <c r="D13" s="11" t="s">
        <v>118</v>
      </c>
      <c r="E13" s="28" t="s">
        <v>324</v>
      </c>
      <c r="F13" s="11" t="s">
        <v>325</v>
      </c>
      <c r="G13" s="11" t="s">
        <v>326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6"/>
      <c r="O13" s="11" t="s">
        <v>327</v>
      </c>
    </row>
    <row r="14" s="2" customFormat="1" ht="18.75" spans="1:15">
      <c r="A14" s="15" t="s">
        <v>336</v>
      </c>
      <c r="B14" s="16"/>
      <c r="C14" s="16"/>
      <c r="D14" s="17"/>
      <c r="E14" s="18"/>
      <c r="F14" s="35"/>
      <c r="G14" s="35"/>
      <c r="H14" s="35"/>
      <c r="I14" s="29"/>
      <c r="J14" s="15" t="s">
        <v>337</v>
      </c>
      <c r="K14" s="16"/>
      <c r="L14" s="16"/>
      <c r="M14" s="17"/>
      <c r="N14" s="67"/>
      <c r="O14" s="26"/>
    </row>
    <row r="15" ht="34" customHeight="1" spans="1:15">
      <c r="A15" s="22" t="s">
        <v>338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2025-07-28T11:52:45Z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F40B40CD150745F3BEC64AFB1652432E_13</vt:lpwstr>
  </property>
</Properties>
</file>