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<sst xmlns="http://schemas.openxmlformats.org/spreadsheetml/2006/main" count="1084" uniqueCount="408">
  <si>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</si>
  <si>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</si>
  <si>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</si>
  <si>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</si>
  <si>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</si>
  <si>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</si>
  <si>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</si>
  <si>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</si>
  <si>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</si>
  <si>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</si>
  <si>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</si>
  <si>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</si>
  <si>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</si>
  <si>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</si>
  <si>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</si>
  <si>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</si>
  <si>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</si>
  <si>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</si>
  <si>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</si>
  <si>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</si>
  <si>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</si>
  <si>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</si>
  <si>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</si>
  <si>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</si>
  <si>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</si>
  <si>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</si>
  <si>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</si>
  <si>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</si>
  <si>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</si>
  <si>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</si>
  <si>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</si>
  <si>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</si>
  <si>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</si>
  <si>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</si>
  <si>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</si>
  <si>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</si>
  <si>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</si>
  <si>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</si>
  <si>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</si>
  <si>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</si>
  <si>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</si>
  <si>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</si>
  <si>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</si>
  <si>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</si>
  <si>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</si>
  <si>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</si>
  <si>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</si>
  <si>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</si>
  <si>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</si>
  <si>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</si>
  <si>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</si>
  <si>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</si>
  <si>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</si>
  <si>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</si>
  <si>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</si>
  <si>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</si>
  <si>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</si>
  <si>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</si>
  <si>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</si>
  <si>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</si>
  <si>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</si>
  <si>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</si>
  <si>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TAFFAN91511</t>
  </si>
  <si>
    <t>合同交期</t>
  </si>
  <si>
    <t>2025/8/10-17件（1000_TR58）2025/8/10-800件（1000_TD06）2025/8/10-1643件（1000-TR01）2025/8/10-24件（海外-尼泊尔）2025/8/20-1000件（1000-TR01）2025/9/10-500件（1000-TR01）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</si>
  <si>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</si>
  <si>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</si>
  <si>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</si>
  <si>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</si>
  <si>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</si>
  <si>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</si>
  <si>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</si>
  <si>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</si>
  <si>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</si>
  <si>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</si>
  <si>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</si>
  <si>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3984件</t>
  </si>
  <si>
    <t>包装预计完成日</t>
  </si>
  <si>
    <t>印花、刺绣确认样</t>
  </si>
  <si>
    <t>采购凭证编号：</t>
  </si>
  <si>
    <t>CGDD25043000036-2484件  CGDD25043000037-1000件          CGDD25043000038-500件</t>
  </si>
  <si>
    <t>预计发货时间</t>
  </si>
  <si>
    <t>2025/7/10-2025/8/10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</si>
  <si>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</si>
  <si>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</si>
  <si>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</si>
  <si>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</si>
  <si>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</si>
  <si>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</si>
  <si>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</si>
  <si>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</si>
  <si>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</si>
  <si>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</si>
  <si>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</si>
  <si>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</si>
  <si>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</si>
  <si>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</si>
  <si>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</si>
  <si>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</si>
  <si>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</si>
  <si>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</si>
  <si>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</si>
  <si>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</si>
  <si>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</si>
  <si>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</si>
  <si>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</si>
  <si>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</si>
  <si>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</si>
  <si>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</si>
  <si>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</si>
  <si>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</si>
  <si>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</si>
  <si>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</si>
  <si>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</si>
  <si>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</si>
  <si>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</si>
  <si>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</si>
  <si>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</si>
  <si>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</si>
  <si>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 G01X</t>
  </si>
  <si>
    <t>海鸥灰 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</si>
  <si>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</si>
  <si>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 GA5X XXXL-190/108B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</si>
  <si>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</si>
  <si>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</si>
  <si>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</si>
  <si>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</si>
  <si>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</si>
  <si>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</si>
  <si>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1.领子内外不平整；领窝吃皱；小前拼长度不一；领鼻太长。</t>
  </si>
  <si>
    <t>2.拉链起浪；防夹车线不标准--外露；外露拉链码带宽窄不一；前上层衣片在领缝处斜绺重；领缝错位。</t>
  </si>
  <si>
    <t>3.侧袋车库松量偏多，打扭不平；侧袋两边衣片有斜绺。</t>
  </si>
  <si>
    <t>4.合缝吃皱（找找原因是车线紧还是包条紧）；有些部位的针码太小；内缝包边压住合缝车线。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</si>
  <si>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</si>
  <si>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</si>
  <si>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</si>
  <si>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</si>
  <si>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</si>
  <si>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</si>
  <si>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</si>
  <si>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</si>
  <si>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</si>
  <si>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</si>
  <si>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</si>
  <si>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</si>
  <si>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</si>
  <si>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</si>
  <si>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</si>
  <si>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</si>
  <si>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</si>
  <si>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</si>
  <si>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</si>
  <si>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</si>
  <si>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</si>
  <si>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</si>
  <si>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</si>
  <si>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</si>
  <si>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</si>
  <si>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</si>
  <si>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</si>
  <si>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海鸥灰 XXXL-190/108B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</si>
  <si>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</si>
  <si>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</si>
  <si>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</si>
  <si>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</si>
  <si>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</si>
  <si>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</si>
  <si>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</si>
  <si>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</si>
  <si>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今天刚洗完还没干</t>
  </si>
  <si>
    <t>后中长</t>
  </si>
  <si>
    <t>+0.5</t>
  </si>
  <si>
    <t>前中长</t>
  </si>
  <si>
    <t>0</t>
  </si>
  <si>
    <t>胸围</t>
  </si>
  <si>
    <t>摆围</t>
  </si>
  <si>
    <t>肩宽</t>
  </si>
  <si>
    <t>领高</t>
  </si>
  <si>
    <t>-0.3</t>
  </si>
  <si>
    <t>上领围</t>
  </si>
  <si>
    <t>下领围</t>
  </si>
  <si>
    <t>-0.5</t>
  </si>
  <si>
    <t>插手袋长（包含上库）</t>
  </si>
  <si>
    <t>充绒量</t>
  </si>
  <si>
    <t>洗标标注</t>
  </si>
  <si>
    <t>备注：</t>
  </si>
  <si>
    <t xml:space="preserve">     初期请洗测2-3件，有问题的另加测量数量。</t>
  </si>
  <si>
    <t>验货时间：5/28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</si>
  <si>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</si>
  <si>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</si>
  <si>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</si>
  <si>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</si>
  <si>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</si>
  <si>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</si>
  <si>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</si>
  <si>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</si>
  <si>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</si>
  <si>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</si>
  <si>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</si>
  <si>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</si>
  <si>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</si>
  <si>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海鸥灰 GA5X S-10件，M-10件，L-10件，XL-10件，XXL-10件，XXXL-10件</t>
  </si>
  <si>
    <t>黑色 G01X XXXL-10件</t>
  </si>
  <si>
    <t>【耐水洗测试】：耐洗水测试明细（要求齐色、齐号）</t>
  </si>
  <si>
    <t>海鸥灰 GA5X XXXL-1件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</si>
  <si>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</si>
  <si>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</si>
  <si>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</si>
  <si>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1.领里打扭。</t>
  </si>
  <si>
    <t>2.前门拉链起浪；防夹车线位置偏离；拉链码带外露宽。</t>
  </si>
  <si>
    <t>3.侧斗布斜扭；封口线不顺直；侧斗拉链起鼓；车库偏紧。</t>
  </si>
  <si>
    <t>【整改的严重缺陷及整改复核时间】</t>
  </si>
  <si>
    <t>品质部</t>
  </si>
  <si>
    <t>徐宴文</t>
  </si>
  <si>
    <t>尾期复核品质情况</t>
  </si>
  <si>
    <t>S-海鸥灰</t>
  </si>
  <si>
    <t>M-海鸥灰</t>
  </si>
  <si>
    <t>L-海鸥灰</t>
  </si>
  <si>
    <t>XL-海鸥灰</t>
  </si>
  <si>
    <t>XXL-海鸥灰</t>
  </si>
  <si>
    <t>XXXL-海鸥灰</t>
  </si>
  <si>
    <t>+1</t>
  </si>
  <si>
    <t>-0.2</t>
  </si>
  <si>
    <t xml:space="preserve">     齐色齐码请洗测各2-3件，有问题的另加测量数量。</t>
  </si>
  <si>
    <t>验货时间：2025/6/10</t>
  </si>
  <si>
    <t>跟单QC:徐宴文</t>
  </si>
  <si>
    <t>工厂负责人：李文娟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</si>
  <si>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</si>
  <si>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</si>
  <si>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</si>
  <si>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</si>
  <si>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</si>
  <si>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</si>
  <si>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</si>
  <si>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</si>
  <si>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</si>
  <si>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</si>
  <si>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</si>
  <si>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</si>
  <si>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</si>
  <si>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</si>
  <si>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4020件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</si>
  <si>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</si>
  <si>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</si>
  <si>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</si>
  <si>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</si>
  <si>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</si>
  <si>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</si>
  <si>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</si>
  <si>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</si>
  <si>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采购凭证编号：CGDD25043000036，CGDD25043000037，CGDD25043000038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</si>
  <si>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</si>
  <si>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</si>
  <si>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</si>
  <si>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</si>
  <si>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</si>
  <si>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</si>
  <si>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</si>
  <si>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</si>
  <si>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</si>
  <si>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</si>
  <si>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</si>
  <si>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</si>
  <si>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</si>
  <si>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</si>
  <si>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</si>
  <si>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G01X，S-10件，M-20件，L-20件，XL-20件，XXL-20件，XXXL-10件</t>
  </si>
  <si>
    <t>海鸥灰 GA5X，S-10件，M-20件，L-20件，XL-20件，XXL-20件，XXXL-10件</t>
  </si>
  <si>
    <t>情况说明：</t>
  </si>
  <si>
    <t xml:space="preserve">【问题点描述】  </t>
  </si>
  <si>
    <t>1.线毛-2件。</t>
  </si>
  <si>
    <t>2.脏污-1件。</t>
  </si>
  <si>
    <t>3.线路不良-1件。</t>
  </si>
  <si>
    <t>4.吃皱-2件。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</si>
  <si>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</si>
  <si>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</si>
  <si>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</si>
  <si>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</si>
  <si>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</si>
  <si>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</si>
  <si>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</si>
  <si>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稽核部</t>
  </si>
  <si>
    <t>检验人</t>
  </si>
  <si>
    <t>林超</t>
  </si>
  <si>
    <t>S-黑色</t>
  </si>
  <si>
    <t>L-黑色</t>
  </si>
  <si>
    <t>XL-黑色</t>
  </si>
  <si>
    <t>+1/0</t>
  </si>
  <si>
    <t>+1/+0.8</t>
  </si>
  <si>
    <t>+1/+0.5</t>
  </si>
  <si>
    <t>0/+0.5</t>
  </si>
  <si>
    <t>0/0</t>
  </si>
  <si>
    <t>-0.5/-0.5</t>
  </si>
  <si>
    <t>-0.5/0</t>
  </si>
  <si>
    <t>-0.8/-1</t>
  </si>
  <si>
    <t>-1/-1</t>
  </si>
  <si>
    <t>-1/-0.5</t>
  </si>
  <si>
    <t>0/-0.5</t>
  </si>
  <si>
    <t>-0.2/0</t>
  </si>
  <si>
    <t>+0.2/0</t>
  </si>
  <si>
    <t xml:space="preserve">     齐色齐码各2-3件，有问题的另加测量数量。</t>
  </si>
  <si>
    <t>验货时间：7/14</t>
  </si>
  <si>
    <t>TAJJAN81054</t>
  </si>
  <si>
    <t>男式短袖T恤</t>
  </si>
  <si>
    <t>制作工厂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</si>
  <si>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</si>
  <si>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</si>
  <si>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</si>
  <si>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</si>
  <si>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</si>
  <si>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</si>
  <si>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</si>
  <si>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</si>
  <si>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</si>
  <si>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</si>
  <si>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</si>
  <si>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</si>
  <si>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姓名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</si>
  <si>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</si>
  <si>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</si>
  <si>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</si>
  <si>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</si>
  <si>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</si>
  <si>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</si>
  <si>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</si>
  <si>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</si>
  <si>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</si>
  <si>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</si>
  <si>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</si>
  <si>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</si>
  <si>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</si>
  <si>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</si>
  <si>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</si>
  <si>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</si>
  <si>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</si>
  <si>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</si>
  <si>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FW12710</t>
  </si>
  <si>
    <t>25FW海鸥灰</t>
  </si>
  <si>
    <t>嘉兴台华</t>
  </si>
  <si>
    <t>合格</t>
  </si>
  <si>
    <t>YES</t>
  </si>
  <si>
    <t>19SS黑色</t>
  </si>
  <si>
    <t>TAFFAN92512/TAFFAN91511</t>
  </si>
  <si>
    <t>1/2</t>
  </si>
  <si>
    <t>2/2</t>
  </si>
  <si>
    <t>3/2</t>
  </si>
  <si>
    <t>制表时间：3/27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</si>
  <si>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</si>
  <si>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</si>
  <si>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</si>
  <si>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</si>
  <si>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</si>
  <si>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</si>
  <si>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</si>
  <si>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</si>
  <si>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</si>
  <si>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</si>
  <si>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</si>
  <si>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</si>
  <si>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</si>
  <si>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</si>
  <si>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</si>
  <si>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</si>
  <si>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</si>
  <si>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</si>
  <si>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</si>
  <si>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</si>
  <si>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</si>
  <si>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</si>
  <si>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</si>
  <si>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</si>
  <si>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</si>
  <si>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</si>
  <si>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</si>
  <si>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</si>
  <si>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</si>
  <si>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</si>
  <si>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</si>
  <si>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</si>
  <si>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</si>
  <si>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</si>
  <si>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</si>
  <si>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</si>
  <si>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</si>
  <si>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</si>
  <si>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</si>
  <si>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</si>
  <si>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</si>
  <si>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</si>
  <si>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</si>
  <si>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</si>
  <si>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</si>
  <si>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</si>
  <si>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</si>
  <si>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</si>
  <si>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</si>
  <si>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洗测2次</t>
  </si>
  <si>
    <t>洗测3次</t>
  </si>
  <si>
    <t>洗测4次</t>
  </si>
  <si>
    <t>洗测5次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</si>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</sst>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8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89" applyNumberFormat="0" applyAlignment="0" applyProtection="0">
      <alignment vertical="center"/>
    </xf>
    <xf numFmtId="0" fontId="53" fillId="9" borderId="90" applyNumberFormat="0" applyAlignment="0" applyProtection="0">
      <alignment vertical="center"/>
    </xf>
    <xf numFmtId="0" fontId="54" fillId="9" borderId="89" applyNumberFormat="0" applyAlignment="0" applyProtection="0">
      <alignment vertical="center"/>
    </xf>
    <xf numFmtId="0" fontId="55" fillId="10" borderId="91" applyNumberFormat="0" applyAlignment="0" applyProtection="0">
      <alignment vertical="center"/>
    </xf>
    <xf numFmtId="0" fontId="56" fillId="0" borderId="92" applyNumberFormat="0" applyFill="0" applyAlignment="0" applyProtection="0">
      <alignment vertical="center"/>
    </xf>
    <xf numFmtId="0" fontId="57" fillId="0" borderId="93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43" fillId="0" borderId="0"/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22" fillId="3" borderId="2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vertical="center"/>
    </xf>
    <xf numFmtId="0" fontId="22" fillId="3" borderId="2" xfId="50" applyFont="1" applyFill="1" applyBorder="1" applyAlignment="1">
      <alignment horizont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0" fontId="24" fillId="0" borderId="2" xfId="57" applyFont="1" applyBorder="1" applyAlignment="1">
      <alignment horizontal="center" vertical="center"/>
    </xf>
    <xf numFmtId="0" fontId="25" fillId="0" borderId="2" xfId="57" applyFont="1" applyBorder="1" applyAlignment="1">
      <alignment horizontal="center" vertical="center"/>
    </xf>
    <xf numFmtId="177" fontId="25" fillId="0" borderId="2" xfId="57" applyNumberFormat="1" applyFont="1" applyBorder="1" applyAlignment="1">
      <alignment horizontal="center" vertical="center"/>
    </xf>
    <xf numFmtId="0" fontId="25" fillId="0" borderId="2" xfId="57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22" fillId="3" borderId="2" xfId="49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3" fillId="0" borderId="0" xfId="49" applyFont="1" applyFill="1" applyBorder="1" applyAlignment="1">
      <alignment horizontal="center" vertical="top"/>
    </xf>
    <xf numFmtId="0" fontId="27" fillId="0" borderId="19" xfId="49" applyFont="1" applyBorder="1" applyAlignment="1">
      <alignment horizontal="center" vertical="center"/>
    </xf>
    <xf numFmtId="0" fontId="28" fillId="0" borderId="19" xfId="49" applyFont="1" applyFill="1" applyBorder="1" applyAlignment="1">
      <alignment horizontal="center" vertical="center"/>
    </xf>
    <xf numFmtId="0" fontId="27" fillId="0" borderId="23" xfId="49" applyFont="1" applyFill="1" applyBorder="1" applyAlignment="1">
      <alignment horizontal="center" vertical="center"/>
    </xf>
    <xf numFmtId="58" fontId="28" fillId="0" borderId="23" xfId="49" applyNumberFormat="1" applyFont="1" applyFill="1" applyBorder="1" applyAlignment="1">
      <alignment horizontal="center" vertical="center" wrapText="1"/>
    </xf>
    <xf numFmtId="0" fontId="28" fillId="0" borderId="23" xfId="49" applyFont="1" applyFill="1" applyBorder="1" applyAlignment="1">
      <alignment horizontal="center" vertical="center" wrapText="1"/>
    </xf>
    <xf numFmtId="0" fontId="28" fillId="0" borderId="23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horizontal="center" vertical="center"/>
    </xf>
    <xf numFmtId="0" fontId="28" fillId="0" borderId="25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8" fillId="0" borderId="22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9" fillId="0" borderId="23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center" vertical="center"/>
    </xf>
    <xf numFmtId="0" fontId="29" fillId="0" borderId="25" xfId="49" applyFont="1" applyFill="1" applyBorder="1" applyAlignment="1">
      <alignment vertical="center"/>
    </xf>
    <xf numFmtId="0" fontId="28" fillId="0" borderId="25" xfId="49" applyFont="1" applyFill="1" applyBorder="1" applyAlignment="1">
      <alignment vertical="center"/>
    </xf>
    <xf numFmtId="58" fontId="28" fillId="0" borderId="25" xfId="49" applyNumberFormat="1" applyFont="1" applyFill="1" applyBorder="1" applyAlignment="1">
      <alignment vertical="center"/>
    </xf>
    <xf numFmtId="0" fontId="28" fillId="0" borderId="40" xfId="49" applyFont="1" applyFill="1" applyBorder="1" applyAlignment="1">
      <alignment horizontal="center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0" fontId="20" fillId="0" borderId="42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31" fillId="0" borderId="23" xfId="49" applyFont="1" applyBorder="1" applyAlignment="1">
      <alignment horizontal="center" vertical="center"/>
    </xf>
    <xf numFmtId="0" fontId="31" fillId="0" borderId="3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31" fillId="0" borderId="23" xfId="49" applyNumberFormat="1" applyFont="1" applyBorder="1" applyAlignment="1">
      <alignment horizontal="center" vertical="center" wrapText="1"/>
    </xf>
    <xf numFmtId="14" fontId="31" fillId="0" borderId="37" xfId="49" applyNumberFormat="1" applyFont="1" applyBorder="1" applyAlignment="1">
      <alignment horizontal="center" vertical="center" wrapText="1"/>
    </xf>
    <xf numFmtId="0" fontId="18" fillId="0" borderId="22" xfId="49" applyFont="1" applyBorder="1" applyAlignment="1">
      <alignment vertical="center"/>
    </xf>
    <xf numFmtId="9" fontId="31" fillId="0" borderId="23" xfId="49" applyNumberFormat="1" applyFont="1" applyBorder="1" applyAlignment="1">
      <alignment horizontal="center" vertical="center"/>
    </xf>
    <xf numFmtId="9" fontId="31" fillId="0" borderId="23" xfId="49" applyNumberFormat="1" applyFont="1" applyFill="1" applyBorder="1" applyAlignment="1" applyProtection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31" fillId="0" borderId="28" xfId="49" applyFont="1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31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31" fillId="0" borderId="25" xfId="49" applyFont="1" applyBorder="1" applyAlignment="1">
      <alignment horizontal="center" vertical="center" wrapText="1"/>
    </xf>
    <xf numFmtId="0" fontId="31" fillId="0" borderId="38" xfId="49" applyFont="1" applyBorder="1" applyAlignment="1">
      <alignment horizontal="center" vertical="center" wrapText="1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31" fillId="0" borderId="25" xfId="49" applyNumberFormat="1" applyFont="1" applyBorder="1" applyAlignment="1">
      <alignment horizontal="center" vertical="center"/>
    </xf>
    <xf numFmtId="14" fontId="31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31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4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31" fillId="0" borderId="49" xfId="49" applyFont="1" applyBorder="1" applyAlignment="1">
      <alignment horizontal="left" vertical="center"/>
    </xf>
    <xf numFmtId="0" fontId="31" fillId="0" borderId="50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31" fillId="0" borderId="24" xfId="49" applyFont="1" applyBorder="1" applyAlignment="1">
      <alignment horizontal="left" vertical="center"/>
    </xf>
    <xf numFmtId="0" fontId="31" fillId="0" borderId="2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31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31" fillId="0" borderId="32" xfId="49" applyFont="1" applyFill="1" applyBorder="1" applyAlignment="1">
      <alignment horizontal="left" vertical="center"/>
    </xf>
    <xf numFmtId="0" fontId="31" fillId="0" borderId="27" xfId="49" applyFont="1" applyFill="1" applyBorder="1" applyAlignment="1">
      <alignment horizontal="left" vertical="center"/>
    </xf>
    <xf numFmtId="0" fontId="31" fillId="0" borderId="30" xfId="49" applyFont="1" applyFill="1" applyBorder="1" applyAlignment="1">
      <alignment horizontal="left" vertical="center"/>
    </xf>
    <xf numFmtId="0" fontId="31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51" xfId="49" applyFont="1" applyBorder="1" applyAlignment="1">
      <alignment vertical="center"/>
    </xf>
    <xf numFmtId="0" fontId="31" fillId="0" borderId="52" xfId="49" applyFont="1" applyBorder="1" applyAlignment="1">
      <alignment horizontal="center" vertical="center"/>
    </xf>
    <xf numFmtId="0" fontId="20" fillId="0" borderId="52" xfId="49" applyFont="1" applyBorder="1" applyAlignment="1">
      <alignment vertical="center"/>
    </xf>
    <xf numFmtId="0" fontId="31" fillId="0" borderId="52" xfId="49" applyFont="1" applyBorder="1" applyAlignment="1">
      <alignment vertical="center"/>
    </xf>
    <xf numFmtId="58" fontId="12" fillId="0" borderId="52" xfId="49" applyNumberFormat="1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31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31" fillId="0" borderId="40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31" fillId="0" borderId="38" xfId="49" applyFont="1" applyBorder="1" applyAlignment="1">
      <alignment horizontal="left" vertical="center"/>
    </xf>
    <xf numFmtId="0" fontId="31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31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31" fillId="0" borderId="61" xfId="49" applyFont="1" applyBorder="1" applyAlignment="1">
      <alignment horizontal="center" vertical="center"/>
    </xf>
    <xf numFmtId="0" fontId="20" fillId="0" borderId="62" xfId="49" applyFont="1" applyFill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20" fillId="3" borderId="2" xfId="49" applyFont="1" applyFill="1" applyBorder="1" applyAlignment="1">
      <alignment horizontal="left" vertical="center"/>
    </xf>
    <xf numFmtId="0" fontId="22" fillId="3" borderId="7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24" fillId="0" borderId="2" xfId="57" applyFont="1" applyBorder="1" applyAlignment="1">
      <alignment horizontal="center"/>
    </xf>
    <xf numFmtId="49" fontId="20" fillId="3" borderId="5" xfId="51" applyNumberFormat="1" applyFont="1" applyFill="1" applyBorder="1" applyAlignment="1">
      <alignment horizontal="center" vertical="center"/>
    </xf>
    <xf numFmtId="49" fontId="20" fillId="3" borderId="7" xfId="51" applyNumberFormat="1" applyFont="1" applyFill="1" applyBorder="1" applyAlignment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0" fontId="26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14" fontId="31" fillId="0" borderId="23" xfId="49" applyNumberFormat="1" applyFont="1" applyBorder="1" applyAlignment="1">
      <alignment horizontal="center" vertical="center"/>
    </xf>
    <xf numFmtId="14" fontId="31" fillId="0" borderId="37" xfId="49" applyNumberFormat="1" applyFont="1" applyBorder="1" applyAlignment="1">
      <alignment horizontal="center" vertical="center"/>
    </xf>
    <xf numFmtId="0" fontId="18" fillId="0" borderId="64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12" fillId="0" borderId="55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/>
    </xf>
    <xf numFmtId="0" fontId="12" fillId="0" borderId="55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0" fontId="18" fillId="0" borderId="54" xfId="49" applyFont="1" applyBorder="1" applyAlignment="1">
      <alignment horizontal="center" vertical="center"/>
    </xf>
    <xf numFmtId="0" fontId="31" fillId="0" borderId="55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65" xfId="49" applyFont="1" applyBorder="1" applyAlignment="1">
      <alignment horizontal="left" vertical="center"/>
    </xf>
    <xf numFmtId="0" fontId="18" fillId="0" borderId="66" xfId="49" applyFont="1" applyBorder="1" applyAlignment="1">
      <alignment horizontal="left" vertical="center"/>
    </xf>
    <xf numFmtId="0" fontId="34" fillId="0" borderId="67" xfId="49" applyFont="1" applyBorder="1" applyAlignment="1">
      <alignment horizontal="left" vertical="center" wrapText="1"/>
    </xf>
    <xf numFmtId="0" fontId="35" fillId="0" borderId="23" xfId="53" applyNumberFormat="1" applyFont="1" applyBorder="1" applyAlignment="1">
      <alignment horizontal="center" vertical="center"/>
    </xf>
    <xf numFmtId="0" fontId="36" fillId="0" borderId="22" xfId="53" applyNumberFormat="1" applyFont="1" applyBorder="1">
      <alignment vertical="center"/>
    </xf>
    <xf numFmtId="9" fontId="31" fillId="0" borderId="25" xfId="49" applyNumberFormat="1" applyFont="1" applyBorder="1" applyAlignment="1">
      <alignment horizontal="center" vertical="center"/>
    </xf>
    <xf numFmtId="0" fontId="20" fillId="0" borderId="68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31" fillId="0" borderId="32" xfId="49" applyNumberFormat="1" applyFont="1" applyBorder="1" applyAlignment="1">
      <alignment horizontal="left" vertical="center"/>
    </xf>
    <xf numFmtId="9" fontId="31" fillId="0" borderId="27" xfId="49" applyNumberFormat="1" applyFont="1" applyBorder="1" applyAlignment="1">
      <alignment horizontal="left" vertical="center"/>
    </xf>
    <xf numFmtId="9" fontId="31" fillId="0" borderId="33" xfId="49" applyNumberFormat="1" applyFont="1" applyBorder="1" applyAlignment="1">
      <alignment horizontal="left" vertical="center"/>
    </xf>
    <xf numFmtId="9" fontId="31" fillId="0" borderId="34" xfId="49" applyNumberFormat="1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14" fillId="0" borderId="54" xfId="49" applyFont="1" applyFill="1" applyBorder="1" applyAlignment="1">
      <alignment horizontal="left" vertical="center"/>
    </xf>
    <xf numFmtId="0" fontId="14" fillId="0" borderId="55" xfId="49" applyFont="1" applyFill="1" applyBorder="1" applyAlignment="1">
      <alignment horizontal="left" vertical="center"/>
    </xf>
    <xf numFmtId="0" fontId="14" fillId="0" borderId="7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31" fillId="0" borderId="71" xfId="49" applyFont="1" applyFill="1" applyBorder="1" applyAlignment="1">
      <alignment horizontal="left" vertical="center"/>
    </xf>
    <xf numFmtId="0" fontId="31" fillId="0" borderId="72" xfId="49" applyFont="1" applyFill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31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31" fillId="0" borderId="64" xfId="49" applyFont="1" applyFill="1" applyBorder="1" applyAlignment="1">
      <alignment horizontal="left" vertical="center"/>
    </xf>
    <xf numFmtId="0" fontId="31" fillId="0" borderId="31" xfId="49" applyFont="1" applyFill="1" applyBorder="1" applyAlignment="1">
      <alignment horizontal="left" vertical="center"/>
    </xf>
    <xf numFmtId="0" fontId="27" fillId="0" borderId="52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8" fillId="0" borderId="73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31" fillId="0" borderId="63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74" xfId="49" applyFont="1" applyBorder="1" applyAlignment="1">
      <alignment horizontal="left" vertical="center"/>
    </xf>
    <xf numFmtId="0" fontId="36" fillId="0" borderId="37" xfId="49" applyFont="1" applyBorder="1" applyAlignment="1">
      <alignment horizontal="center" vertical="center" wrapText="1"/>
    </xf>
    <xf numFmtId="0" fontId="37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75" xfId="0" applyFont="1" applyBorder="1" applyAlignment="1">
      <alignment horizontal="left" vertical="center"/>
    </xf>
    <xf numFmtId="9" fontId="31" fillId="0" borderId="36" xfId="49" applyNumberFormat="1" applyFont="1" applyBorder="1" applyAlignment="1">
      <alignment horizontal="left" vertical="center"/>
    </xf>
    <xf numFmtId="9" fontId="31" fillId="0" borderId="41" xfId="49" applyNumberFormat="1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31" fillId="0" borderId="76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73" xfId="49" applyFont="1" applyBorder="1" applyAlignment="1">
      <alignment horizontal="center" vertical="center"/>
    </xf>
    <xf numFmtId="0" fontId="31" fillId="0" borderId="73" xfId="49" applyFont="1" applyFill="1" applyBorder="1" applyAlignment="1">
      <alignment horizontal="left" vertical="center"/>
    </xf>
    <xf numFmtId="0" fontId="38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  <xf numFmtId="0" fontId="39" fillId="0" borderId="79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79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5" borderId="0" xfId="0" applyFill="1"/>
    <xf numFmtId="0" fontId="38" fillId="0" borderId="82" xfId="0" applyFont="1" applyBorder="1" applyAlignment="1">
      <alignment horizontal="center" vertical="center" wrapText="1"/>
    </xf>
    <xf numFmtId="0" fontId="39" fillId="0" borderId="83" xfId="0" applyFont="1" applyBorder="1" applyAlignment="1">
      <alignment horizontal="center" vertical="center"/>
    </xf>
    <xf numFmtId="0" fontId="39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2470" y="36474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20530" y="1155319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993130" y="357632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6474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345930" y="357632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2470" y="34493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20530" y="115531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900930" y="34493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993130" y="341947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888230" y="36474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4493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647430" y="34493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333230" y="3355975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660130" y="36474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4716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66979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5170" y="465709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07870" y="44589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875530" y="465709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862830" y="445897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993130" y="465709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993130" y="44589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672830" y="465709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358630" y="465709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672830" y="44589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358630" y="44589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710930" y="218821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710930" y="238633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710930" y="199009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698230" y="83947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685530" y="654050"/>
              <a:ext cx="39370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333230" y="6159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345930" y="82677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358630" y="199009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358630" y="218821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358630" y="238633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2470" y="384556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84556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900930" y="384556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993130" y="384556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479030" y="384556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546715"/>
              <a:ext cx="393700" cy="1879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07870" y="107321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07870" y="10534015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92633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913630" y="105340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967730" y="107321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967730" y="105340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67283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35863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660130" y="105340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358630" y="105340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47903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479030" y="10534015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17780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4899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17780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48990" y="10534015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345930" y="3787140"/>
              <a:ext cx="39370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647430" y="384556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479030" y="36474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479030" y="34493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479030" y="10732135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07870" y="84080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967990" y="8408035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8" name="直接连接符 7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40</xdr:row>
          <xdr:rowOff>0</xdr:rowOff>
        </xdr:from>
        <xdr:to>
          <xdr:col>252</xdr:col>
          <xdr:colOff>304800</xdr:colOff>
          <xdr:row>40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032380" y="100076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73700" y="35782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34131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40</xdr:row>
          <xdr:rowOff>0</xdr:rowOff>
        </xdr:from>
        <xdr:to>
          <xdr:col>252</xdr:col>
          <xdr:colOff>393700</xdr:colOff>
          <xdr:row>40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032380" y="100076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36480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33570" y="34004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73700" y="3362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27220" y="3641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406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6480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221980" y="34067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939530" y="33750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221980" y="3635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945880" y="35845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17118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96493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17753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5223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6099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738120" y="6099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98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98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74820" y="7159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7482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41020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9750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08228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831580" y="7191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06958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83158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93928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93928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14452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144520" y="6969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939280" y="7178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57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57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320167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8144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380615"/>
              <a:ext cx="41275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46320" y="88144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28715" y="88144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5715" y="88271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605530"/>
              <a:ext cx="78740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19050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8170" y="320167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408305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4620" y="307467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408305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4620" y="327279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19050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8170" y="359791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408305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4620" y="3496310"/>
              <a:ext cx="635000" cy="335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1315" y="306197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1315" y="327279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0415" y="359791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1315" y="3432810"/>
              <a:ext cx="355600" cy="539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0715" y="2023745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0815" y="16275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0815" y="18256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61493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62763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82575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138430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241681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241681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69850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2470" y="241681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57276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0415" y="320929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0415" y="340741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0815" y="2023745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0715" y="18256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0715" y="16275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336804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374640"/>
              <a:ext cx="1028700" cy="6718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36169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597910"/>
              <a:ext cx="63500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318897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285750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2770" y="337439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2361565"/>
              <a:ext cx="40640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80543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5328920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63500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16120" y="262763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31750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84370" y="281305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127000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127000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127000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3934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18285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75584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43200"/>
              <a:ext cx="7874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33934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21234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41046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633980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19964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41046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570480"/>
              <a:ext cx="3556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5260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653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5448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5448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5544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104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3469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54508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0571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12310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9936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35580"/>
              <a:ext cx="6350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2664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51206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99235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94310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443095"/>
              <a:ext cx="463550" cy="737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765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95072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5.6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12">
        <v>1</v>
      </c>
      <c r="B2" s="439" t="s">
        <v>1</v>
      </c>
    </row>
    <row r="3" spans="1:2">
      <c r="A3" s="12">
        <v>2</v>
      </c>
      <c r="B3" s="439" t="s">
        <v>2</v>
      </c>
    </row>
    <row r="4" spans="1:2">
      <c r="A4" s="12">
        <v>3</v>
      </c>
      <c r="B4" s="439" t="s">
        <v>3</v>
      </c>
    </row>
    <row r="5" spans="1:2">
      <c r="A5" s="12">
        <v>4</v>
      </c>
      <c r="B5" s="439" t="s">
        <v>4</v>
      </c>
    </row>
    <row r="6" spans="1:2">
      <c r="A6" s="12">
        <v>5</v>
      </c>
      <c r="B6" s="439" t="s">
        <v>5</v>
      </c>
    </row>
    <row r="7" spans="1:2">
      <c r="A7" s="12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12">
        <v>1</v>
      </c>
      <c r="B10" s="443" t="s">
        <v>9</v>
      </c>
    </row>
    <row r="11" spans="1:2">
      <c r="A11" s="12">
        <v>2</v>
      </c>
      <c r="B11" s="439" t="s">
        <v>10</v>
      </c>
    </row>
    <row r="12" spans="1:2">
      <c r="A12" s="12">
        <v>3</v>
      </c>
      <c r="B12" s="441" t="s">
        <v>11</v>
      </c>
    </row>
    <row r="13" spans="1:2">
      <c r="A13" s="12">
        <v>4</v>
      </c>
      <c r="B13" s="439" t="s">
        <v>12</v>
      </c>
    </row>
    <row r="14" spans="1:2">
      <c r="A14" s="12">
        <v>5</v>
      </c>
      <c r="B14" s="439" t="s">
        <v>13</v>
      </c>
    </row>
    <row r="15" spans="1:2">
      <c r="A15" s="12">
        <v>6</v>
      </c>
      <c r="B15" s="439" t="s">
        <v>14</v>
      </c>
    </row>
    <row r="16" spans="1:2">
      <c r="A16" s="12">
        <v>7</v>
      </c>
      <c r="B16" s="439" t="s">
        <v>15</v>
      </c>
    </row>
    <row r="17" spans="1:2">
      <c r="A17" s="12">
        <v>8</v>
      </c>
      <c r="B17" s="439" t="s">
        <v>16</v>
      </c>
    </row>
    <row r="18" spans="1:2">
      <c r="A18" s="12">
        <v>9</v>
      </c>
      <c r="B18" s="439" t="s">
        <v>17</v>
      </c>
    </row>
    <row r="19" spans="1:2">
      <c r="A19" s="12"/>
      <c r="B19" s="439"/>
    </row>
    <row r="20" ht="20.4" spans="1:2">
      <c r="A20" s="437"/>
      <c r="B20" s="438" t="s">
        <v>18</v>
      </c>
    </row>
    <row r="21" spans="1:2">
      <c r="A21" s="12">
        <v>1</v>
      </c>
      <c r="B21" s="444" t="s">
        <v>19</v>
      </c>
    </row>
    <row r="22" spans="1:2">
      <c r="A22" s="12">
        <v>2</v>
      </c>
      <c r="B22" s="439" t="s">
        <v>20</v>
      </c>
    </row>
    <row r="23" spans="1:2">
      <c r="A23" s="12">
        <v>3</v>
      </c>
      <c r="B23" s="439" t="s">
        <v>21</v>
      </c>
    </row>
    <row r="24" spans="1:2">
      <c r="A24" s="12">
        <v>4</v>
      </c>
      <c r="B24" s="439" t="s">
        <v>22</v>
      </c>
    </row>
    <row r="25" spans="1:2">
      <c r="A25" s="12">
        <v>5</v>
      </c>
      <c r="B25" s="439" t="s">
        <v>23</v>
      </c>
    </row>
    <row r="26" spans="1:2">
      <c r="A26" s="12">
        <v>6</v>
      </c>
      <c r="B26" s="439" t="s">
        <v>24</v>
      </c>
    </row>
    <row r="27" spans="1:2">
      <c r="A27" s="12">
        <v>7</v>
      </c>
      <c r="B27" s="439" t="s">
        <v>25</v>
      </c>
    </row>
    <row r="28" spans="1:2">
      <c r="A28" s="12"/>
      <c r="B28" s="439"/>
    </row>
    <row r="29" ht="20.4" spans="1:2">
      <c r="A29" s="437"/>
      <c r="B29" s="438" t="s">
        <v>26</v>
      </c>
    </row>
    <row r="30" spans="1:2">
      <c r="A30" s="12">
        <v>1</v>
      </c>
      <c r="B30" s="444" t="s">
        <v>27</v>
      </c>
    </row>
    <row r="31" spans="1:2">
      <c r="A31" s="12">
        <v>2</v>
      </c>
      <c r="B31" s="439" t="s">
        <v>28</v>
      </c>
    </row>
    <row r="32" spans="1:2">
      <c r="A32" s="12">
        <v>3</v>
      </c>
      <c r="B32" s="439" t="s">
        <v>29</v>
      </c>
    </row>
    <row r="33" ht="31.2" spans="1:2">
      <c r="A33" s="12">
        <v>4</v>
      </c>
      <c r="B33" s="439" t="s">
        <v>30</v>
      </c>
    </row>
    <row r="34" spans="1:2">
      <c r="A34" s="12">
        <v>5</v>
      </c>
      <c r="B34" s="439" t="s">
        <v>31</v>
      </c>
    </row>
    <row r="35" spans="1:2">
      <c r="A35" s="12">
        <v>6</v>
      </c>
      <c r="B35" s="439" t="s">
        <v>32</v>
      </c>
    </row>
    <row r="36" spans="1:2">
      <c r="A36" s="12">
        <v>7</v>
      </c>
      <c r="B36" s="439" t="s">
        <v>33</v>
      </c>
    </row>
    <row r="37" spans="1:2">
      <c r="A37" s="12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P11"/>
  <sheetViews>
    <sheetView workbookViewId="0">
      <selection activeCell="I35" sqref="I35"/>
    </sheetView>
  </sheetViews>
  <sheetFormatPr defaultColWidth="9" defaultRowHeight="15.6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8.2" spans="1:15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319</v>
      </c>
      <c r="B2" s="5" t="s">
        <v>320</v>
      </c>
      <c r="C2" s="5" t="s">
        <v>321</v>
      </c>
      <c r="D2" s="5" t="s">
        <v>322</v>
      </c>
      <c r="E2" s="5" t="s">
        <v>323</v>
      </c>
      <c r="F2" s="5" t="s">
        <v>324</v>
      </c>
      <c r="G2" s="5" t="s">
        <v>325</v>
      </c>
      <c r="H2" s="5" t="s">
        <v>326</v>
      </c>
      <c r="I2" s="4" t="s">
        <v>327</v>
      </c>
      <c r="J2" s="4" t="s">
        <v>328</v>
      </c>
      <c r="K2" s="4" t="s">
        <v>329</v>
      </c>
      <c r="L2" s="4" t="s">
        <v>330</v>
      </c>
      <c r="M2" s="4" t="s">
        <v>331</v>
      </c>
      <c r="N2" s="60" t="s">
        <v>332</v>
      </c>
      <c r="O2" s="5" t="s">
        <v>333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334</v>
      </c>
      <c r="J3" s="4" t="s">
        <v>334</v>
      </c>
      <c r="K3" s="4" t="s">
        <v>334</v>
      </c>
      <c r="L3" s="4" t="s">
        <v>334</v>
      </c>
      <c r="M3" s="4" t="s">
        <v>334</v>
      </c>
      <c r="N3" s="61"/>
      <c r="O3" s="7"/>
    </row>
    <row r="4" s="57" customFormat="1" ht="15" customHeight="1" spans="1:16">
      <c r="A4" s="11">
        <v>1</v>
      </c>
      <c r="B4" s="25" t="s">
        <v>335</v>
      </c>
      <c r="C4" s="11" t="s">
        <v>336</v>
      </c>
      <c r="D4" s="11" t="s">
        <v>337</v>
      </c>
      <c r="E4" s="26" t="s">
        <v>62</v>
      </c>
      <c r="F4" s="11" t="s">
        <v>338</v>
      </c>
      <c r="G4" s="11" t="s">
        <v>339</v>
      </c>
      <c r="H4" s="59"/>
      <c r="I4" s="11">
        <v>3</v>
      </c>
      <c r="J4" s="11">
        <v>0</v>
      </c>
      <c r="K4" s="11">
        <v>0</v>
      </c>
      <c r="L4" s="11">
        <v>0</v>
      </c>
      <c r="M4" s="11">
        <v>0</v>
      </c>
      <c r="N4" s="62"/>
      <c r="O4" s="11" t="s">
        <v>340</v>
      </c>
      <c r="P4" s="63"/>
    </row>
    <row r="5" s="57" customFormat="1" ht="15" customHeight="1" spans="1:16">
      <c r="A5" s="11">
        <v>2</v>
      </c>
      <c r="B5" s="25" t="s">
        <v>335</v>
      </c>
      <c r="C5" s="11" t="s">
        <v>336</v>
      </c>
      <c r="D5" s="26" t="s">
        <v>341</v>
      </c>
      <c r="E5" s="26" t="s">
        <v>342</v>
      </c>
      <c r="F5" s="11" t="s">
        <v>338</v>
      </c>
      <c r="G5" s="11" t="s">
        <v>339</v>
      </c>
      <c r="H5" s="59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2"/>
      <c r="O5" s="11" t="s">
        <v>340</v>
      </c>
      <c r="P5" s="63"/>
    </row>
    <row r="6" s="57" customFormat="1" ht="15" customHeight="1" spans="1:16">
      <c r="A6" s="11">
        <v>3</v>
      </c>
      <c r="B6" s="25" t="s">
        <v>343</v>
      </c>
      <c r="C6" s="11" t="s">
        <v>336</v>
      </c>
      <c r="D6" s="26" t="s">
        <v>341</v>
      </c>
      <c r="E6" s="26" t="s">
        <v>342</v>
      </c>
      <c r="F6" s="11" t="s">
        <v>338</v>
      </c>
      <c r="G6" s="11" t="s">
        <v>339</v>
      </c>
      <c r="H6" s="59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2"/>
      <c r="O6" s="11" t="s">
        <v>340</v>
      </c>
      <c r="P6" s="63"/>
    </row>
    <row r="7" s="57" customFormat="1" ht="15" customHeight="1" spans="1:16">
      <c r="A7" s="11">
        <v>4</v>
      </c>
      <c r="B7" s="25" t="s">
        <v>344</v>
      </c>
      <c r="C7" s="11" t="s">
        <v>336</v>
      </c>
      <c r="D7" s="26" t="s">
        <v>341</v>
      </c>
      <c r="E7" s="26" t="s">
        <v>342</v>
      </c>
      <c r="F7" s="11" t="s">
        <v>338</v>
      </c>
      <c r="G7" s="11" t="s">
        <v>339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2"/>
      <c r="O7" s="11" t="s">
        <v>340</v>
      </c>
      <c r="P7" s="63"/>
    </row>
    <row r="8" s="57" customFormat="1" ht="15" customHeight="1" spans="1:16">
      <c r="A8" s="11">
        <v>5</v>
      </c>
      <c r="B8" s="25" t="s">
        <v>345</v>
      </c>
      <c r="C8" s="11" t="s">
        <v>336</v>
      </c>
      <c r="D8" s="26" t="s">
        <v>341</v>
      </c>
      <c r="E8" s="26" t="s">
        <v>342</v>
      </c>
      <c r="F8" s="11" t="s">
        <v>338</v>
      </c>
      <c r="G8" s="11" t="s">
        <v>339</v>
      </c>
      <c r="H8" s="59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2"/>
      <c r="O8" s="11" t="s">
        <v>340</v>
      </c>
      <c r="P8" s="63"/>
    </row>
    <row r="9" ht="15" customHeight="1" spans="1:15">
      <c r="A9" s="12"/>
      <c r="B9" s="12"/>
      <c r="C9" s="12"/>
      <c r="D9" s="12"/>
      <c r="E9" s="26"/>
      <c r="F9" s="12"/>
      <c r="G9" s="12"/>
      <c r="H9" s="12"/>
      <c r="I9" s="12"/>
      <c r="J9" s="12"/>
      <c r="K9" s="12"/>
      <c r="L9" s="12"/>
      <c r="M9" s="12"/>
      <c r="N9" s="64"/>
      <c r="O9" s="12"/>
    </row>
    <row r="10" s="2" customFormat="1" ht="17.4" spans="1:15">
      <c r="A10" s="13" t="s">
        <v>346</v>
      </c>
      <c r="B10" s="14"/>
      <c r="C10" s="14"/>
      <c r="D10" s="15"/>
      <c r="E10" s="16"/>
      <c r="F10" s="33"/>
      <c r="G10" s="33"/>
      <c r="H10" s="33"/>
      <c r="I10" s="27"/>
      <c r="J10" s="13" t="s">
        <v>347</v>
      </c>
      <c r="K10" s="14"/>
      <c r="L10" s="14"/>
      <c r="M10" s="15"/>
      <c r="N10" s="65"/>
      <c r="O10" s="24"/>
    </row>
    <row r="11" ht="34" customHeight="1" spans="1:15">
      <c r="A11" s="20" t="s">
        <v>348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M11"/>
  <sheetViews>
    <sheetView workbookViewId="0">
      <selection activeCell="I35" sqref="I35"/>
    </sheetView>
  </sheetViews>
  <sheetFormatPr defaultColWidth="9" defaultRowHeight="15.6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8.2" spans="1:1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319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4" t="s">
        <v>350</v>
      </c>
      <c r="H2" s="4"/>
      <c r="I2" s="4" t="s">
        <v>351</v>
      </c>
      <c r="J2" s="4"/>
      <c r="K2" s="6" t="s">
        <v>352</v>
      </c>
      <c r="L2" s="54" t="s">
        <v>353</v>
      </c>
      <c r="M2" s="22" t="s">
        <v>354</v>
      </c>
    </row>
    <row r="3" s="1" customFormat="1" spans="1:13">
      <c r="A3" s="4"/>
      <c r="B3" s="7"/>
      <c r="C3" s="7"/>
      <c r="D3" s="7"/>
      <c r="E3" s="7"/>
      <c r="F3" s="7"/>
      <c r="G3" s="4" t="s">
        <v>355</v>
      </c>
      <c r="H3" s="4" t="s">
        <v>356</v>
      </c>
      <c r="I3" s="4" t="s">
        <v>355</v>
      </c>
      <c r="J3" s="4" t="s">
        <v>356</v>
      </c>
      <c r="K3" s="8"/>
      <c r="L3" s="55"/>
      <c r="M3" s="23"/>
    </row>
    <row r="4" spans="1:13">
      <c r="A4" s="9">
        <v>1</v>
      </c>
      <c r="B4" s="11" t="s">
        <v>338</v>
      </c>
      <c r="C4" s="25" t="s">
        <v>335</v>
      </c>
      <c r="D4" s="11" t="s">
        <v>336</v>
      </c>
      <c r="E4" s="11" t="s">
        <v>337</v>
      </c>
      <c r="F4" s="26" t="s">
        <v>62</v>
      </c>
      <c r="G4" s="53">
        <v>-2</v>
      </c>
      <c r="H4" s="53">
        <v>0</v>
      </c>
      <c r="I4" s="53">
        <v>-3</v>
      </c>
      <c r="J4" s="53">
        <v>-2</v>
      </c>
      <c r="K4" s="9" t="s">
        <v>357</v>
      </c>
      <c r="L4" s="9" t="s">
        <v>340</v>
      </c>
      <c r="M4" s="9" t="s">
        <v>340</v>
      </c>
    </row>
    <row r="5" spans="1:13">
      <c r="A5" s="9">
        <v>2</v>
      </c>
      <c r="B5" s="11" t="s">
        <v>338</v>
      </c>
      <c r="C5" s="25" t="s">
        <v>335</v>
      </c>
      <c r="D5" s="11" t="s">
        <v>336</v>
      </c>
      <c r="E5" s="26" t="s">
        <v>341</v>
      </c>
      <c r="F5" s="26" t="s">
        <v>342</v>
      </c>
      <c r="G5" s="53">
        <v>-2</v>
      </c>
      <c r="H5" s="53">
        <v>0</v>
      </c>
      <c r="I5" s="53">
        <v>-4</v>
      </c>
      <c r="J5" s="53">
        <v>-2</v>
      </c>
      <c r="K5" s="9" t="s">
        <v>358</v>
      </c>
      <c r="L5" s="9" t="s">
        <v>340</v>
      </c>
      <c r="M5" s="9" t="s">
        <v>340</v>
      </c>
    </row>
    <row r="6" spans="1:13">
      <c r="A6" s="9">
        <v>3</v>
      </c>
      <c r="B6" s="11" t="s">
        <v>338</v>
      </c>
      <c r="C6" s="25" t="s">
        <v>343</v>
      </c>
      <c r="D6" s="11" t="s">
        <v>336</v>
      </c>
      <c r="E6" s="26" t="s">
        <v>341</v>
      </c>
      <c r="F6" s="26" t="s">
        <v>342</v>
      </c>
      <c r="G6" s="53">
        <v>-1</v>
      </c>
      <c r="H6" s="53">
        <v>0</v>
      </c>
      <c r="I6" s="53">
        <v>-4</v>
      </c>
      <c r="J6" s="53">
        <v>-2</v>
      </c>
      <c r="K6" s="9" t="s">
        <v>357</v>
      </c>
      <c r="L6" s="9" t="s">
        <v>340</v>
      </c>
      <c r="M6" s="9" t="s">
        <v>340</v>
      </c>
    </row>
    <row r="7" spans="1:13">
      <c r="A7" s="9">
        <v>4</v>
      </c>
      <c r="B7" s="11" t="s">
        <v>338</v>
      </c>
      <c r="C7" s="25" t="s">
        <v>344</v>
      </c>
      <c r="D7" s="11" t="s">
        <v>336</v>
      </c>
      <c r="E7" s="26" t="s">
        <v>341</v>
      </c>
      <c r="F7" s="26" t="s">
        <v>342</v>
      </c>
      <c r="G7" s="53">
        <v>-1</v>
      </c>
      <c r="H7" s="53">
        <v>0</v>
      </c>
      <c r="I7" s="53">
        <v>-4</v>
      </c>
      <c r="J7" s="53">
        <v>-2</v>
      </c>
      <c r="K7" s="9" t="s">
        <v>357</v>
      </c>
      <c r="L7" s="9" t="s">
        <v>340</v>
      </c>
      <c r="M7" s="9" t="s">
        <v>340</v>
      </c>
    </row>
    <row r="8" spans="1:13">
      <c r="A8" s="9">
        <v>5</v>
      </c>
      <c r="B8" s="11" t="s">
        <v>338</v>
      </c>
      <c r="C8" s="25" t="s">
        <v>345</v>
      </c>
      <c r="D8" s="11" t="s">
        <v>336</v>
      </c>
      <c r="E8" s="26" t="s">
        <v>341</v>
      </c>
      <c r="F8" s="26" t="s">
        <v>342</v>
      </c>
      <c r="G8" s="53">
        <v>-1</v>
      </c>
      <c r="H8" s="53">
        <v>0</v>
      </c>
      <c r="I8" s="53">
        <v>-4</v>
      </c>
      <c r="J8" s="53">
        <v>-2</v>
      </c>
      <c r="K8" s="9" t="s">
        <v>357</v>
      </c>
      <c r="L8" s="9" t="s">
        <v>340</v>
      </c>
      <c r="M8" s="9" t="s">
        <v>340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2" customFormat="1" ht="17.4" spans="1:13">
      <c r="A10" s="13" t="s">
        <v>359</v>
      </c>
      <c r="B10" s="14"/>
      <c r="C10" s="14"/>
      <c r="D10" s="14"/>
      <c r="E10" s="15"/>
      <c r="F10" s="16"/>
      <c r="G10" s="27"/>
      <c r="H10" s="13" t="s">
        <v>347</v>
      </c>
      <c r="I10" s="14"/>
      <c r="J10" s="14"/>
      <c r="K10" s="15"/>
      <c r="L10" s="56"/>
      <c r="M10" s="24"/>
    </row>
    <row r="11" ht="32" customHeight="1" spans="1:13">
      <c r="A11" s="20" t="s">
        <v>360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W12"/>
  <sheetViews>
    <sheetView workbookViewId="0">
      <selection activeCell="I35" sqref="I35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362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34" t="s">
        <v>363</v>
      </c>
      <c r="H2" s="35"/>
      <c r="I2" s="51"/>
      <c r="J2" s="34" t="s">
        <v>364</v>
      </c>
      <c r="K2" s="35"/>
      <c r="L2" s="51"/>
      <c r="M2" s="34" t="s">
        <v>365</v>
      </c>
      <c r="N2" s="35"/>
      <c r="O2" s="51"/>
      <c r="P2" s="34" t="s">
        <v>366</v>
      </c>
      <c r="Q2" s="35"/>
      <c r="R2" s="51"/>
      <c r="S2" s="35" t="s">
        <v>367</v>
      </c>
      <c r="T2" s="35"/>
      <c r="U2" s="51"/>
      <c r="V2" s="29" t="s">
        <v>368</v>
      </c>
      <c r="W2" s="29" t="s">
        <v>333</v>
      </c>
    </row>
    <row r="3" s="1" customFormat="1" spans="1:23">
      <c r="A3" s="7"/>
      <c r="B3" s="36"/>
      <c r="C3" s="36"/>
      <c r="D3" s="36"/>
      <c r="E3" s="36"/>
      <c r="F3" s="36"/>
      <c r="G3" s="4" t="s">
        <v>369</v>
      </c>
      <c r="H3" s="4" t="s">
        <v>68</v>
      </c>
      <c r="I3" s="4" t="s">
        <v>324</v>
      </c>
      <c r="J3" s="4" t="s">
        <v>369</v>
      </c>
      <c r="K3" s="4" t="s">
        <v>68</v>
      </c>
      <c r="L3" s="4" t="s">
        <v>324</v>
      </c>
      <c r="M3" s="4" t="s">
        <v>369</v>
      </c>
      <c r="N3" s="4" t="s">
        <v>68</v>
      </c>
      <c r="O3" s="4" t="s">
        <v>324</v>
      </c>
      <c r="P3" s="4" t="s">
        <v>369</v>
      </c>
      <c r="Q3" s="4" t="s">
        <v>68</v>
      </c>
      <c r="R3" s="4" t="s">
        <v>324</v>
      </c>
      <c r="S3" s="4" t="s">
        <v>369</v>
      </c>
      <c r="T3" s="4" t="s">
        <v>68</v>
      </c>
      <c r="U3" s="4" t="s">
        <v>324</v>
      </c>
      <c r="V3" s="52"/>
      <c r="W3" s="52"/>
    </row>
    <row r="4" spans="1:23">
      <c r="A4" s="37" t="s">
        <v>370</v>
      </c>
      <c r="B4" s="38" t="s">
        <v>371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41"/>
      <c r="B5" s="42"/>
      <c r="C5" s="43"/>
      <c r="D5" s="43"/>
      <c r="E5" s="43"/>
      <c r="F5" s="44"/>
      <c r="G5" s="34" t="s">
        <v>372</v>
      </c>
      <c r="H5" s="35"/>
      <c r="I5" s="51"/>
      <c r="J5" s="34" t="s">
        <v>373</v>
      </c>
      <c r="K5" s="35"/>
      <c r="L5" s="51"/>
      <c r="M5" s="34" t="s">
        <v>374</v>
      </c>
      <c r="N5" s="35"/>
      <c r="O5" s="51"/>
      <c r="P5" s="34" t="s">
        <v>375</v>
      </c>
      <c r="Q5" s="35"/>
      <c r="R5" s="51"/>
      <c r="S5" s="35" t="s">
        <v>376</v>
      </c>
      <c r="T5" s="35"/>
      <c r="U5" s="51"/>
      <c r="V5" s="10"/>
      <c r="W5" s="10"/>
    </row>
    <row r="6" spans="1:23">
      <c r="A6" s="41"/>
      <c r="B6" s="42"/>
      <c r="C6" s="43"/>
      <c r="D6" s="43"/>
      <c r="E6" s="43"/>
      <c r="F6" s="44"/>
      <c r="G6" s="4" t="s">
        <v>369</v>
      </c>
      <c r="H6" s="4" t="s">
        <v>68</v>
      </c>
      <c r="I6" s="4" t="s">
        <v>324</v>
      </c>
      <c r="J6" s="4" t="s">
        <v>369</v>
      </c>
      <c r="K6" s="4" t="s">
        <v>68</v>
      </c>
      <c r="L6" s="4" t="s">
        <v>324</v>
      </c>
      <c r="M6" s="4" t="s">
        <v>369</v>
      </c>
      <c r="N6" s="4" t="s">
        <v>68</v>
      </c>
      <c r="O6" s="4" t="s">
        <v>324</v>
      </c>
      <c r="P6" s="4" t="s">
        <v>369</v>
      </c>
      <c r="Q6" s="4" t="s">
        <v>68</v>
      </c>
      <c r="R6" s="4" t="s">
        <v>324</v>
      </c>
      <c r="S6" s="4" t="s">
        <v>369</v>
      </c>
      <c r="T6" s="4" t="s">
        <v>68</v>
      </c>
      <c r="U6" s="4" t="s">
        <v>324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7.4" spans="1:23">
      <c r="A11" s="13" t="s">
        <v>359</v>
      </c>
      <c r="B11" s="14"/>
      <c r="C11" s="14"/>
      <c r="D11" s="14"/>
      <c r="E11" s="15"/>
      <c r="F11" s="16"/>
      <c r="G11" s="27"/>
      <c r="H11" s="33"/>
      <c r="I11" s="33"/>
      <c r="J11" s="13" t="s">
        <v>347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377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N12"/>
  <sheetViews>
    <sheetView workbookViewId="0">
      <selection activeCell="I35" sqref="I35"/>
    </sheetView>
  </sheetViews>
  <sheetFormatPr defaultColWidth="9" defaultRowHeight="15.6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8" t="s">
        <v>379</v>
      </c>
      <c r="B2" s="29" t="s">
        <v>320</v>
      </c>
      <c r="C2" s="29" t="s">
        <v>321</v>
      </c>
      <c r="D2" s="29" t="s">
        <v>322</v>
      </c>
      <c r="E2" s="29" t="s">
        <v>323</v>
      </c>
      <c r="F2" s="29" t="s">
        <v>324</v>
      </c>
      <c r="G2" s="28" t="s">
        <v>380</v>
      </c>
      <c r="H2" s="28" t="s">
        <v>381</v>
      </c>
      <c r="I2" s="28" t="s">
        <v>382</v>
      </c>
      <c r="J2" s="28" t="s">
        <v>381</v>
      </c>
      <c r="K2" s="28" t="s">
        <v>383</v>
      </c>
      <c r="L2" s="28" t="s">
        <v>381</v>
      </c>
      <c r="M2" s="29" t="s">
        <v>368</v>
      </c>
      <c r="N2" s="29" t="s">
        <v>333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0" t="s">
        <v>379</v>
      </c>
      <c r="B4" s="31" t="s">
        <v>384</v>
      </c>
      <c r="C4" s="31" t="s">
        <v>369</v>
      </c>
      <c r="D4" s="31" t="s">
        <v>322</v>
      </c>
      <c r="E4" s="29" t="s">
        <v>323</v>
      </c>
      <c r="F4" s="29" t="s">
        <v>324</v>
      </c>
      <c r="G4" s="28" t="s">
        <v>380</v>
      </c>
      <c r="H4" s="28" t="s">
        <v>381</v>
      </c>
      <c r="I4" s="28" t="s">
        <v>382</v>
      </c>
      <c r="J4" s="28" t="s">
        <v>381</v>
      </c>
      <c r="K4" s="28" t="s">
        <v>383</v>
      </c>
      <c r="L4" s="28" t="s">
        <v>381</v>
      </c>
      <c r="M4" s="29" t="s">
        <v>368</v>
      </c>
      <c r="N4" s="29" t="s">
        <v>333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385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4" spans="1:14">
      <c r="A11" s="13" t="s">
        <v>386</v>
      </c>
      <c r="B11" s="14"/>
      <c r="C11" s="14"/>
      <c r="D11" s="15"/>
      <c r="E11" s="16"/>
      <c r="F11" s="33"/>
      <c r="G11" s="27"/>
      <c r="H11" s="33"/>
      <c r="I11" s="13" t="s">
        <v>387</v>
      </c>
      <c r="J11" s="14"/>
      <c r="K11" s="14"/>
      <c r="L11" s="14"/>
      <c r="M11" s="14"/>
      <c r="N11" s="24"/>
    </row>
    <row r="12" ht="48" customHeight="1" spans="1:14">
      <c r="A12" s="20" t="s">
        <v>388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L10"/>
  <sheetViews>
    <sheetView workbookViewId="0">
      <selection activeCell="I35" sqref="I35"/>
    </sheetView>
  </sheetViews>
  <sheetFormatPr defaultColWidth="9" defaultRowHeight="15.6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1.125" customWidth="1"/>
    <col min="8" max="9" width="14" customWidth="1"/>
    <col min="10" max="10" width="11.5" customWidth="1"/>
  </cols>
  <sheetData>
    <row r="1" ht="28.2" spans="1:10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362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368</v>
      </c>
      <c r="L2" s="5" t="s">
        <v>333</v>
      </c>
    </row>
    <row r="3" spans="1:12">
      <c r="A3" s="9" t="s">
        <v>370</v>
      </c>
      <c r="B3" s="11" t="s">
        <v>338</v>
      </c>
      <c r="C3" s="25" t="s">
        <v>335</v>
      </c>
      <c r="D3" s="11" t="s">
        <v>336</v>
      </c>
      <c r="E3" s="11" t="s">
        <v>337</v>
      </c>
      <c r="F3" s="26" t="s">
        <v>62</v>
      </c>
      <c r="G3" s="9" t="s">
        <v>394</v>
      </c>
      <c r="H3" s="9" t="s">
        <v>395</v>
      </c>
      <c r="I3" s="10"/>
      <c r="J3" s="10"/>
      <c r="K3" s="9" t="s">
        <v>339</v>
      </c>
      <c r="L3" s="9" t="s">
        <v>340</v>
      </c>
    </row>
    <row r="4" spans="1:12">
      <c r="A4" s="9" t="s">
        <v>396</v>
      </c>
      <c r="B4" s="11" t="s">
        <v>338</v>
      </c>
      <c r="C4" s="25" t="s">
        <v>335</v>
      </c>
      <c r="D4" s="11" t="s">
        <v>336</v>
      </c>
      <c r="E4" s="26" t="s">
        <v>341</v>
      </c>
      <c r="F4" s="26" t="s">
        <v>342</v>
      </c>
      <c r="G4" s="9" t="s">
        <v>394</v>
      </c>
      <c r="H4" s="9" t="s">
        <v>395</v>
      </c>
      <c r="I4" s="10"/>
      <c r="J4" s="10"/>
      <c r="K4" s="9" t="s">
        <v>339</v>
      </c>
      <c r="L4" s="9" t="s">
        <v>340</v>
      </c>
    </row>
    <row r="5" spans="1:12">
      <c r="A5" s="9" t="s">
        <v>397</v>
      </c>
      <c r="B5" s="11" t="s">
        <v>338</v>
      </c>
      <c r="C5" s="25" t="s">
        <v>343</v>
      </c>
      <c r="D5" s="11" t="s">
        <v>336</v>
      </c>
      <c r="E5" s="26" t="s">
        <v>341</v>
      </c>
      <c r="F5" s="26" t="s">
        <v>342</v>
      </c>
      <c r="G5" s="9" t="s">
        <v>394</v>
      </c>
      <c r="H5" s="9" t="s">
        <v>395</v>
      </c>
      <c r="I5" s="10"/>
      <c r="J5" s="10"/>
      <c r="K5" s="9" t="s">
        <v>339</v>
      </c>
      <c r="L5" s="9" t="s">
        <v>340</v>
      </c>
    </row>
    <row r="6" spans="1:12">
      <c r="A6" s="9" t="s">
        <v>398</v>
      </c>
      <c r="B6" s="11" t="s">
        <v>338</v>
      </c>
      <c r="C6" s="25" t="s">
        <v>344</v>
      </c>
      <c r="D6" s="11" t="s">
        <v>336</v>
      </c>
      <c r="E6" s="26" t="s">
        <v>341</v>
      </c>
      <c r="F6" s="26" t="s">
        <v>342</v>
      </c>
      <c r="G6" s="9" t="s">
        <v>394</v>
      </c>
      <c r="H6" s="9" t="s">
        <v>395</v>
      </c>
      <c r="I6" s="10"/>
      <c r="J6" s="10"/>
      <c r="K6" s="9" t="s">
        <v>339</v>
      </c>
      <c r="L6" s="9" t="s">
        <v>340</v>
      </c>
    </row>
    <row r="7" spans="1:12">
      <c r="A7" s="9" t="s">
        <v>399</v>
      </c>
      <c r="B7" s="11" t="s">
        <v>338</v>
      </c>
      <c r="C7" s="25" t="s">
        <v>345</v>
      </c>
      <c r="D7" s="11" t="s">
        <v>336</v>
      </c>
      <c r="E7" s="26" t="s">
        <v>341</v>
      </c>
      <c r="F7" s="26" t="s">
        <v>342</v>
      </c>
      <c r="G7" s="9" t="s">
        <v>394</v>
      </c>
      <c r="H7" s="9" t="s">
        <v>395</v>
      </c>
      <c r="I7" s="10"/>
      <c r="J7" s="10"/>
      <c r="K7" s="9" t="s">
        <v>339</v>
      </c>
      <c r="L7" s="9" t="s">
        <v>340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7.4" spans="1:12">
      <c r="A9" s="13" t="s">
        <v>400</v>
      </c>
      <c r="B9" s="14"/>
      <c r="C9" s="14"/>
      <c r="D9" s="14"/>
      <c r="E9" s="15"/>
      <c r="F9" s="16"/>
      <c r="G9" s="27"/>
      <c r="H9" s="13" t="s">
        <v>347</v>
      </c>
      <c r="I9" s="14"/>
      <c r="J9" s="14"/>
      <c r="K9" s="14"/>
      <c r="L9" s="24"/>
    </row>
    <row r="10" ht="67" customHeight="1" spans="1:12">
      <c r="A10" s="20" t="s">
        <v>401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I8"/>
  <sheetViews>
    <sheetView workbookViewId="0">
      <selection activeCell="I35" sqref="I35"/>
    </sheetView>
  </sheetViews>
  <sheetFormatPr defaultColWidth="9" defaultRowHeight="15.6" outlineLevelRow="7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319</v>
      </c>
      <c r="B2" s="5" t="s">
        <v>324</v>
      </c>
      <c r="C2" s="5" t="s">
        <v>369</v>
      </c>
      <c r="D2" s="5" t="s">
        <v>322</v>
      </c>
      <c r="E2" s="5" t="s">
        <v>323</v>
      </c>
      <c r="F2" s="4" t="s">
        <v>403</v>
      </c>
      <c r="G2" s="4" t="s">
        <v>351</v>
      </c>
      <c r="H2" s="6" t="s">
        <v>352</v>
      </c>
      <c r="I2" s="22" t="s">
        <v>354</v>
      </c>
    </row>
    <row r="3" s="1" customFormat="1" spans="1:9">
      <c r="A3" s="4"/>
      <c r="B3" s="7"/>
      <c r="C3" s="7"/>
      <c r="D3" s="7"/>
      <c r="E3" s="7"/>
      <c r="F3" s="4" t="s">
        <v>404</v>
      </c>
      <c r="G3" s="4" t="s">
        <v>355</v>
      </c>
      <c r="H3" s="8"/>
      <c r="I3" s="23"/>
    </row>
    <row r="4" spans="1:9">
      <c r="A4" s="9">
        <v>1</v>
      </c>
      <c r="B4" s="10" t="s">
        <v>405</v>
      </c>
      <c r="C4" s="10" t="s">
        <v>406</v>
      </c>
      <c r="D4" s="10" t="s">
        <v>337</v>
      </c>
      <c r="E4" s="11" t="s">
        <v>62</v>
      </c>
      <c r="F4" s="10">
        <v>-5</v>
      </c>
      <c r="G4" s="10">
        <v>0</v>
      </c>
      <c r="H4" s="10">
        <v>-5</v>
      </c>
      <c r="I4" s="9" t="s">
        <v>340</v>
      </c>
    </row>
    <row r="5" spans="1:9">
      <c r="A5" s="9">
        <v>2</v>
      </c>
      <c r="B5" s="10" t="s">
        <v>405</v>
      </c>
      <c r="C5" s="10" t="s">
        <v>406</v>
      </c>
      <c r="D5" s="10" t="s">
        <v>341</v>
      </c>
      <c r="E5" s="11" t="s">
        <v>62</v>
      </c>
      <c r="F5" s="10">
        <v>-2.5</v>
      </c>
      <c r="G5" s="10">
        <v>0</v>
      </c>
      <c r="H5" s="10">
        <v>-2.5</v>
      </c>
      <c r="I5" s="9" t="s">
        <v>340</v>
      </c>
    </row>
    <row r="6" spans="1:9">
      <c r="A6" s="12"/>
      <c r="B6" s="12"/>
      <c r="C6" s="12"/>
      <c r="D6" s="12"/>
      <c r="E6" s="12"/>
      <c r="F6" s="12"/>
      <c r="G6" s="12"/>
      <c r="H6" s="12"/>
      <c r="I6" s="12"/>
    </row>
    <row r="7" s="2" customFormat="1" ht="17.4" spans="1:9">
      <c r="A7" s="13" t="s">
        <v>359</v>
      </c>
      <c r="B7" s="14"/>
      <c r="C7" s="14"/>
      <c r="D7" s="15"/>
      <c r="E7" s="16"/>
      <c r="F7" s="17" t="s">
        <v>347</v>
      </c>
      <c r="G7" s="18"/>
      <c r="H7" s="19"/>
      <c r="I7" s="24"/>
    </row>
    <row r="8" ht="37" customHeight="1" spans="1:9">
      <c r="A8" s="20" t="s">
        <v>407</v>
      </c>
      <c r="B8" s="20"/>
      <c r="C8" s="21"/>
      <c r="D8" s="21"/>
      <c r="E8" s="21"/>
      <c r="F8" s="21"/>
      <c r="G8" s="21"/>
      <c r="H8" s="21"/>
      <c r="I8" s="21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1" sqref="F11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30"/>
    </row>
    <row r="3" ht="28" customHeight="1" spans="2:9">
      <c r="B3" s="417"/>
      <c r="C3" s="418"/>
      <c r="D3" s="419" t="s">
        <v>36</v>
      </c>
      <c r="E3" s="420"/>
      <c r="F3" s="421" t="s">
        <v>37</v>
      </c>
      <c r="G3" s="422"/>
      <c r="H3" s="419" t="s">
        <v>38</v>
      </c>
      <c r="I3" s="431"/>
    </row>
    <row r="4" ht="28" customHeight="1" spans="2:9">
      <c r="B4" s="417" t="s">
        <v>39</v>
      </c>
      <c r="C4" s="418" t="s">
        <v>40</v>
      </c>
      <c r="D4" s="418" t="s">
        <v>41</v>
      </c>
      <c r="E4" s="418" t="s">
        <v>42</v>
      </c>
      <c r="F4" s="423" t="s">
        <v>41</v>
      </c>
      <c r="G4" s="423" t="s">
        <v>42</v>
      </c>
      <c r="H4" s="418" t="s">
        <v>41</v>
      </c>
      <c r="I4" s="432" t="s">
        <v>42</v>
      </c>
    </row>
    <row r="5" ht="28" customHeight="1" spans="2:9">
      <c r="B5" s="424" t="s">
        <v>43</v>
      </c>
      <c r="C5" s="12">
        <v>13</v>
      </c>
      <c r="D5" s="12">
        <v>0</v>
      </c>
      <c r="E5" s="12">
        <v>1</v>
      </c>
      <c r="F5" s="425">
        <v>0</v>
      </c>
      <c r="G5" s="425">
        <v>1</v>
      </c>
      <c r="H5" s="12">
        <v>1</v>
      </c>
      <c r="I5" s="433">
        <v>2</v>
      </c>
    </row>
    <row r="6" ht="28" customHeight="1" spans="2:9">
      <c r="B6" s="424" t="s">
        <v>44</v>
      </c>
      <c r="C6" s="12">
        <v>20</v>
      </c>
      <c r="D6" s="12">
        <v>0</v>
      </c>
      <c r="E6" s="12">
        <v>1</v>
      </c>
      <c r="F6" s="425">
        <v>1</v>
      </c>
      <c r="G6" s="425">
        <v>2</v>
      </c>
      <c r="H6" s="12">
        <v>2</v>
      </c>
      <c r="I6" s="433">
        <v>3</v>
      </c>
    </row>
    <row r="7" ht="28" customHeight="1" spans="2:9">
      <c r="B7" s="424" t="s">
        <v>45</v>
      </c>
      <c r="C7" s="12">
        <v>32</v>
      </c>
      <c r="D7" s="12">
        <v>0</v>
      </c>
      <c r="E7" s="12">
        <v>1</v>
      </c>
      <c r="F7" s="425">
        <v>2</v>
      </c>
      <c r="G7" s="425">
        <v>3</v>
      </c>
      <c r="H7" s="12">
        <v>3</v>
      </c>
      <c r="I7" s="433">
        <v>4</v>
      </c>
    </row>
    <row r="8" ht="28" customHeight="1" spans="2:9">
      <c r="B8" s="424" t="s">
        <v>46</v>
      </c>
      <c r="C8" s="12">
        <v>50</v>
      </c>
      <c r="D8" s="12">
        <v>1</v>
      </c>
      <c r="E8" s="12">
        <v>2</v>
      </c>
      <c r="F8" s="425">
        <v>3</v>
      </c>
      <c r="G8" s="425">
        <v>4</v>
      </c>
      <c r="H8" s="12">
        <v>5</v>
      </c>
      <c r="I8" s="433">
        <v>6</v>
      </c>
    </row>
    <row r="9" ht="28" customHeight="1" spans="2:9">
      <c r="B9" s="424" t="s">
        <v>47</v>
      </c>
      <c r="C9" s="12">
        <v>80</v>
      </c>
      <c r="D9" s="12">
        <v>2</v>
      </c>
      <c r="E9" s="12">
        <v>3</v>
      </c>
      <c r="F9" s="425">
        <v>5</v>
      </c>
      <c r="G9" s="425">
        <v>6</v>
      </c>
      <c r="H9" s="12">
        <v>7</v>
      </c>
      <c r="I9" s="433">
        <v>8</v>
      </c>
    </row>
    <row r="10" ht="28" customHeight="1" spans="2:9">
      <c r="B10" s="424" t="s">
        <v>48</v>
      </c>
      <c r="C10" s="12">
        <v>125</v>
      </c>
      <c r="D10" s="12">
        <v>3</v>
      </c>
      <c r="E10" s="12">
        <v>4</v>
      </c>
      <c r="F10" s="425">
        <v>7</v>
      </c>
      <c r="G10" s="425">
        <v>8</v>
      </c>
      <c r="H10" s="12">
        <v>10</v>
      </c>
      <c r="I10" s="433">
        <v>11</v>
      </c>
    </row>
    <row r="11" ht="28" customHeight="1" spans="2:9">
      <c r="B11" s="424" t="s">
        <v>49</v>
      </c>
      <c r="C11" s="12">
        <v>200</v>
      </c>
      <c r="D11" s="12">
        <v>5</v>
      </c>
      <c r="E11" s="12">
        <v>6</v>
      </c>
      <c r="F11" s="425">
        <v>10</v>
      </c>
      <c r="G11" s="425">
        <v>11</v>
      </c>
      <c r="H11" s="12">
        <v>14</v>
      </c>
      <c r="I11" s="433">
        <v>15</v>
      </c>
    </row>
    <row r="12" ht="28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51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V52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213" customWidth="1"/>
    <col min="2" max="5" width="12.6" style="213" customWidth="1"/>
    <col min="6" max="7" width="14.5" style="213" customWidth="1"/>
    <col min="8" max="9" width="10.3333333333333" style="213"/>
    <col min="10" max="10" width="8.83333333333333" style="213" customWidth="1"/>
    <col min="11" max="11" width="12" style="213" customWidth="1"/>
    <col min="12" max="16384" width="10.3333333333333" style="213"/>
  </cols>
  <sheetData>
    <row r="1" ht="21.15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6.35" spans="1:11">
      <c r="A2" s="215" t="s">
        <v>53</v>
      </c>
      <c r="B2" s="216" t="s">
        <v>54</v>
      </c>
      <c r="C2" s="216"/>
      <c r="D2" s="217" t="s">
        <v>55</v>
      </c>
      <c r="E2" s="217"/>
      <c r="F2" s="216" t="s">
        <v>56</v>
      </c>
      <c r="G2" s="216"/>
      <c r="H2" s="218" t="s">
        <v>57</v>
      </c>
      <c r="I2" s="301" t="s">
        <v>56</v>
      </c>
      <c r="J2" s="301"/>
      <c r="K2" s="302"/>
    </row>
    <row r="3" ht="15.6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88" customHeight="1" spans="1:11">
      <c r="A4" s="225" t="s">
        <v>61</v>
      </c>
      <c r="B4" s="226" t="s">
        <v>62</v>
      </c>
      <c r="C4" s="227"/>
      <c r="D4" s="225" t="s">
        <v>63</v>
      </c>
      <c r="E4" s="228"/>
      <c r="F4" s="229" t="s">
        <v>64</v>
      </c>
      <c r="G4" s="230"/>
      <c r="H4" s="225" t="s">
        <v>65</v>
      </c>
      <c r="I4" s="228"/>
      <c r="J4" s="252" t="s">
        <v>66</v>
      </c>
      <c r="K4" s="303" t="s">
        <v>67</v>
      </c>
    </row>
    <row r="5" ht="15.6" spans="1:11">
      <c r="A5" s="231" t="s">
        <v>68</v>
      </c>
      <c r="B5" s="226" t="s">
        <v>69</v>
      </c>
      <c r="C5" s="227"/>
      <c r="D5" s="225" t="s">
        <v>70</v>
      </c>
      <c r="E5" s="228"/>
      <c r="F5" s="345">
        <v>45797</v>
      </c>
      <c r="G5" s="346"/>
      <c r="H5" s="225" t="s">
        <v>71</v>
      </c>
      <c r="I5" s="228"/>
      <c r="J5" s="252" t="s">
        <v>66</v>
      </c>
      <c r="K5" s="303" t="s">
        <v>67</v>
      </c>
    </row>
    <row r="6" ht="15.6" spans="1:11">
      <c r="A6" s="225" t="s">
        <v>72</v>
      </c>
      <c r="B6" s="226">
        <v>2</v>
      </c>
      <c r="C6" s="227">
        <v>6</v>
      </c>
      <c r="D6" s="231" t="s">
        <v>73</v>
      </c>
      <c r="E6" s="254"/>
      <c r="F6" s="345">
        <v>45848</v>
      </c>
      <c r="G6" s="346"/>
      <c r="H6" s="225" t="s">
        <v>74</v>
      </c>
      <c r="I6" s="228"/>
      <c r="J6" s="252" t="s">
        <v>66</v>
      </c>
      <c r="K6" s="303" t="s">
        <v>67</v>
      </c>
    </row>
    <row r="7" ht="15.6" spans="1:11">
      <c r="A7" s="225" t="s">
        <v>75</v>
      </c>
      <c r="B7" s="235" t="s">
        <v>76</v>
      </c>
      <c r="C7" s="236"/>
      <c r="D7" s="231" t="s">
        <v>77</v>
      </c>
      <c r="E7" s="253"/>
      <c r="F7" s="345">
        <v>45868</v>
      </c>
      <c r="G7" s="346"/>
      <c r="H7" s="225" t="s">
        <v>78</v>
      </c>
      <c r="I7" s="228"/>
      <c r="J7" s="252" t="s">
        <v>66</v>
      </c>
      <c r="K7" s="303" t="s">
        <v>67</v>
      </c>
    </row>
    <row r="8" ht="51" customHeight="1" spans="1:11">
      <c r="A8" s="238" t="s">
        <v>79</v>
      </c>
      <c r="B8" s="239" t="s">
        <v>80</v>
      </c>
      <c r="C8" s="240"/>
      <c r="D8" s="241" t="s">
        <v>81</v>
      </c>
      <c r="E8" s="242"/>
      <c r="F8" s="243" t="s">
        <v>82</v>
      </c>
      <c r="G8" s="244"/>
      <c r="H8" s="241" t="s">
        <v>83</v>
      </c>
      <c r="I8" s="242"/>
      <c r="J8" s="272" t="s">
        <v>66</v>
      </c>
      <c r="K8" s="317" t="s">
        <v>67</v>
      </c>
    </row>
    <row r="9" ht="16.35" spans="1:11">
      <c r="A9" s="347" t="s">
        <v>84</v>
      </c>
      <c r="B9" s="348"/>
      <c r="C9" s="348"/>
      <c r="D9" s="348"/>
      <c r="E9" s="348"/>
      <c r="F9" s="348"/>
      <c r="G9" s="348"/>
      <c r="H9" s="348"/>
      <c r="I9" s="348"/>
      <c r="J9" s="348"/>
      <c r="K9" s="394"/>
    </row>
    <row r="10" ht="16.35" spans="1:11">
      <c r="A10" s="349" t="s">
        <v>85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95"/>
    </row>
    <row r="11" ht="15.6" spans="1:11">
      <c r="A11" s="351" t="s">
        <v>86</v>
      </c>
      <c r="B11" s="352" t="s">
        <v>87</v>
      </c>
      <c r="C11" s="353" t="s">
        <v>88</v>
      </c>
      <c r="D11" s="354"/>
      <c r="E11" s="355" t="s">
        <v>89</v>
      </c>
      <c r="F11" s="352" t="s">
        <v>87</v>
      </c>
      <c r="G11" s="353" t="s">
        <v>88</v>
      </c>
      <c r="H11" s="353" t="s">
        <v>90</v>
      </c>
      <c r="I11" s="355" t="s">
        <v>91</v>
      </c>
      <c r="J11" s="352" t="s">
        <v>87</v>
      </c>
      <c r="K11" s="396" t="s">
        <v>88</v>
      </c>
    </row>
    <row r="12" ht="15.6" spans="1:11">
      <c r="A12" s="231" t="s">
        <v>92</v>
      </c>
      <c r="B12" s="251" t="s">
        <v>87</v>
      </c>
      <c r="C12" s="252" t="s">
        <v>88</v>
      </c>
      <c r="D12" s="253"/>
      <c r="E12" s="254" t="s">
        <v>93</v>
      </c>
      <c r="F12" s="251" t="s">
        <v>87</v>
      </c>
      <c r="G12" s="252" t="s">
        <v>88</v>
      </c>
      <c r="H12" s="252" t="s">
        <v>90</v>
      </c>
      <c r="I12" s="254" t="s">
        <v>94</v>
      </c>
      <c r="J12" s="251" t="s">
        <v>87</v>
      </c>
      <c r="K12" s="303" t="s">
        <v>88</v>
      </c>
    </row>
    <row r="13" ht="15.6" spans="1:11">
      <c r="A13" s="231" t="s">
        <v>95</v>
      </c>
      <c r="B13" s="251" t="s">
        <v>87</v>
      </c>
      <c r="C13" s="252" t="s">
        <v>88</v>
      </c>
      <c r="D13" s="253"/>
      <c r="E13" s="254" t="s">
        <v>96</v>
      </c>
      <c r="F13" s="252" t="s">
        <v>97</v>
      </c>
      <c r="G13" s="252" t="s">
        <v>98</v>
      </c>
      <c r="H13" s="252" t="s">
        <v>90</v>
      </c>
      <c r="I13" s="254" t="s">
        <v>99</v>
      </c>
      <c r="J13" s="251" t="s">
        <v>87</v>
      </c>
      <c r="K13" s="303" t="s">
        <v>88</v>
      </c>
    </row>
    <row r="14" ht="16.35" spans="1:11">
      <c r="A14" s="241" t="s">
        <v>100</v>
      </c>
      <c r="B14" s="242"/>
      <c r="C14" s="242"/>
      <c r="D14" s="242"/>
      <c r="E14" s="242"/>
      <c r="F14" s="242"/>
      <c r="G14" s="242"/>
      <c r="H14" s="242"/>
      <c r="I14" s="242"/>
      <c r="J14" s="242"/>
      <c r="K14" s="305"/>
    </row>
    <row r="15" ht="16.35" spans="1:11">
      <c r="A15" s="349" t="s">
        <v>101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95"/>
    </row>
    <row r="16" ht="15.6" spans="1:11">
      <c r="A16" s="356" t="s">
        <v>102</v>
      </c>
      <c r="B16" s="353" t="s">
        <v>97</v>
      </c>
      <c r="C16" s="353" t="s">
        <v>98</v>
      </c>
      <c r="D16" s="357"/>
      <c r="E16" s="358" t="s">
        <v>103</v>
      </c>
      <c r="F16" s="353" t="s">
        <v>97</v>
      </c>
      <c r="G16" s="353" t="s">
        <v>98</v>
      </c>
      <c r="H16" s="359"/>
      <c r="I16" s="358" t="s">
        <v>104</v>
      </c>
      <c r="J16" s="353" t="s">
        <v>97</v>
      </c>
      <c r="K16" s="396" t="s">
        <v>98</v>
      </c>
    </row>
    <row r="17" customHeight="1" spans="1:22">
      <c r="A17" s="234" t="s">
        <v>105</v>
      </c>
      <c r="B17" s="252" t="s">
        <v>97</v>
      </c>
      <c r="C17" s="252" t="s">
        <v>98</v>
      </c>
      <c r="D17" s="226"/>
      <c r="E17" s="278" t="s">
        <v>106</v>
      </c>
      <c r="F17" s="252" t="s">
        <v>97</v>
      </c>
      <c r="G17" s="252" t="s">
        <v>98</v>
      </c>
      <c r="H17" s="360"/>
      <c r="I17" s="278" t="s">
        <v>107</v>
      </c>
      <c r="J17" s="252" t="s">
        <v>97</v>
      </c>
      <c r="K17" s="303" t="s">
        <v>98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61" t="s">
        <v>108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98"/>
    </row>
    <row r="19" s="343" customFormat="1" ht="18" customHeight="1" spans="1:11">
      <c r="A19" s="349" t="s">
        <v>109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95"/>
    </row>
    <row r="20" customHeight="1" spans="1:11">
      <c r="A20" s="363" t="s">
        <v>110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99"/>
    </row>
    <row r="21" ht="21.75" customHeight="1" spans="1:11">
      <c r="A21" s="365" t="s">
        <v>111</v>
      </c>
      <c r="B21" s="366" t="s">
        <v>112</v>
      </c>
      <c r="C21" s="366" t="s">
        <v>113</v>
      </c>
      <c r="D21" s="366" t="s">
        <v>114</v>
      </c>
      <c r="E21" s="366" t="s">
        <v>115</v>
      </c>
      <c r="F21" s="366" t="s">
        <v>116</v>
      </c>
      <c r="G21" s="366" t="s">
        <v>117</v>
      </c>
      <c r="H21" s="278"/>
      <c r="I21" s="278"/>
      <c r="J21" s="278"/>
      <c r="K21" s="320" t="s">
        <v>118</v>
      </c>
    </row>
    <row r="22" customHeight="1" spans="1:12">
      <c r="A22" s="367" t="s">
        <v>119</v>
      </c>
      <c r="B22" s="232">
        <v>1</v>
      </c>
      <c r="C22" s="232">
        <v>1</v>
      </c>
      <c r="D22" s="232">
        <v>1</v>
      </c>
      <c r="E22" s="232">
        <v>1</v>
      </c>
      <c r="F22" s="232">
        <v>1</v>
      </c>
      <c r="G22" s="232">
        <v>1</v>
      </c>
      <c r="H22" s="232"/>
      <c r="I22" s="232"/>
      <c r="J22" s="232"/>
      <c r="K22" s="400"/>
      <c r="L22" s="343"/>
    </row>
    <row r="23" customHeight="1" spans="1:11">
      <c r="A23" s="367" t="s">
        <v>120</v>
      </c>
      <c r="B23" s="232">
        <v>1</v>
      </c>
      <c r="C23" s="232">
        <v>1</v>
      </c>
      <c r="D23" s="232">
        <v>1</v>
      </c>
      <c r="E23" s="232">
        <v>1</v>
      </c>
      <c r="F23" s="232">
        <v>1</v>
      </c>
      <c r="G23" s="232">
        <v>1</v>
      </c>
      <c r="H23" s="232"/>
      <c r="I23" s="232"/>
      <c r="J23" s="232"/>
      <c r="K23" s="400"/>
    </row>
    <row r="24" customHeight="1" spans="1:11">
      <c r="A24" s="367"/>
      <c r="B24" s="232"/>
      <c r="C24" s="232"/>
      <c r="D24" s="232"/>
      <c r="E24" s="232"/>
      <c r="F24" s="232"/>
      <c r="G24" s="232"/>
      <c r="H24" s="232"/>
      <c r="I24" s="232"/>
      <c r="J24" s="232"/>
      <c r="K24" s="401"/>
    </row>
    <row r="25" customHeight="1" spans="1:11">
      <c r="A25" s="367"/>
      <c r="B25" s="232"/>
      <c r="C25" s="232"/>
      <c r="D25" s="232"/>
      <c r="E25" s="232"/>
      <c r="F25" s="232"/>
      <c r="G25" s="232"/>
      <c r="H25" s="232"/>
      <c r="I25" s="232"/>
      <c r="J25" s="232"/>
      <c r="K25" s="401"/>
    </row>
    <row r="26" customHeight="1" spans="1:11">
      <c r="A26" s="237"/>
      <c r="B26" s="232"/>
      <c r="C26" s="232"/>
      <c r="D26" s="232"/>
      <c r="E26" s="232"/>
      <c r="F26" s="232"/>
      <c r="G26" s="232"/>
      <c r="H26" s="232"/>
      <c r="I26" s="232"/>
      <c r="J26" s="232"/>
      <c r="K26" s="402"/>
    </row>
    <row r="27" customHeight="1" spans="1:11">
      <c r="A27" s="237"/>
      <c r="B27" s="232"/>
      <c r="C27" s="232"/>
      <c r="D27" s="232"/>
      <c r="E27" s="232"/>
      <c r="F27" s="232"/>
      <c r="G27" s="232"/>
      <c r="H27" s="232"/>
      <c r="I27" s="232"/>
      <c r="J27" s="232"/>
      <c r="K27" s="402"/>
    </row>
    <row r="28" customHeight="1" spans="1:11">
      <c r="A28" s="271"/>
      <c r="B28" s="368"/>
      <c r="C28" s="368"/>
      <c r="D28" s="368"/>
      <c r="E28" s="368"/>
      <c r="F28" s="368"/>
      <c r="G28" s="368"/>
      <c r="H28" s="368"/>
      <c r="I28" s="368"/>
      <c r="J28" s="368"/>
      <c r="K28" s="403"/>
    </row>
    <row r="29" ht="18" customHeight="1" spans="1:11">
      <c r="A29" s="369" t="s">
        <v>121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4"/>
    </row>
    <row r="30" ht="18.75" customHeight="1" spans="1:11">
      <c r="A30" s="371" t="s">
        <v>122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5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6"/>
    </row>
    <row r="32" ht="18" customHeight="1" spans="1:11">
      <c r="A32" s="375" t="s">
        <v>123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7"/>
    </row>
    <row r="33" ht="15.6" spans="1:11">
      <c r="A33" s="377" t="s">
        <v>124</v>
      </c>
      <c r="B33" s="378"/>
      <c r="C33" s="378"/>
      <c r="D33" s="378"/>
      <c r="E33" s="378"/>
      <c r="F33" s="378"/>
      <c r="G33" s="378"/>
      <c r="H33" s="378"/>
      <c r="I33" s="378"/>
      <c r="J33" s="378"/>
      <c r="K33" s="408"/>
    </row>
    <row r="34" ht="16.35" spans="1:11">
      <c r="A34" s="81" t="s">
        <v>125</v>
      </c>
      <c r="B34" s="83"/>
      <c r="C34" s="252" t="s">
        <v>66</v>
      </c>
      <c r="D34" s="252" t="s">
        <v>67</v>
      </c>
      <c r="E34" s="379" t="s">
        <v>126</v>
      </c>
      <c r="F34" s="380"/>
      <c r="G34" s="380"/>
      <c r="H34" s="380"/>
      <c r="I34" s="380"/>
      <c r="J34" s="380"/>
      <c r="K34" s="409"/>
    </row>
    <row r="35" ht="16.35" spans="1:11">
      <c r="A35" s="381" t="s">
        <v>127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7" customHeight="1" spans="1:11">
      <c r="A36" s="382" t="s">
        <v>128</v>
      </c>
      <c r="B36" s="383"/>
      <c r="C36" s="383"/>
      <c r="D36" s="383"/>
      <c r="E36" s="383"/>
      <c r="F36" s="383"/>
      <c r="G36" s="383"/>
      <c r="H36" s="383"/>
      <c r="I36" s="383"/>
      <c r="J36" s="383"/>
      <c r="K36" s="410"/>
    </row>
    <row r="37" ht="17" customHeight="1" spans="1:11">
      <c r="A37" s="382" t="s">
        <v>129</v>
      </c>
      <c r="B37" s="383"/>
      <c r="C37" s="383"/>
      <c r="D37" s="383"/>
      <c r="E37" s="383"/>
      <c r="F37" s="383"/>
      <c r="G37" s="383"/>
      <c r="H37" s="383"/>
      <c r="I37" s="383"/>
      <c r="J37" s="383"/>
      <c r="K37" s="410"/>
    </row>
    <row r="38" ht="17" customHeight="1" spans="1:11">
      <c r="A38" s="382" t="s">
        <v>130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10"/>
    </row>
    <row r="39" ht="17" customHeight="1" spans="1:11">
      <c r="A39" s="382" t="s">
        <v>131</v>
      </c>
      <c r="B39" s="383"/>
      <c r="C39" s="383"/>
      <c r="D39" s="383"/>
      <c r="E39" s="383"/>
      <c r="F39" s="383"/>
      <c r="G39" s="383"/>
      <c r="H39" s="383"/>
      <c r="I39" s="383"/>
      <c r="J39" s="383"/>
      <c r="K39" s="410"/>
    </row>
    <row r="40" ht="17" customHeight="1" spans="1:11">
      <c r="A40" s="382" t="s">
        <v>132</v>
      </c>
      <c r="B40" s="383"/>
      <c r="C40" s="383"/>
      <c r="D40" s="383"/>
      <c r="E40" s="383"/>
      <c r="F40" s="383"/>
      <c r="G40" s="383"/>
      <c r="H40" s="383"/>
      <c r="I40" s="383"/>
      <c r="J40" s="383"/>
      <c r="K40" s="410"/>
    </row>
    <row r="41" ht="17" customHeight="1" spans="1:11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410"/>
    </row>
    <row r="42" ht="16.35" spans="1:11">
      <c r="A42" s="280" t="s">
        <v>133</v>
      </c>
      <c r="B42" s="281"/>
      <c r="C42" s="281"/>
      <c r="D42" s="281"/>
      <c r="E42" s="281"/>
      <c r="F42" s="281"/>
      <c r="G42" s="281"/>
      <c r="H42" s="281"/>
      <c r="I42" s="281"/>
      <c r="J42" s="281"/>
      <c r="K42" s="321"/>
    </row>
    <row r="43" ht="16.35" spans="1:11">
      <c r="A43" s="349" t="s">
        <v>134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95"/>
    </row>
    <row r="44" ht="15.6" spans="1:11">
      <c r="A44" s="356" t="s">
        <v>135</v>
      </c>
      <c r="B44" s="353" t="s">
        <v>97</v>
      </c>
      <c r="C44" s="353" t="s">
        <v>98</v>
      </c>
      <c r="D44" s="353" t="s">
        <v>90</v>
      </c>
      <c r="E44" s="358" t="s">
        <v>136</v>
      </c>
      <c r="F44" s="353" t="s">
        <v>97</v>
      </c>
      <c r="G44" s="353" t="s">
        <v>98</v>
      </c>
      <c r="H44" s="353" t="s">
        <v>90</v>
      </c>
      <c r="I44" s="358" t="s">
        <v>137</v>
      </c>
      <c r="J44" s="353" t="s">
        <v>97</v>
      </c>
      <c r="K44" s="396" t="s">
        <v>98</v>
      </c>
    </row>
    <row r="45" ht="15.6" spans="1:11">
      <c r="A45" s="234" t="s">
        <v>89</v>
      </c>
      <c r="B45" s="252" t="s">
        <v>97</v>
      </c>
      <c r="C45" s="252" t="s">
        <v>98</v>
      </c>
      <c r="D45" s="252" t="s">
        <v>90</v>
      </c>
      <c r="E45" s="278" t="s">
        <v>96</v>
      </c>
      <c r="F45" s="252" t="s">
        <v>97</v>
      </c>
      <c r="G45" s="252" t="s">
        <v>98</v>
      </c>
      <c r="H45" s="252" t="s">
        <v>90</v>
      </c>
      <c r="I45" s="278" t="s">
        <v>107</v>
      </c>
      <c r="J45" s="252" t="s">
        <v>97</v>
      </c>
      <c r="K45" s="303" t="s">
        <v>98</v>
      </c>
    </row>
    <row r="46" ht="16.35" spans="1:11">
      <c r="A46" s="241" t="s">
        <v>138</v>
      </c>
      <c r="B46" s="242"/>
      <c r="C46" s="242"/>
      <c r="D46" s="242"/>
      <c r="E46" s="242"/>
      <c r="F46" s="242"/>
      <c r="G46" s="242"/>
      <c r="H46" s="242"/>
      <c r="I46" s="242"/>
      <c r="J46" s="242"/>
      <c r="K46" s="305"/>
    </row>
    <row r="47" ht="16.35" spans="1:11">
      <c r="A47" s="381" t="s">
        <v>139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</row>
    <row r="48" ht="16.35" spans="1:11">
      <c r="A48" s="382" t="s">
        <v>140</v>
      </c>
      <c r="B48" s="383"/>
      <c r="C48" s="383"/>
      <c r="D48" s="383"/>
      <c r="E48" s="383"/>
      <c r="F48" s="383"/>
      <c r="G48" s="383"/>
      <c r="H48" s="383"/>
      <c r="I48" s="383"/>
      <c r="J48" s="383"/>
      <c r="K48" s="410"/>
    </row>
    <row r="49" ht="16.35" spans="1:11">
      <c r="A49" s="384" t="s">
        <v>141</v>
      </c>
      <c r="B49" s="290" t="s">
        <v>142</v>
      </c>
      <c r="C49" s="290"/>
      <c r="D49" s="385" t="s">
        <v>143</v>
      </c>
      <c r="E49" s="386" t="s">
        <v>144</v>
      </c>
      <c r="F49" s="387" t="s">
        <v>145</v>
      </c>
      <c r="G49" s="388">
        <v>45805</v>
      </c>
      <c r="H49" s="389" t="s">
        <v>146</v>
      </c>
      <c r="I49" s="411"/>
      <c r="J49" s="412" t="s">
        <v>147</v>
      </c>
      <c r="K49" s="413"/>
    </row>
    <row r="50" ht="16.35" spans="1:11">
      <c r="A50" s="381" t="s">
        <v>148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</row>
    <row r="51" ht="16.35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14"/>
    </row>
    <row r="52" ht="16.35" spans="1:11">
      <c r="A52" s="384" t="s">
        <v>141</v>
      </c>
      <c r="B52" s="392"/>
      <c r="C52" s="392"/>
      <c r="D52" s="385" t="s">
        <v>143</v>
      </c>
      <c r="E52" s="393"/>
      <c r="F52" s="387" t="s">
        <v>149</v>
      </c>
      <c r="G52" s="388"/>
      <c r="H52" s="389" t="s">
        <v>146</v>
      </c>
      <c r="I52" s="411"/>
      <c r="J52" s="412"/>
      <c r="K52" s="41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17780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17780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N20"/>
  <sheetViews>
    <sheetView workbookViewId="0">
      <selection activeCell="I35" sqref="I35"/>
    </sheetView>
  </sheetViews>
  <sheetFormatPr defaultColWidth="9" defaultRowHeight="26" customHeight="1"/>
  <cols>
    <col min="1" max="1" width="25.125" style="153" customWidth="1"/>
    <col min="2" max="7" width="12" style="153" customWidth="1"/>
    <col min="8" max="8" width="1.33333333333333" style="153" customWidth="1"/>
    <col min="9" max="10" width="14" style="154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19.5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19.5" customHeight="1" spans="1:14">
      <c r="A2" s="331" t="s">
        <v>61</v>
      </c>
      <c r="B2" s="210" t="str">
        <f>首期!B4</f>
        <v>TAFFAN91511</v>
      </c>
      <c r="C2" s="210"/>
      <c r="D2" s="211" t="s">
        <v>68</v>
      </c>
      <c r="E2" s="210" t="str">
        <f>首期!B5</f>
        <v>男式羽绒马甲</v>
      </c>
      <c r="F2" s="210"/>
      <c r="G2" s="210"/>
      <c r="H2" s="332"/>
      <c r="I2" s="169" t="s">
        <v>57</v>
      </c>
      <c r="J2" s="210" t="str">
        <f>首期!I2</f>
        <v>青岛锦瑞麟服装有限公司</v>
      </c>
      <c r="K2" s="210"/>
      <c r="L2" s="210"/>
      <c r="M2" s="210"/>
      <c r="N2" s="210"/>
    </row>
    <row r="3" ht="19.5" customHeight="1" spans="1:14">
      <c r="A3" s="333" t="s">
        <v>151</v>
      </c>
      <c r="B3" s="334" t="s">
        <v>152</v>
      </c>
      <c r="C3" s="334"/>
      <c r="D3" s="334"/>
      <c r="E3" s="334"/>
      <c r="F3" s="334"/>
      <c r="G3" s="334"/>
      <c r="H3" s="332"/>
      <c r="I3" s="161" t="s">
        <v>153</v>
      </c>
      <c r="J3" s="161"/>
      <c r="K3" s="161"/>
      <c r="L3" s="161"/>
      <c r="M3" s="161"/>
      <c r="N3" s="161"/>
    </row>
    <row r="4" ht="19.5" customHeight="1" spans="1:14">
      <c r="A4" s="333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332"/>
      <c r="I4" s="336" t="s">
        <v>160</v>
      </c>
      <c r="J4" s="337"/>
      <c r="K4" s="338"/>
      <c r="L4" s="339"/>
      <c r="M4" s="339"/>
      <c r="N4" s="339"/>
    </row>
    <row r="5" ht="19.5" customHeight="1" spans="1:14">
      <c r="A5" s="333"/>
      <c r="B5" s="163" t="s">
        <v>161</v>
      </c>
      <c r="C5" s="163" t="s">
        <v>162</v>
      </c>
      <c r="D5" s="163" t="s">
        <v>163</v>
      </c>
      <c r="E5" s="335" t="s">
        <v>164</v>
      </c>
      <c r="F5" s="335" t="s">
        <v>165</v>
      </c>
      <c r="G5" s="335" t="s">
        <v>166</v>
      </c>
      <c r="H5" s="332"/>
      <c r="I5" s="340" t="s">
        <v>167</v>
      </c>
      <c r="J5" s="340" t="s">
        <v>168</v>
      </c>
      <c r="K5" s="341" t="s">
        <v>169</v>
      </c>
      <c r="L5" s="342"/>
      <c r="M5" s="342"/>
      <c r="N5" s="342"/>
    </row>
    <row r="6" ht="19.5" customHeight="1" spans="1:14">
      <c r="A6" s="164" t="s">
        <v>170</v>
      </c>
      <c r="B6" s="165">
        <f>C6-1</f>
        <v>67</v>
      </c>
      <c r="C6" s="165">
        <f>D6-2</f>
        <v>68</v>
      </c>
      <c r="D6" s="164">
        <v>70</v>
      </c>
      <c r="E6" s="165">
        <f>D6+2</f>
        <v>72</v>
      </c>
      <c r="F6" s="165">
        <f>E6+2</f>
        <v>74</v>
      </c>
      <c r="G6" s="165">
        <f>F6+1</f>
        <v>75</v>
      </c>
      <c r="H6" s="332"/>
      <c r="I6" s="172" t="s">
        <v>171</v>
      </c>
      <c r="J6" s="174"/>
      <c r="K6" s="342"/>
      <c r="L6" s="342"/>
      <c r="M6" s="342"/>
      <c r="N6" s="342"/>
    </row>
    <row r="7" ht="19.5" customHeight="1" spans="1:14">
      <c r="A7" s="164" t="s">
        <v>172</v>
      </c>
      <c r="B7" s="165">
        <f>C7-1</f>
        <v>61</v>
      </c>
      <c r="C7" s="165">
        <f>D7-2</f>
        <v>62</v>
      </c>
      <c r="D7" s="164">
        <v>64</v>
      </c>
      <c r="E7" s="165">
        <f>D7+2</f>
        <v>66</v>
      </c>
      <c r="F7" s="165">
        <f>E7+2</f>
        <v>68</v>
      </c>
      <c r="G7" s="165">
        <f>F7+1</f>
        <v>69</v>
      </c>
      <c r="H7" s="332"/>
      <c r="I7" s="172" t="s">
        <v>173</v>
      </c>
      <c r="J7" s="174"/>
      <c r="K7" s="342"/>
      <c r="L7" s="342"/>
      <c r="M7" s="342"/>
      <c r="N7" s="342"/>
    </row>
    <row r="8" ht="19.5" customHeight="1" spans="1:14">
      <c r="A8" s="164" t="s">
        <v>174</v>
      </c>
      <c r="B8" s="165">
        <f>C8-4</f>
        <v>108</v>
      </c>
      <c r="C8" s="165">
        <f>D8-4</f>
        <v>112</v>
      </c>
      <c r="D8" s="164">
        <v>116</v>
      </c>
      <c r="E8" s="165">
        <f>D8+4</f>
        <v>120</v>
      </c>
      <c r="F8" s="165">
        <f>E8+4</f>
        <v>124</v>
      </c>
      <c r="G8" s="165">
        <f>F8+6</f>
        <v>130</v>
      </c>
      <c r="H8" s="332"/>
      <c r="I8" s="172" t="s">
        <v>173</v>
      </c>
      <c r="J8" s="174"/>
      <c r="K8" s="342"/>
      <c r="L8" s="342"/>
      <c r="M8" s="342"/>
      <c r="N8" s="342"/>
    </row>
    <row r="9" ht="19.5" customHeight="1" spans="1:14">
      <c r="A9" s="164" t="s">
        <v>175</v>
      </c>
      <c r="B9" s="165">
        <f>C9-4</f>
        <v>104</v>
      </c>
      <c r="C9" s="165">
        <f>D9-4</f>
        <v>108</v>
      </c>
      <c r="D9" s="166">
        <v>112</v>
      </c>
      <c r="E9" s="165">
        <f>D9+4</f>
        <v>116</v>
      </c>
      <c r="F9" s="165">
        <f>E9+5</f>
        <v>121</v>
      </c>
      <c r="G9" s="165">
        <f>F9+6</f>
        <v>127</v>
      </c>
      <c r="H9" s="332"/>
      <c r="I9" s="172" t="s">
        <v>173</v>
      </c>
      <c r="J9" s="174"/>
      <c r="K9" s="342"/>
      <c r="L9" s="342"/>
      <c r="M9" s="342"/>
      <c r="N9" s="342"/>
    </row>
    <row r="10" ht="19.5" customHeight="1" spans="1:14">
      <c r="A10" s="164" t="s">
        <v>176</v>
      </c>
      <c r="B10" s="165">
        <f t="shared" ref="B10:B13" si="0">C10-1</f>
        <v>44</v>
      </c>
      <c r="C10" s="165">
        <f t="shared" ref="C10:C14" si="1">D10-1</f>
        <v>45</v>
      </c>
      <c r="D10" s="164">
        <v>46</v>
      </c>
      <c r="E10" s="165">
        <f t="shared" ref="E10:E13" si="2">D10+1</f>
        <v>47</v>
      </c>
      <c r="F10" s="165">
        <f t="shared" ref="F10:F13" si="3">E10+1</f>
        <v>48</v>
      </c>
      <c r="G10" s="165">
        <f>F10+1.2</f>
        <v>49.2</v>
      </c>
      <c r="H10" s="332"/>
      <c r="I10" s="172" t="s">
        <v>173</v>
      </c>
      <c r="J10" s="174"/>
      <c r="K10" s="342"/>
      <c r="L10" s="342"/>
      <c r="M10" s="342"/>
      <c r="N10" s="342"/>
    </row>
    <row r="11" ht="19.5" customHeight="1" spans="1:14">
      <c r="A11" s="164" t="s">
        <v>177</v>
      </c>
      <c r="B11" s="164">
        <f>C11</f>
        <v>6</v>
      </c>
      <c r="C11" s="164">
        <f>D11</f>
        <v>6</v>
      </c>
      <c r="D11" s="164">
        <v>6</v>
      </c>
      <c r="E11" s="164">
        <f t="shared" ref="E11:G11" si="4">D11</f>
        <v>6</v>
      </c>
      <c r="F11" s="164">
        <f t="shared" si="4"/>
        <v>6</v>
      </c>
      <c r="G11" s="164">
        <f t="shared" si="4"/>
        <v>6</v>
      </c>
      <c r="H11" s="332"/>
      <c r="I11" s="172" t="s">
        <v>178</v>
      </c>
      <c r="J11" s="174"/>
      <c r="K11" s="342"/>
      <c r="L11" s="342"/>
      <c r="M11" s="342"/>
      <c r="N11" s="342"/>
    </row>
    <row r="12" ht="19.5" customHeight="1" spans="1:14">
      <c r="A12" s="164" t="s">
        <v>179</v>
      </c>
      <c r="B12" s="165">
        <f t="shared" si="0"/>
        <v>52</v>
      </c>
      <c r="C12" s="165">
        <f t="shared" si="1"/>
        <v>53</v>
      </c>
      <c r="D12" s="164">
        <v>54</v>
      </c>
      <c r="E12" s="165">
        <f t="shared" si="2"/>
        <v>55</v>
      </c>
      <c r="F12" s="165">
        <f t="shared" si="3"/>
        <v>56</v>
      </c>
      <c r="G12" s="165">
        <f>F12+1.5</f>
        <v>57.5</v>
      </c>
      <c r="H12" s="332"/>
      <c r="I12" s="172" t="s">
        <v>173</v>
      </c>
      <c r="J12" s="174"/>
      <c r="K12" s="342"/>
      <c r="L12" s="342"/>
      <c r="M12" s="342"/>
      <c r="N12" s="342"/>
    </row>
    <row r="13" ht="19.5" customHeight="1" spans="1:14">
      <c r="A13" s="164" t="s">
        <v>180</v>
      </c>
      <c r="B13" s="165">
        <f t="shared" si="0"/>
        <v>54</v>
      </c>
      <c r="C13" s="165">
        <f t="shared" si="1"/>
        <v>55</v>
      </c>
      <c r="D13" s="164">
        <v>56</v>
      </c>
      <c r="E13" s="165">
        <f t="shared" si="2"/>
        <v>57</v>
      </c>
      <c r="F13" s="165">
        <f t="shared" si="3"/>
        <v>58</v>
      </c>
      <c r="G13" s="165">
        <f>F13+1.5</f>
        <v>59.5</v>
      </c>
      <c r="H13" s="332"/>
      <c r="I13" s="172" t="s">
        <v>181</v>
      </c>
      <c r="J13" s="174"/>
      <c r="K13" s="342"/>
      <c r="L13" s="342"/>
      <c r="M13" s="342"/>
      <c r="N13" s="342"/>
    </row>
    <row r="14" ht="19.5" customHeight="1" spans="1:14">
      <c r="A14" s="164" t="s">
        <v>182</v>
      </c>
      <c r="B14" s="165">
        <f>C14</f>
        <v>18.5</v>
      </c>
      <c r="C14" s="165">
        <f t="shared" si="1"/>
        <v>18.5</v>
      </c>
      <c r="D14" s="164">
        <v>19.5</v>
      </c>
      <c r="E14" s="165">
        <f>D14</f>
        <v>19.5</v>
      </c>
      <c r="F14" s="165">
        <f>D14+1.5</f>
        <v>21</v>
      </c>
      <c r="G14" s="165">
        <f>F14</f>
        <v>21</v>
      </c>
      <c r="H14" s="332"/>
      <c r="I14" s="172" t="s">
        <v>173</v>
      </c>
      <c r="J14" s="174"/>
      <c r="K14" s="342"/>
      <c r="L14" s="342"/>
      <c r="M14" s="342"/>
      <c r="N14" s="342"/>
    </row>
    <row r="15" ht="19.5" customHeight="1" spans="1:14">
      <c r="A15" s="164" t="s">
        <v>183</v>
      </c>
      <c r="B15" s="165">
        <f>C15-3</f>
        <v>63</v>
      </c>
      <c r="C15" s="165">
        <f>D15-4</f>
        <v>66</v>
      </c>
      <c r="D15" s="165">
        <v>70</v>
      </c>
      <c r="E15" s="165">
        <f>D15+4</f>
        <v>74</v>
      </c>
      <c r="F15" s="165">
        <f>E15+6</f>
        <v>80</v>
      </c>
      <c r="G15" s="165">
        <f>F15+4</f>
        <v>84</v>
      </c>
      <c r="H15" s="332"/>
      <c r="I15" s="172"/>
      <c r="J15" s="174"/>
      <c r="K15" s="342"/>
      <c r="L15" s="342"/>
      <c r="M15" s="342"/>
      <c r="N15" s="342"/>
    </row>
    <row r="16" ht="19.5" customHeight="1" spans="1:14">
      <c r="A16" s="164" t="s">
        <v>184</v>
      </c>
      <c r="B16" s="165">
        <f t="shared" ref="B16:G16" si="5">B15-3</f>
        <v>60</v>
      </c>
      <c r="C16" s="165">
        <f t="shared" si="5"/>
        <v>63</v>
      </c>
      <c r="D16" s="165">
        <v>67</v>
      </c>
      <c r="E16" s="165">
        <f t="shared" si="5"/>
        <v>71</v>
      </c>
      <c r="F16" s="165">
        <f t="shared" si="5"/>
        <v>77</v>
      </c>
      <c r="G16" s="165">
        <f t="shared" si="5"/>
        <v>81</v>
      </c>
      <c r="H16" s="332"/>
      <c r="I16" s="172"/>
      <c r="J16" s="174"/>
      <c r="K16" s="342"/>
      <c r="L16" s="342"/>
      <c r="M16" s="342"/>
      <c r="N16" s="342"/>
    </row>
    <row r="17" ht="15.6" spans="1:14">
      <c r="A17" s="167" t="s">
        <v>185</v>
      </c>
      <c r="D17" s="168"/>
      <c r="E17" s="168"/>
      <c r="F17" s="168"/>
      <c r="G17" s="168"/>
      <c r="H17" s="168"/>
      <c r="I17" s="176"/>
      <c r="J17" s="176"/>
      <c r="K17" s="168"/>
      <c r="L17" s="168"/>
      <c r="M17" s="168"/>
      <c r="N17" s="168"/>
    </row>
    <row r="18" ht="15.6" spans="1:14">
      <c r="A18" s="153" t="s">
        <v>186</v>
      </c>
      <c r="D18" s="168"/>
      <c r="E18" s="168"/>
      <c r="F18" s="168"/>
      <c r="G18" s="168"/>
      <c r="H18" s="168"/>
      <c r="I18" s="176"/>
      <c r="J18" s="176"/>
      <c r="K18" s="168"/>
      <c r="L18" s="168"/>
      <c r="M18" s="168"/>
      <c r="N18" s="168"/>
    </row>
    <row r="19" ht="15.6" spans="1:14">
      <c r="A19" s="168"/>
      <c r="B19" s="168"/>
      <c r="C19" s="168"/>
      <c r="D19" s="168"/>
      <c r="E19" s="168"/>
      <c r="F19" s="168"/>
      <c r="G19" s="168"/>
      <c r="H19" s="168"/>
      <c r="I19" s="177" t="s">
        <v>187</v>
      </c>
      <c r="J19" s="177"/>
      <c r="K19" s="167" t="s">
        <v>188</v>
      </c>
      <c r="L19" s="167"/>
      <c r="M19" s="167" t="s">
        <v>189</v>
      </c>
      <c r="N19" s="167" t="s">
        <v>147</v>
      </c>
    </row>
    <row r="20" customHeight="1" spans="9:14">
      <c r="I20" s="177"/>
      <c r="J20" s="177"/>
      <c r="K20" s="167"/>
      <c r="L20" s="167"/>
      <c r="M20" s="167"/>
      <c r="N20" s="167"/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K45"/>
  <sheetViews>
    <sheetView workbookViewId="0">
      <selection activeCell="I16" sqref="I16:K16"/>
    </sheetView>
  </sheetViews>
  <sheetFormatPr defaultColWidth="10" defaultRowHeight="16.5" customHeight="1"/>
  <cols>
    <col min="1" max="1" width="10.8333333333333" style="213" customWidth="1"/>
    <col min="2" max="2" width="10" style="213"/>
    <col min="3" max="3" width="12.6" style="213" customWidth="1"/>
    <col min="4" max="5" width="10" style="213"/>
    <col min="6" max="7" width="14.9" style="213" customWidth="1"/>
    <col min="8" max="16384" width="10" style="213"/>
  </cols>
  <sheetData>
    <row r="1" ht="22.5" customHeight="1" spans="1:11">
      <c r="A1" s="214" t="s">
        <v>190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53</v>
      </c>
      <c r="B2" s="216" t="str">
        <f>首期!B2</f>
        <v>成人期货</v>
      </c>
      <c r="C2" s="216"/>
      <c r="D2" s="217" t="s">
        <v>55</v>
      </c>
      <c r="E2" s="217"/>
      <c r="F2" s="216" t="str">
        <f>首期!F2</f>
        <v>青岛锦瑞麟服装有限公司</v>
      </c>
      <c r="G2" s="216"/>
      <c r="H2" s="218" t="s">
        <v>57</v>
      </c>
      <c r="I2" s="301" t="str">
        <f>首期!I2</f>
        <v>青岛锦瑞麟服装有限公司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93" customHeight="1" spans="1:11">
      <c r="A4" s="225" t="s">
        <v>61</v>
      </c>
      <c r="B4" s="226" t="str">
        <f>首期!B4</f>
        <v>TAFFAN91511</v>
      </c>
      <c r="C4" s="227"/>
      <c r="D4" s="225" t="s">
        <v>63</v>
      </c>
      <c r="E4" s="228"/>
      <c r="F4" s="229" t="str">
        <f>首期!F4</f>
        <v>2025/8/10-17件（1000_TR58）2025/8/10-800件（1000_TD06）2025/8/10-1643件（1000-TR01）2025/8/10-24件（海外-尼泊尔）2025/8/20-1000件（1000-TR01）2025/9/10-500件（1000-TR01）</v>
      </c>
      <c r="G4" s="230"/>
      <c r="H4" s="225" t="s">
        <v>191</v>
      </c>
      <c r="I4" s="228"/>
      <c r="J4" s="252" t="s">
        <v>66</v>
      </c>
      <c r="K4" s="303" t="s">
        <v>67</v>
      </c>
    </row>
    <row r="5" customHeight="1" spans="1:11">
      <c r="A5" s="231" t="s">
        <v>68</v>
      </c>
      <c r="B5" s="226" t="str">
        <f>首期!B5</f>
        <v>男式羽绒马甲</v>
      </c>
      <c r="C5" s="227"/>
      <c r="D5" s="225" t="s">
        <v>192</v>
      </c>
      <c r="E5" s="228"/>
      <c r="F5" s="232">
        <v>1</v>
      </c>
      <c r="G5" s="227"/>
      <c r="H5" s="225" t="s">
        <v>193</v>
      </c>
      <c r="I5" s="228"/>
      <c r="J5" s="252" t="s">
        <v>66</v>
      </c>
      <c r="K5" s="303" t="s">
        <v>67</v>
      </c>
    </row>
    <row r="6" customHeight="1" spans="1:11">
      <c r="A6" s="225" t="s">
        <v>72</v>
      </c>
      <c r="B6" s="226">
        <f>首期!B6</f>
        <v>2</v>
      </c>
      <c r="C6" s="227">
        <f>首期!C6</f>
        <v>6</v>
      </c>
      <c r="D6" s="225" t="s">
        <v>194</v>
      </c>
      <c r="E6" s="228"/>
      <c r="F6" s="233">
        <v>0.34</v>
      </c>
      <c r="G6" s="227"/>
      <c r="H6" s="234" t="s">
        <v>195</v>
      </c>
      <c r="I6" s="278"/>
      <c r="J6" s="278"/>
      <c r="K6" s="304"/>
    </row>
    <row r="7" customHeight="1" spans="1:11">
      <c r="A7" s="225" t="s">
        <v>75</v>
      </c>
      <c r="B7" s="235" t="str">
        <f>首期!B7</f>
        <v>3984件</v>
      </c>
      <c r="C7" s="236"/>
      <c r="D7" s="225" t="s">
        <v>196</v>
      </c>
      <c r="E7" s="228"/>
      <c r="F7" s="233">
        <v>0.18</v>
      </c>
      <c r="G7" s="227"/>
      <c r="H7" s="237" t="s">
        <v>197</v>
      </c>
      <c r="I7" s="252"/>
      <c r="J7" s="252"/>
      <c r="K7" s="303"/>
    </row>
    <row r="8" ht="53" customHeight="1" spans="1:11">
      <c r="A8" s="238" t="s">
        <v>79</v>
      </c>
      <c r="B8" s="239" t="str">
        <f>首期!B8</f>
        <v>CGDD25043000036-2484件  CGDD25043000037-1000件          CGDD25043000038-500件</v>
      </c>
      <c r="C8" s="240"/>
      <c r="D8" s="241" t="s">
        <v>81</v>
      </c>
      <c r="E8" s="242"/>
      <c r="F8" s="243" t="str">
        <f>首期!F8</f>
        <v>2025/7/10-2025/8/10</v>
      </c>
      <c r="G8" s="244"/>
      <c r="H8" s="241"/>
      <c r="I8" s="242"/>
      <c r="J8" s="242"/>
      <c r="K8" s="305"/>
    </row>
    <row r="9" customHeight="1" spans="1:11">
      <c r="A9" s="245" t="s">
        <v>198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86</v>
      </c>
      <c r="B10" s="247" t="s">
        <v>87</v>
      </c>
      <c r="C10" s="248" t="s">
        <v>88</v>
      </c>
      <c r="D10" s="249"/>
      <c r="E10" s="250" t="s">
        <v>91</v>
      </c>
      <c r="F10" s="247" t="s">
        <v>87</v>
      </c>
      <c r="G10" s="248" t="s">
        <v>88</v>
      </c>
      <c r="H10" s="247"/>
      <c r="I10" s="250" t="s">
        <v>89</v>
      </c>
      <c r="J10" s="247" t="s">
        <v>87</v>
      </c>
      <c r="K10" s="306" t="s">
        <v>88</v>
      </c>
    </row>
    <row r="11" customHeight="1" spans="1:11">
      <c r="A11" s="231" t="s">
        <v>92</v>
      </c>
      <c r="B11" s="251" t="s">
        <v>87</v>
      </c>
      <c r="C11" s="252" t="s">
        <v>88</v>
      </c>
      <c r="D11" s="253"/>
      <c r="E11" s="254" t="s">
        <v>94</v>
      </c>
      <c r="F11" s="251" t="s">
        <v>87</v>
      </c>
      <c r="G11" s="252" t="s">
        <v>88</v>
      </c>
      <c r="H11" s="251"/>
      <c r="I11" s="254" t="s">
        <v>99</v>
      </c>
      <c r="J11" s="251" t="s">
        <v>87</v>
      </c>
      <c r="K11" s="303" t="s">
        <v>88</v>
      </c>
    </row>
    <row r="12" customHeight="1" spans="1:11">
      <c r="A12" s="255" t="s">
        <v>199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7"/>
    </row>
    <row r="13" customHeight="1" spans="1:11">
      <c r="A13" s="257" t="s">
        <v>200</v>
      </c>
      <c r="B13" s="258"/>
      <c r="C13" s="258"/>
      <c r="D13" s="258"/>
      <c r="E13" s="258"/>
      <c r="F13" s="258"/>
      <c r="G13" s="258"/>
      <c r="H13" s="258"/>
      <c r="I13" s="258"/>
      <c r="J13" s="258"/>
      <c r="K13" s="308"/>
    </row>
    <row r="14" customHeight="1" spans="1:11">
      <c r="A14" s="259" t="s">
        <v>201</v>
      </c>
      <c r="B14" s="260"/>
      <c r="C14" s="260"/>
      <c r="D14" s="260"/>
      <c r="E14" s="260"/>
      <c r="F14" s="260"/>
      <c r="G14" s="260"/>
      <c r="H14" s="260"/>
      <c r="I14" s="309"/>
      <c r="J14" s="309"/>
      <c r="K14" s="310"/>
    </row>
    <row r="15" customHeight="1" spans="1:11">
      <c r="A15" s="259" t="s">
        <v>202</v>
      </c>
      <c r="B15" s="260"/>
      <c r="C15" s="260"/>
      <c r="D15" s="260"/>
      <c r="E15" s="260"/>
      <c r="F15" s="260"/>
      <c r="G15" s="260"/>
      <c r="H15" s="260"/>
      <c r="I15" s="309"/>
      <c r="J15" s="309"/>
      <c r="K15" s="310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1"/>
    </row>
    <row r="17" customHeight="1" spans="1:11">
      <c r="A17" s="263" t="s">
        <v>203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customHeight="1" spans="1:11">
      <c r="A18" s="264" t="s">
        <v>204</v>
      </c>
      <c r="B18" s="265"/>
      <c r="C18" s="265"/>
      <c r="D18" s="265"/>
      <c r="E18" s="266"/>
      <c r="F18" s="266"/>
      <c r="G18" s="266"/>
      <c r="H18" s="266"/>
      <c r="I18" s="312"/>
      <c r="J18" s="312"/>
      <c r="K18" s="313"/>
    </row>
    <row r="19" customHeight="1" spans="1:11">
      <c r="A19" s="119"/>
      <c r="B19" s="120"/>
      <c r="C19" s="120"/>
      <c r="D19" s="267"/>
      <c r="E19" s="268"/>
      <c r="F19" s="269"/>
      <c r="G19" s="269"/>
      <c r="H19" s="270"/>
      <c r="I19" s="314"/>
      <c r="J19" s="315"/>
      <c r="K19" s="316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317"/>
    </row>
    <row r="21" customHeight="1" spans="1:11">
      <c r="A21" s="273" t="s">
        <v>123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customHeight="1" spans="1:11">
      <c r="A22" s="68" t="s">
        <v>124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41"/>
    </row>
    <row r="23" customHeight="1" spans="1:11">
      <c r="A23" s="81" t="s">
        <v>125</v>
      </c>
      <c r="B23" s="83"/>
      <c r="C23" s="252" t="s">
        <v>66</v>
      </c>
      <c r="D23" s="252" t="s">
        <v>67</v>
      </c>
      <c r="E23" s="80"/>
      <c r="F23" s="80"/>
      <c r="G23" s="80"/>
      <c r="H23" s="80"/>
      <c r="I23" s="80"/>
      <c r="J23" s="80"/>
      <c r="K23" s="135"/>
    </row>
    <row r="24" customHeight="1" spans="1:11">
      <c r="A24" s="274" t="s">
        <v>205</v>
      </c>
      <c r="B24" s="275"/>
      <c r="C24" s="275"/>
      <c r="D24" s="275"/>
      <c r="E24" s="275"/>
      <c r="F24" s="275"/>
      <c r="G24" s="275"/>
      <c r="H24" s="275"/>
      <c r="I24" s="275"/>
      <c r="J24" s="275"/>
      <c r="K24" s="318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19"/>
    </row>
    <row r="26" customHeight="1" spans="1:11">
      <c r="A26" s="245" t="s">
        <v>134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9" t="s">
        <v>135</v>
      </c>
      <c r="B27" s="248" t="s">
        <v>97</v>
      </c>
      <c r="C27" s="248" t="s">
        <v>98</v>
      </c>
      <c r="D27" s="248" t="s">
        <v>90</v>
      </c>
      <c r="E27" s="220" t="s">
        <v>136</v>
      </c>
      <c r="F27" s="248" t="s">
        <v>97</v>
      </c>
      <c r="G27" s="248" t="s">
        <v>98</v>
      </c>
      <c r="H27" s="248" t="s">
        <v>90</v>
      </c>
      <c r="I27" s="220" t="s">
        <v>137</v>
      </c>
      <c r="J27" s="248" t="s">
        <v>97</v>
      </c>
      <c r="K27" s="306" t="s">
        <v>98</v>
      </c>
    </row>
    <row r="28" customHeight="1" spans="1:11">
      <c r="A28" s="234" t="s">
        <v>89</v>
      </c>
      <c r="B28" s="252" t="s">
        <v>97</v>
      </c>
      <c r="C28" s="252" t="s">
        <v>98</v>
      </c>
      <c r="D28" s="252" t="s">
        <v>90</v>
      </c>
      <c r="E28" s="278" t="s">
        <v>96</v>
      </c>
      <c r="F28" s="252" t="s">
        <v>97</v>
      </c>
      <c r="G28" s="252" t="s">
        <v>98</v>
      </c>
      <c r="H28" s="252" t="s">
        <v>90</v>
      </c>
      <c r="I28" s="278" t="s">
        <v>107</v>
      </c>
      <c r="J28" s="252" t="s">
        <v>97</v>
      </c>
      <c r="K28" s="303" t="s">
        <v>98</v>
      </c>
    </row>
    <row r="29" customHeight="1" spans="1:11">
      <c r="A29" s="225" t="s">
        <v>206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20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321"/>
    </row>
    <row r="31" customHeight="1" spans="1:11">
      <c r="A31" s="282" t="s">
        <v>207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ht="17.25" customHeight="1" spans="1:11">
      <c r="A32" s="283" t="s">
        <v>208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22"/>
    </row>
    <row r="33" ht="17.25" customHeight="1" spans="1:11">
      <c r="A33" s="285" t="s">
        <v>209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23"/>
    </row>
    <row r="34" ht="17.25" customHeight="1" spans="1:11">
      <c r="A34" s="285" t="s">
        <v>210</v>
      </c>
      <c r="B34" s="286"/>
      <c r="C34" s="286"/>
      <c r="D34" s="286"/>
      <c r="E34" s="286"/>
      <c r="F34" s="286"/>
      <c r="G34" s="286"/>
      <c r="H34" s="286"/>
      <c r="I34" s="286"/>
      <c r="J34" s="286"/>
      <c r="K34" s="323"/>
    </row>
    <row r="35" ht="17.25" customHeight="1" spans="1:1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323"/>
    </row>
    <row r="36" ht="17.25" customHeight="1" spans="1:11">
      <c r="A36" s="280" t="s">
        <v>133</v>
      </c>
      <c r="B36" s="281"/>
      <c r="C36" s="281"/>
      <c r="D36" s="281"/>
      <c r="E36" s="281"/>
      <c r="F36" s="281"/>
      <c r="G36" s="281"/>
      <c r="H36" s="281"/>
      <c r="I36" s="281"/>
      <c r="J36" s="281"/>
      <c r="K36" s="321"/>
    </row>
    <row r="37" customHeight="1" spans="1:11">
      <c r="A37" s="282" t="s">
        <v>211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</row>
    <row r="38" ht="18" customHeight="1" spans="1:11">
      <c r="A38" s="287" t="s">
        <v>199</v>
      </c>
      <c r="B38" s="288"/>
      <c r="C38" s="288"/>
      <c r="D38" s="288"/>
      <c r="E38" s="288"/>
      <c r="F38" s="288"/>
      <c r="G38" s="288"/>
      <c r="H38" s="288"/>
      <c r="I38" s="288"/>
      <c r="J38" s="288"/>
      <c r="K38" s="324"/>
    </row>
    <row r="39" ht="18" customHeight="1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324"/>
    </row>
    <row r="40" ht="18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19"/>
    </row>
    <row r="41" ht="21" customHeight="1" spans="1:11">
      <c r="A41" s="289" t="s">
        <v>141</v>
      </c>
      <c r="B41" s="290" t="s">
        <v>212</v>
      </c>
      <c r="C41" s="290"/>
      <c r="D41" s="291" t="s">
        <v>143</v>
      </c>
      <c r="E41" s="292" t="s">
        <v>213</v>
      </c>
      <c r="F41" s="291" t="s">
        <v>145</v>
      </c>
      <c r="G41" s="293">
        <v>45818</v>
      </c>
      <c r="H41" s="294" t="s">
        <v>146</v>
      </c>
      <c r="I41" s="294"/>
      <c r="J41" s="290" t="s">
        <v>147</v>
      </c>
      <c r="K41" s="325"/>
    </row>
    <row r="42" customHeight="1" spans="1:11">
      <c r="A42" s="295" t="s">
        <v>148</v>
      </c>
      <c r="B42" s="296"/>
      <c r="C42" s="296"/>
      <c r="D42" s="296"/>
      <c r="E42" s="296"/>
      <c r="F42" s="296"/>
      <c r="G42" s="296"/>
      <c r="H42" s="296"/>
      <c r="I42" s="296"/>
      <c r="J42" s="296"/>
      <c r="K42" s="326"/>
    </row>
    <row r="43" customHeight="1" spans="1:11">
      <c r="A43" s="297" t="s">
        <v>214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327"/>
    </row>
    <row r="44" customHeight="1" spans="1:11">
      <c r="A44" s="299"/>
      <c r="B44" s="300"/>
      <c r="C44" s="300"/>
      <c r="D44" s="300"/>
      <c r="E44" s="300"/>
      <c r="F44" s="300"/>
      <c r="G44" s="300"/>
      <c r="H44" s="300"/>
      <c r="I44" s="300"/>
      <c r="J44" s="300"/>
      <c r="K44" s="328"/>
    </row>
    <row r="45" ht="21" customHeight="1" spans="1:11">
      <c r="A45" s="289" t="s">
        <v>141</v>
      </c>
      <c r="B45" s="290"/>
      <c r="C45" s="290"/>
      <c r="D45" s="291" t="s">
        <v>143</v>
      </c>
      <c r="E45" s="291"/>
      <c r="F45" s="291" t="s">
        <v>145</v>
      </c>
      <c r="G45" s="291"/>
      <c r="H45" s="294" t="s">
        <v>146</v>
      </c>
      <c r="I45" s="294"/>
      <c r="J45" s="329"/>
      <c r="K45" s="330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B41:C41"/>
    <mergeCell ref="H41:I41"/>
    <mergeCell ref="J41:K41"/>
    <mergeCell ref="A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40</xdr:row>
                    <xdr:rowOff>0</xdr:rowOff>
                  </from>
                  <to>
                    <xdr:col>252</xdr:col>
                    <xdr:colOff>304800</xdr:colOff>
                    <xdr:row>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40</xdr:row>
                    <xdr:rowOff>0</xdr:rowOff>
                  </from>
                  <to>
                    <xdr:col>252</xdr:col>
                    <xdr:colOff>393700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N19"/>
  <sheetViews>
    <sheetView workbookViewId="0">
      <selection activeCell="I4" sqref="I4:N14"/>
    </sheetView>
  </sheetViews>
  <sheetFormatPr defaultColWidth="9" defaultRowHeight="26" customHeight="1"/>
  <cols>
    <col min="1" max="1" width="17.1666666666667" style="153" customWidth="1"/>
    <col min="2" max="7" width="9.33333333333333" style="153" customWidth="1"/>
    <col min="8" max="8" width="1.33333333333333" style="153" customWidth="1"/>
    <col min="9" max="9" width="16.5" style="153" customWidth="1"/>
    <col min="10" max="10" width="17" style="153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22.5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.5" customHeight="1" spans="1:14">
      <c r="A2" s="157" t="s">
        <v>61</v>
      </c>
      <c r="B2" s="210" t="str">
        <f>'验货尺寸表 '!B2</f>
        <v>TAFFAN91511</v>
      </c>
      <c r="C2" s="210"/>
      <c r="D2" s="211" t="s">
        <v>68</v>
      </c>
      <c r="E2" s="210" t="str">
        <f>'验货尺寸表 '!E2</f>
        <v>男式羽绒马甲</v>
      </c>
      <c r="F2" s="210"/>
      <c r="G2" s="210"/>
      <c r="H2" s="160"/>
      <c r="I2" s="157" t="s">
        <v>57</v>
      </c>
      <c r="J2" s="210" t="str">
        <f>'验货尺寸表 '!J2</f>
        <v>青岛锦瑞麟服装有限公司</v>
      </c>
      <c r="K2" s="210"/>
      <c r="L2" s="210"/>
      <c r="M2" s="210"/>
      <c r="N2" s="210"/>
    </row>
    <row r="3" ht="22.5" customHeight="1" spans="1:14">
      <c r="A3" s="161" t="s">
        <v>151</v>
      </c>
      <c r="B3" s="162" t="s">
        <v>152</v>
      </c>
      <c r="C3" s="162"/>
      <c r="D3" s="162"/>
      <c r="E3" s="162"/>
      <c r="F3" s="162"/>
      <c r="G3" s="162"/>
      <c r="H3" s="160"/>
      <c r="I3" s="161" t="s">
        <v>153</v>
      </c>
      <c r="J3" s="161"/>
      <c r="K3" s="161"/>
      <c r="L3" s="161"/>
      <c r="M3" s="161"/>
      <c r="N3" s="161"/>
    </row>
    <row r="4" ht="22.5" customHeight="1" spans="1:14">
      <c r="A4" s="161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160"/>
      <c r="I4" s="163" t="s">
        <v>215</v>
      </c>
      <c r="J4" s="163" t="s">
        <v>216</v>
      </c>
      <c r="K4" s="163" t="s">
        <v>217</v>
      </c>
      <c r="L4" s="163" t="s">
        <v>218</v>
      </c>
      <c r="M4" s="163" t="s">
        <v>219</v>
      </c>
      <c r="N4" s="163" t="s">
        <v>220</v>
      </c>
    </row>
    <row r="5" ht="22.5" customHeight="1" spans="1:14">
      <c r="A5" s="161"/>
      <c r="B5" s="163" t="s">
        <v>161</v>
      </c>
      <c r="C5" s="163" t="s">
        <v>162</v>
      </c>
      <c r="D5" s="163" t="s">
        <v>163</v>
      </c>
      <c r="E5" s="163" t="s">
        <v>164</v>
      </c>
      <c r="F5" s="163" t="s">
        <v>165</v>
      </c>
      <c r="G5" s="163" t="s">
        <v>166</v>
      </c>
      <c r="H5" s="160"/>
      <c r="I5" s="163" t="s">
        <v>161</v>
      </c>
      <c r="J5" s="163" t="s">
        <v>162</v>
      </c>
      <c r="K5" s="163" t="s">
        <v>163</v>
      </c>
      <c r="L5" s="163" t="s">
        <v>164</v>
      </c>
      <c r="M5" s="163" t="s">
        <v>165</v>
      </c>
      <c r="N5" s="163" t="s">
        <v>166</v>
      </c>
    </row>
    <row r="6" ht="22.5" customHeight="1" spans="1:14">
      <c r="A6" s="164" t="s">
        <v>170</v>
      </c>
      <c r="B6" s="165">
        <f t="shared" ref="B6:B10" si="0">C6-1</f>
        <v>67</v>
      </c>
      <c r="C6" s="165">
        <f>D6-2</f>
        <v>68</v>
      </c>
      <c r="D6" s="164">
        <v>70</v>
      </c>
      <c r="E6" s="165">
        <f>D6+2</f>
        <v>72</v>
      </c>
      <c r="F6" s="165">
        <f>E6+2</f>
        <v>74</v>
      </c>
      <c r="G6" s="165">
        <f>F6+1</f>
        <v>75</v>
      </c>
      <c r="H6" s="160"/>
      <c r="I6" s="172" t="s">
        <v>171</v>
      </c>
      <c r="J6" s="172" t="s">
        <v>173</v>
      </c>
      <c r="K6" s="172" t="s">
        <v>173</v>
      </c>
      <c r="L6" s="172" t="s">
        <v>171</v>
      </c>
      <c r="M6" s="172" t="s">
        <v>171</v>
      </c>
      <c r="N6" s="172" t="s">
        <v>173</v>
      </c>
    </row>
    <row r="7" ht="22.5" customHeight="1" spans="1:14">
      <c r="A7" s="164" t="s">
        <v>172</v>
      </c>
      <c r="B7" s="165">
        <f t="shared" si="0"/>
        <v>61</v>
      </c>
      <c r="C7" s="165">
        <f>D7-2</f>
        <v>62</v>
      </c>
      <c r="D7" s="164">
        <v>64</v>
      </c>
      <c r="E7" s="165">
        <f>D7+2</f>
        <v>66</v>
      </c>
      <c r="F7" s="165">
        <f>E7+2</f>
        <v>68</v>
      </c>
      <c r="G7" s="165">
        <f>F7+1</f>
        <v>69</v>
      </c>
      <c r="H7" s="160"/>
      <c r="I7" s="172" t="s">
        <v>173</v>
      </c>
      <c r="J7" s="172" t="s">
        <v>173</v>
      </c>
      <c r="K7" s="172" t="s">
        <v>173</v>
      </c>
      <c r="L7" s="172" t="s">
        <v>173</v>
      </c>
      <c r="M7" s="172" t="s">
        <v>173</v>
      </c>
      <c r="N7" s="172" t="s">
        <v>173</v>
      </c>
    </row>
    <row r="8" ht="22.5" customHeight="1" spans="1:14">
      <c r="A8" s="164" t="s">
        <v>174</v>
      </c>
      <c r="B8" s="165">
        <f>C8-4</f>
        <v>108</v>
      </c>
      <c r="C8" s="165">
        <f>D8-4</f>
        <v>112</v>
      </c>
      <c r="D8" s="164">
        <v>116</v>
      </c>
      <c r="E8" s="165">
        <f>D8+4</f>
        <v>120</v>
      </c>
      <c r="F8" s="165">
        <f>E8+4</f>
        <v>124</v>
      </c>
      <c r="G8" s="165">
        <f>F8+6</f>
        <v>130</v>
      </c>
      <c r="H8" s="160"/>
      <c r="I8" s="172" t="s">
        <v>173</v>
      </c>
      <c r="J8" s="172" t="s">
        <v>171</v>
      </c>
      <c r="K8" s="172" t="s">
        <v>173</v>
      </c>
      <c r="L8" s="172" t="s">
        <v>171</v>
      </c>
      <c r="M8" s="172" t="s">
        <v>171</v>
      </c>
      <c r="N8" s="172" t="s">
        <v>173</v>
      </c>
    </row>
    <row r="9" ht="22.5" customHeight="1" spans="1:14">
      <c r="A9" s="164" t="s">
        <v>175</v>
      </c>
      <c r="B9" s="165">
        <f>C9-4</f>
        <v>104</v>
      </c>
      <c r="C9" s="165">
        <f>D9-4</f>
        <v>108</v>
      </c>
      <c r="D9" s="166">
        <v>112</v>
      </c>
      <c r="E9" s="165">
        <f>D9+4</f>
        <v>116</v>
      </c>
      <c r="F9" s="165">
        <f>E9+5</f>
        <v>121</v>
      </c>
      <c r="G9" s="165">
        <f>F9+6</f>
        <v>127</v>
      </c>
      <c r="H9" s="160"/>
      <c r="I9" s="172" t="s">
        <v>173</v>
      </c>
      <c r="J9" s="172" t="s">
        <v>221</v>
      </c>
      <c r="K9" s="172" t="s">
        <v>171</v>
      </c>
      <c r="L9" s="172" t="s">
        <v>221</v>
      </c>
      <c r="M9" s="172" t="s">
        <v>171</v>
      </c>
      <c r="N9" s="172" t="s">
        <v>221</v>
      </c>
    </row>
    <row r="10" ht="22.5" customHeight="1" spans="1:14">
      <c r="A10" s="164" t="s">
        <v>176</v>
      </c>
      <c r="B10" s="165">
        <f t="shared" si="0"/>
        <v>44</v>
      </c>
      <c r="C10" s="165">
        <f t="shared" ref="C10:C14" si="1">D10-1</f>
        <v>45</v>
      </c>
      <c r="D10" s="164">
        <v>46</v>
      </c>
      <c r="E10" s="165">
        <f t="shared" ref="E10:E13" si="2">D10+1</f>
        <v>47</v>
      </c>
      <c r="F10" s="165">
        <f t="shared" ref="F10:F13" si="3">E10+1</f>
        <v>48</v>
      </c>
      <c r="G10" s="165">
        <f>F10+1.2</f>
        <v>49.2</v>
      </c>
      <c r="H10" s="160"/>
      <c r="I10" s="172" t="s">
        <v>171</v>
      </c>
      <c r="J10" s="172" t="s">
        <v>171</v>
      </c>
      <c r="K10" s="172" t="s">
        <v>171</v>
      </c>
      <c r="L10" s="172" t="s">
        <v>173</v>
      </c>
      <c r="M10" s="172" t="s">
        <v>171</v>
      </c>
      <c r="N10" s="172" t="s">
        <v>171</v>
      </c>
    </row>
    <row r="11" ht="22.5" customHeight="1" spans="1:14">
      <c r="A11" s="164" t="s">
        <v>177</v>
      </c>
      <c r="B11" s="164">
        <f>C11</f>
        <v>6</v>
      </c>
      <c r="C11" s="164">
        <f>D11</f>
        <v>6</v>
      </c>
      <c r="D11" s="164">
        <v>6</v>
      </c>
      <c r="E11" s="164">
        <f t="shared" ref="E11:G11" si="4">D11</f>
        <v>6</v>
      </c>
      <c r="F11" s="164">
        <f t="shared" si="4"/>
        <v>6</v>
      </c>
      <c r="G11" s="164">
        <f t="shared" si="4"/>
        <v>6</v>
      </c>
      <c r="H11" s="160"/>
      <c r="I11" s="172" t="s">
        <v>222</v>
      </c>
      <c r="J11" s="172" t="s">
        <v>173</v>
      </c>
      <c r="K11" s="172" t="s">
        <v>178</v>
      </c>
      <c r="L11" s="172" t="s">
        <v>173</v>
      </c>
      <c r="M11" s="172" t="s">
        <v>173</v>
      </c>
      <c r="N11" s="172" t="s">
        <v>173</v>
      </c>
    </row>
    <row r="12" ht="22.5" customHeight="1" spans="1:14">
      <c r="A12" s="164" t="s">
        <v>179</v>
      </c>
      <c r="B12" s="165">
        <f>C12-1</f>
        <v>52</v>
      </c>
      <c r="C12" s="165">
        <f t="shared" si="1"/>
        <v>53</v>
      </c>
      <c r="D12" s="164">
        <v>54</v>
      </c>
      <c r="E12" s="165">
        <f t="shared" si="2"/>
        <v>55</v>
      </c>
      <c r="F12" s="165">
        <f t="shared" si="3"/>
        <v>56</v>
      </c>
      <c r="G12" s="165">
        <f>F12+1.5</f>
        <v>57.5</v>
      </c>
      <c r="H12" s="160"/>
      <c r="I12" s="172" t="s">
        <v>171</v>
      </c>
      <c r="J12" s="172" t="s">
        <v>221</v>
      </c>
      <c r="K12" s="172" t="s">
        <v>171</v>
      </c>
      <c r="L12" s="172" t="s">
        <v>171</v>
      </c>
      <c r="M12" s="172" t="s">
        <v>171</v>
      </c>
      <c r="N12" s="172" t="s">
        <v>221</v>
      </c>
    </row>
    <row r="13" ht="22.5" customHeight="1" spans="1:14">
      <c r="A13" s="164" t="s">
        <v>180</v>
      </c>
      <c r="B13" s="165">
        <f>C13-1</f>
        <v>54</v>
      </c>
      <c r="C13" s="165">
        <f t="shared" si="1"/>
        <v>55</v>
      </c>
      <c r="D13" s="164">
        <v>56</v>
      </c>
      <c r="E13" s="165">
        <f t="shared" si="2"/>
        <v>57</v>
      </c>
      <c r="F13" s="165">
        <f t="shared" si="3"/>
        <v>58</v>
      </c>
      <c r="G13" s="165">
        <f>F13+1.5</f>
        <v>59.5</v>
      </c>
      <c r="H13" s="160"/>
      <c r="I13" s="172" t="s">
        <v>181</v>
      </c>
      <c r="J13" s="172" t="s">
        <v>173</v>
      </c>
      <c r="K13" s="172" t="s">
        <v>181</v>
      </c>
      <c r="L13" s="172" t="s">
        <v>173</v>
      </c>
      <c r="M13" s="172" t="s">
        <v>181</v>
      </c>
      <c r="N13" s="172" t="s">
        <v>173</v>
      </c>
    </row>
    <row r="14" ht="22.5" customHeight="1" spans="1:14">
      <c r="A14" s="164" t="s">
        <v>182</v>
      </c>
      <c r="B14" s="165">
        <f>C14</f>
        <v>18.5</v>
      </c>
      <c r="C14" s="165">
        <f t="shared" si="1"/>
        <v>18.5</v>
      </c>
      <c r="D14" s="164">
        <v>19.5</v>
      </c>
      <c r="E14" s="165">
        <f>D14</f>
        <v>19.5</v>
      </c>
      <c r="F14" s="165">
        <f>D14+1.5</f>
        <v>21</v>
      </c>
      <c r="G14" s="165">
        <f>F14</f>
        <v>21</v>
      </c>
      <c r="H14" s="160"/>
      <c r="I14" s="172" t="s">
        <v>173</v>
      </c>
      <c r="J14" s="172" t="s">
        <v>181</v>
      </c>
      <c r="K14" s="172" t="s">
        <v>173</v>
      </c>
      <c r="L14" s="172" t="s">
        <v>181</v>
      </c>
      <c r="M14" s="172" t="s">
        <v>181</v>
      </c>
      <c r="N14" s="172" t="s">
        <v>181</v>
      </c>
    </row>
    <row r="15" ht="22.5" customHeight="1" spans="1:14">
      <c r="A15" s="164" t="s">
        <v>183</v>
      </c>
      <c r="B15" s="165">
        <f>C15-3</f>
        <v>63</v>
      </c>
      <c r="C15" s="165">
        <f>D15-4</f>
        <v>66</v>
      </c>
      <c r="D15" s="165">
        <v>70</v>
      </c>
      <c r="E15" s="165">
        <f>D15+4</f>
        <v>74</v>
      </c>
      <c r="F15" s="165">
        <f>E15+6</f>
        <v>80</v>
      </c>
      <c r="G15" s="165">
        <f>F15+4</f>
        <v>84</v>
      </c>
      <c r="H15" s="160"/>
      <c r="I15" s="173"/>
      <c r="J15" s="172"/>
      <c r="K15" s="172"/>
      <c r="L15" s="172"/>
      <c r="M15" s="172"/>
      <c r="N15" s="174"/>
    </row>
    <row r="16" ht="22.5" customHeight="1" spans="1:14">
      <c r="A16" s="164" t="s">
        <v>184</v>
      </c>
      <c r="B16" s="165">
        <f t="shared" ref="B16:G16" si="5">B15-3</f>
        <v>60</v>
      </c>
      <c r="C16" s="165">
        <f t="shared" si="5"/>
        <v>63</v>
      </c>
      <c r="D16" s="165">
        <v>67</v>
      </c>
      <c r="E16" s="165">
        <f t="shared" si="5"/>
        <v>71</v>
      </c>
      <c r="F16" s="165">
        <f t="shared" si="5"/>
        <v>77</v>
      </c>
      <c r="G16" s="165">
        <f t="shared" si="5"/>
        <v>81</v>
      </c>
      <c r="H16" s="160"/>
      <c r="I16" s="174"/>
      <c r="J16" s="174"/>
      <c r="K16" s="173"/>
      <c r="L16" s="174"/>
      <c r="M16" s="174"/>
      <c r="N16" s="174"/>
    </row>
    <row r="17" ht="15.6" spans="1:14">
      <c r="A17" s="167" t="s">
        <v>185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ht="15.6" spans="1:14">
      <c r="A18" s="153" t="s">
        <v>223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</row>
    <row r="19" ht="15.6" spans="1:13">
      <c r="A19" s="168"/>
      <c r="B19" s="168"/>
      <c r="C19" s="168"/>
      <c r="D19" s="168"/>
      <c r="E19" s="168"/>
      <c r="F19" s="168"/>
      <c r="G19" s="168"/>
      <c r="H19" s="168"/>
      <c r="I19" s="167" t="s">
        <v>224</v>
      </c>
      <c r="J19" s="212"/>
      <c r="K19" s="167" t="s">
        <v>225</v>
      </c>
      <c r="L19" s="167"/>
      <c r="M19" s="167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workbookViewId="0">
      <selection activeCell="J46" sqref="J46"/>
    </sheetView>
  </sheetViews>
  <sheetFormatPr defaultColWidth="10.1666666666667" defaultRowHeight="15.6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3.5166666666667" style="66" customWidth="1"/>
    <col min="6" max="6" width="9.91666666666667" style="66" customWidth="1"/>
    <col min="7" max="7" width="8.47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  <col min="12" max="16384" width="10.1666666666667" style="66"/>
  </cols>
  <sheetData>
    <row r="1" ht="26.55" spans="1:11">
      <c r="A1" s="180" t="s">
        <v>227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>
      <c r="A2" s="68" t="s">
        <v>53</v>
      </c>
      <c r="B2" s="181" t="s">
        <v>54</v>
      </c>
      <c r="C2" s="181"/>
      <c r="D2" s="70" t="s">
        <v>61</v>
      </c>
      <c r="E2" s="182" t="str">
        <f>首期!B4</f>
        <v>TAFFAN91511</v>
      </c>
      <c r="F2" s="72" t="s">
        <v>228</v>
      </c>
      <c r="G2" s="181" t="str">
        <f>首期!B5</f>
        <v>男式羽绒马甲</v>
      </c>
      <c r="H2" s="181"/>
      <c r="I2" s="105" t="s">
        <v>57</v>
      </c>
      <c r="J2" s="182" t="str">
        <f>首期!I2</f>
        <v>青岛锦瑞麟服装有限公司</v>
      </c>
      <c r="K2" s="203"/>
    </row>
    <row r="3" ht="85" customHeight="1" spans="1:11">
      <c r="A3" s="75" t="s">
        <v>75</v>
      </c>
      <c r="B3" s="183" t="str">
        <f>首期!B7</f>
        <v>3984件</v>
      </c>
      <c r="C3" s="183"/>
      <c r="D3" s="77" t="s">
        <v>229</v>
      </c>
      <c r="E3" s="184" t="str">
        <f>首期!F4</f>
        <v>2025/8/10-17件（1000_TR58）2025/8/10-800件（1000_TD06）2025/8/10-1643件（1000-TR01）2025/8/10-24件（海外-尼泊尔）2025/8/20-1000件（1000-TR01）2025/9/10-500件（1000-TR01）</v>
      </c>
      <c r="F3" s="185"/>
      <c r="G3" s="185"/>
      <c r="H3" s="80" t="s">
        <v>230</v>
      </c>
      <c r="I3" s="80"/>
      <c r="J3" s="80"/>
      <c r="K3" s="135"/>
    </row>
    <row r="4" spans="1:11">
      <c r="A4" s="81" t="s">
        <v>72</v>
      </c>
      <c r="B4" s="183">
        <v>2</v>
      </c>
      <c r="C4" s="183">
        <v>6</v>
      </c>
      <c r="D4" s="83" t="s">
        <v>231</v>
      </c>
      <c r="E4" s="186" t="s">
        <v>232</v>
      </c>
      <c r="F4" s="186"/>
      <c r="G4" s="186"/>
      <c r="H4" s="83" t="s">
        <v>233</v>
      </c>
      <c r="I4" s="83"/>
      <c r="J4" s="96" t="s">
        <v>66</v>
      </c>
      <c r="K4" s="136" t="s">
        <v>67</v>
      </c>
    </row>
    <row r="5" spans="1:11">
      <c r="A5" s="81" t="s">
        <v>234</v>
      </c>
      <c r="B5" s="183" t="s">
        <v>235</v>
      </c>
      <c r="C5" s="183"/>
      <c r="D5" s="77" t="s">
        <v>232</v>
      </c>
      <c r="E5" s="77" t="s">
        <v>236</v>
      </c>
      <c r="F5" s="77" t="s">
        <v>237</v>
      </c>
      <c r="G5" s="77" t="s">
        <v>238</v>
      </c>
      <c r="H5" s="83" t="s">
        <v>239</v>
      </c>
      <c r="I5" s="83"/>
      <c r="J5" s="96" t="s">
        <v>66</v>
      </c>
      <c r="K5" s="136" t="s">
        <v>67</v>
      </c>
    </row>
    <row r="6" spans="1:11">
      <c r="A6" s="84" t="s">
        <v>240</v>
      </c>
      <c r="B6" s="187" t="s">
        <v>241</v>
      </c>
      <c r="C6" s="187"/>
      <c r="D6" s="86" t="s">
        <v>242</v>
      </c>
      <c r="E6" s="87"/>
      <c r="F6" s="188" t="str">
        <f>B6</f>
        <v>4020件</v>
      </c>
      <c r="G6" s="86"/>
      <c r="H6" s="89" t="s">
        <v>243</v>
      </c>
      <c r="I6" s="89"/>
      <c r="J6" s="102" t="s">
        <v>66</v>
      </c>
      <c r="K6" s="137" t="s">
        <v>67</v>
      </c>
    </row>
    <row r="7" ht="16.3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244</v>
      </c>
      <c r="B8" s="72" t="s">
        <v>245</v>
      </c>
      <c r="C8" s="72" t="s">
        <v>246</v>
      </c>
      <c r="D8" s="72" t="s">
        <v>247</v>
      </c>
      <c r="E8" s="72" t="s">
        <v>248</v>
      </c>
      <c r="F8" s="72" t="s">
        <v>249</v>
      </c>
      <c r="G8" s="94" t="s">
        <v>250</v>
      </c>
      <c r="H8" s="95"/>
      <c r="I8" s="95"/>
      <c r="J8" s="95"/>
      <c r="K8" s="138"/>
    </row>
    <row r="9" spans="1:11">
      <c r="A9" s="81" t="s">
        <v>251</v>
      </c>
      <c r="B9" s="83"/>
      <c r="C9" s="96" t="s">
        <v>66</v>
      </c>
      <c r="D9" s="96" t="s">
        <v>67</v>
      </c>
      <c r="E9" s="77" t="s">
        <v>252</v>
      </c>
      <c r="F9" s="97" t="s">
        <v>253</v>
      </c>
      <c r="G9" s="189" t="s">
        <v>254</v>
      </c>
      <c r="H9" s="190"/>
      <c r="I9" s="190"/>
      <c r="J9" s="190"/>
      <c r="K9" s="204"/>
    </row>
    <row r="10" spans="1:11">
      <c r="A10" s="81" t="s">
        <v>255</v>
      </c>
      <c r="B10" s="83"/>
      <c r="C10" s="96" t="s">
        <v>66</v>
      </c>
      <c r="D10" s="96" t="s">
        <v>67</v>
      </c>
      <c r="E10" s="77" t="s">
        <v>256</v>
      </c>
      <c r="F10" s="97" t="s">
        <v>254</v>
      </c>
      <c r="G10" s="189" t="s">
        <v>257</v>
      </c>
      <c r="H10" s="190"/>
      <c r="I10" s="190"/>
      <c r="J10" s="190"/>
      <c r="K10" s="204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91</v>
      </c>
      <c r="B12" s="96" t="s">
        <v>87</v>
      </c>
      <c r="C12" s="96" t="s">
        <v>88</v>
      </c>
      <c r="D12" s="97"/>
      <c r="E12" s="77" t="s">
        <v>89</v>
      </c>
      <c r="F12" s="96" t="s">
        <v>87</v>
      </c>
      <c r="G12" s="96" t="s">
        <v>88</v>
      </c>
      <c r="H12" s="96"/>
      <c r="I12" s="77" t="s">
        <v>258</v>
      </c>
      <c r="J12" s="96" t="s">
        <v>87</v>
      </c>
      <c r="K12" s="136" t="s">
        <v>88</v>
      </c>
    </row>
    <row r="13" spans="1:11">
      <c r="A13" s="75" t="s">
        <v>94</v>
      </c>
      <c r="B13" s="96" t="s">
        <v>87</v>
      </c>
      <c r="C13" s="96" t="s">
        <v>88</v>
      </c>
      <c r="D13" s="97"/>
      <c r="E13" s="77" t="s">
        <v>99</v>
      </c>
      <c r="F13" s="96" t="s">
        <v>87</v>
      </c>
      <c r="G13" s="96" t="s">
        <v>88</v>
      </c>
      <c r="H13" s="96"/>
      <c r="I13" s="77" t="s">
        <v>259</v>
      </c>
      <c r="J13" s="96" t="s">
        <v>87</v>
      </c>
      <c r="K13" s="136" t="s">
        <v>88</v>
      </c>
    </row>
    <row r="14" ht="16.35" spans="1:11">
      <c r="A14" s="84" t="s">
        <v>260</v>
      </c>
      <c r="B14" s="102" t="s">
        <v>87</v>
      </c>
      <c r="C14" s="102" t="s">
        <v>88</v>
      </c>
      <c r="D14" s="87"/>
      <c r="E14" s="86" t="s">
        <v>261</v>
      </c>
      <c r="F14" s="102" t="s">
        <v>87</v>
      </c>
      <c r="G14" s="102" t="s">
        <v>88</v>
      </c>
      <c r="H14" s="102"/>
      <c r="I14" s="86" t="s">
        <v>262</v>
      </c>
      <c r="J14" s="102" t="s">
        <v>87</v>
      </c>
      <c r="K14" s="137" t="s">
        <v>88</v>
      </c>
    </row>
    <row r="15" ht="16.35" spans="1:11">
      <c r="A15" s="90" t="s">
        <v>185</v>
      </c>
      <c r="B15" s="191" t="s">
        <v>254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="178" customFormat="1" spans="1:11">
      <c r="A16" s="68" t="s">
        <v>263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264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265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92" t="s">
        <v>266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05"/>
    </row>
    <row r="20" spans="1:11">
      <c r="A20" s="194" t="s">
        <v>267</v>
      </c>
      <c r="B20" s="190"/>
      <c r="C20" s="190"/>
      <c r="D20" s="190"/>
      <c r="E20" s="190"/>
      <c r="F20" s="190"/>
      <c r="G20" s="190"/>
      <c r="H20" s="190"/>
      <c r="I20" s="190"/>
      <c r="J20" s="190"/>
      <c r="K20" s="204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125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6.35" spans="1:11">
      <c r="A25" s="111" t="s">
        <v>268</v>
      </c>
      <c r="B25" s="195" t="s">
        <v>254</v>
      </c>
      <c r="C25" s="195"/>
      <c r="D25" s="195"/>
      <c r="E25" s="195"/>
      <c r="F25" s="195"/>
      <c r="G25" s="195"/>
      <c r="H25" s="195"/>
      <c r="I25" s="195"/>
      <c r="J25" s="195"/>
      <c r="K25" s="206"/>
    </row>
    <row r="26" ht="16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269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96" t="s">
        <v>270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07"/>
    </row>
    <row r="29" spans="1:11">
      <c r="A29" s="196" t="s">
        <v>271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07"/>
    </row>
    <row r="30" spans="1:11">
      <c r="A30" s="196" t="s">
        <v>272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07"/>
    </row>
    <row r="31" spans="1:11">
      <c r="A31" s="117" t="s">
        <v>273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ht="23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ht="18.75" customHeight="1" spans="1:11">
      <c r="A37" s="124" t="s">
        <v>274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="179" customFormat="1" ht="18.75" customHeight="1" spans="1:11">
      <c r="A38" s="81" t="s">
        <v>275</v>
      </c>
      <c r="B38" s="83"/>
      <c r="C38" s="83"/>
      <c r="D38" s="80" t="s">
        <v>276</v>
      </c>
      <c r="E38" s="80"/>
      <c r="F38" s="126" t="s">
        <v>277</v>
      </c>
      <c r="G38" s="127"/>
      <c r="H38" s="83" t="s">
        <v>278</v>
      </c>
      <c r="I38" s="83"/>
      <c r="J38" s="83" t="s">
        <v>279</v>
      </c>
      <c r="K38" s="142"/>
    </row>
    <row r="39" ht="18.75" customHeight="1" spans="1:13">
      <c r="A39" s="81" t="s">
        <v>185</v>
      </c>
      <c r="B39" s="198" t="s">
        <v>280</v>
      </c>
      <c r="C39" s="198"/>
      <c r="D39" s="198"/>
      <c r="E39" s="198"/>
      <c r="F39" s="198"/>
      <c r="G39" s="198"/>
      <c r="H39" s="198"/>
      <c r="I39" s="198"/>
      <c r="J39" s="198"/>
      <c r="K39" s="208"/>
      <c r="M39" s="179"/>
    </row>
    <row r="40" ht="31" customHeight="1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32" customHeight="1" spans="1:11">
      <c r="A42" s="84" t="s">
        <v>141</v>
      </c>
      <c r="B42" s="199" t="s">
        <v>281</v>
      </c>
      <c r="C42" s="199"/>
      <c r="D42" s="200" t="s">
        <v>282</v>
      </c>
      <c r="E42" s="201" t="s">
        <v>283</v>
      </c>
      <c r="F42" s="86" t="s">
        <v>145</v>
      </c>
      <c r="G42" s="202">
        <v>45852</v>
      </c>
      <c r="H42" s="132" t="s">
        <v>146</v>
      </c>
      <c r="I42" s="132"/>
      <c r="J42" s="199" t="s">
        <v>147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408305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408305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408305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138430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285750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63500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31750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9"/>
  <sheetViews>
    <sheetView tabSelected="1" zoomScale="80" zoomScaleNormal="80" workbookViewId="0">
      <selection activeCell="L21" sqref="L21"/>
    </sheetView>
  </sheetViews>
  <sheetFormatPr defaultColWidth="9" defaultRowHeight="26" customHeight="1"/>
  <cols>
    <col min="1" max="1" width="17.1666666666667" style="153" customWidth="1"/>
    <col min="2" max="7" width="12" style="153" customWidth="1"/>
    <col min="8" max="8" width="1.33333333333333" style="153" customWidth="1"/>
    <col min="9" max="14" width="15.1666666666667" style="154" customWidth="1"/>
    <col min="15" max="16384" width="9" style="153"/>
  </cols>
  <sheetData>
    <row r="1" ht="22" customHeight="1" spans="1:14">
      <c r="A1" s="155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" customHeight="1" spans="1:14">
      <c r="A2" s="157" t="s">
        <v>61</v>
      </c>
      <c r="B2" s="158" t="str">
        <f>尾期1!E2</f>
        <v>TAFFAN91511</v>
      </c>
      <c r="C2" s="158"/>
      <c r="D2" s="159" t="s">
        <v>68</v>
      </c>
      <c r="E2" s="158" t="str">
        <f>尾期1!G2</f>
        <v>男式羽绒马甲</v>
      </c>
      <c r="F2" s="158"/>
      <c r="G2" s="158"/>
      <c r="H2" s="160"/>
      <c r="I2" s="169" t="s">
        <v>57</v>
      </c>
      <c r="J2" s="170" t="s">
        <v>56</v>
      </c>
      <c r="K2" s="170"/>
      <c r="L2" s="170"/>
      <c r="M2" s="170"/>
      <c r="N2" s="170"/>
    </row>
    <row r="3" ht="22" customHeight="1" spans="1:14">
      <c r="A3" s="161" t="s">
        <v>151</v>
      </c>
      <c r="B3" s="162" t="s">
        <v>152</v>
      </c>
      <c r="C3" s="162"/>
      <c r="D3" s="162"/>
      <c r="E3" s="162"/>
      <c r="F3" s="162"/>
      <c r="G3" s="162"/>
      <c r="H3" s="160"/>
      <c r="I3" s="171" t="s">
        <v>153</v>
      </c>
      <c r="J3" s="171"/>
      <c r="K3" s="171"/>
      <c r="L3" s="171"/>
      <c r="M3" s="171"/>
      <c r="N3" s="171"/>
    </row>
    <row r="4" ht="22" customHeight="1" spans="1:14">
      <c r="A4" s="161"/>
      <c r="B4" s="163" t="s">
        <v>154</v>
      </c>
      <c r="C4" s="163" t="s">
        <v>155</v>
      </c>
      <c r="D4" s="163" t="s">
        <v>156</v>
      </c>
      <c r="E4" s="163" t="s">
        <v>157</v>
      </c>
      <c r="F4" s="163" t="s">
        <v>158</v>
      </c>
      <c r="G4" s="163" t="s">
        <v>159</v>
      </c>
      <c r="H4" s="160"/>
      <c r="I4" s="163" t="s">
        <v>284</v>
      </c>
      <c r="J4" s="163" t="s">
        <v>216</v>
      </c>
      <c r="K4" s="163" t="s">
        <v>285</v>
      </c>
      <c r="L4" s="163" t="s">
        <v>286</v>
      </c>
      <c r="M4" s="163" t="s">
        <v>219</v>
      </c>
      <c r="N4" s="163" t="s">
        <v>220</v>
      </c>
    </row>
    <row r="5" ht="22" customHeight="1" spans="1:14">
      <c r="A5" s="161"/>
      <c r="B5" s="163" t="s">
        <v>161</v>
      </c>
      <c r="C5" s="163" t="s">
        <v>162</v>
      </c>
      <c r="D5" s="163" t="s">
        <v>163</v>
      </c>
      <c r="E5" s="163" t="s">
        <v>164</v>
      </c>
      <c r="F5" s="163" t="s">
        <v>165</v>
      </c>
      <c r="G5" s="163" t="s">
        <v>166</v>
      </c>
      <c r="H5" s="160"/>
      <c r="I5" s="163" t="s">
        <v>161</v>
      </c>
      <c r="J5" s="163" t="s">
        <v>162</v>
      </c>
      <c r="K5" s="163" t="s">
        <v>163</v>
      </c>
      <c r="L5" s="163" t="s">
        <v>164</v>
      </c>
      <c r="M5" s="163" t="s">
        <v>165</v>
      </c>
      <c r="N5" s="163" t="s">
        <v>166</v>
      </c>
    </row>
    <row r="6" ht="22" customHeight="1" spans="1:14">
      <c r="A6" s="164" t="s">
        <v>170</v>
      </c>
      <c r="B6" s="165">
        <f t="shared" ref="B6:B10" si="0">C6-1</f>
        <v>67</v>
      </c>
      <c r="C6" s="165">
        <f>D6-2</f>
        <v>68</v>
      </c>
      <c r="D6" s="164">
        <v>70</v>
      </c>
      <c r="E6" s="165">
        <f>D6+2</f>
        <v>72</v>
      </c>
      <c r="F6" s="165">
        <f>E6+2</f>
        <v>74</v>
      </c>
      <c r="G6" s="165">
        <f>F6+1</f>
        <v>75</v>
      </c>
      <c r="H6" s="160"/>
      <c r="I6" s="172" t="s">
        <v>287</v>
      </c>
      <c r="J6" s="172" t="s">
        <v>288</v>
      </c>
      <c r="K6" s="172" t="s">
        <v>287</v>
      </c>
      <c r="L6" s="172" t="s">
        <v>287</v>
      </c>
      <c r="M6" s="172" t="s">
        <v>289</v>
      </c>
      <c r="N6" s="172" t="s">
        <v>290</v>
      </c>
    </row>
    <row r="7" ht="22" customHeight="1" spans="1:14">
      <c r="A7" s="164" t="s">
        <v>172</v>
      </c>
      <c r="B7" s="165">
        <f t="shared" si="0"/>
        <v>61</v>
      </c>
      <c r="C7" s="165">
        <f>D7-2</f>
        <v>62</v>
      </c>
      <c r="D7" s="164">
        <v>64</v>
      </c>
      <c r="E7" s="165">
        <f>D7+2</f>
        <v>66</v>
      </c>
      <c r="F7" s="165">
        <f>E7+2</f>
        <v>68</v>
      </c>
      <c r="G7" s="165">
        <f>F7+1</f>
        <v>69</v>
      </c>
      <c r="H7" s="160"/>
      <c r="I7" s="172" t="s">
        <v>291</v>
      </c>
      <c r="J7" s="172" t="s">
        <v>292</v>
      </c>
      <c r="K7" s="172" t="s">
        <v>290</v>
      </c>
      <c r="L7" s="172" t="s">
        <v>291</v>
      </c>
      <c r="M7" s="172" t="s">
        <v>293</v>
      </c>
      <c r="N7" s="172" t="s">
        <v>294</v>
      </c>
    </row>
    <row r="8" ht="22" customHeight="1" spans="1:14">
      <c r="A8" s="164" t="s">
        <v>174</v>
      </c>
      <c r="B8" s="165">
        <f>C8-4</f>
        <v>108</v>
      </c>
      <c r="C8" s="165">
        <f>D8-4</f>
        <v>112</v>
      </c>
      <c r="D8" s="164">
        <v>116</v>
      </c>
      <c r="E8" s="165">
        <f>D8+4</f>
        <v>120</v>
      </c>
      <c r="F8" s="165">
        <f>E8+4</f>
        <v>124</v>
      </c>
      <c r="G8" s="165">
        <f>F8+6</f>
        <v>130</v>
      </c>
      <c r="H8" s="160"/>
      <c r="I8" s="172" t="s">
        <v>295</v>
      </c>
      <c r="J8" s="172" t="s">
        <v>295</v>
      </c>
      <c r="K8" s="172" t="s">
        <v>295</v>
      </c>
      <c r="L8" s="172" t="s">
        <v>291</v>
      </c>
      <c r="M8" s="172" t="s">
        <v>291</v>
      </c>
      <c r="N8" s="172" t="s">
        <v>295</v>
      </c>
    </row>
    <row r="9" ht="22" customHeight="1" spans="1:14">
      <c r="A9" s="164" t="s">
        <v>175</v>
      </c>
      <c r="B9" s="165">
        <f>C9-4</f>
        <v>104</v>
      </c>
      <c r="C9" s="165">
        <f>D9-4</f>
        <v>108</v>
      </c>
      <c r="D9" s="166">
        <v>112</v>
      </c>
      <c r="E9" s="165">
        <f>D9+4</f>
        <v>116</v>
      </c>
      <c r="F9" s="165">
        <f>E9+5</f>
        <v>121</v>
      </c>
      <c r="G9" s="165">
        <f>F9+6</f>
        <v>127</v>
      </c>
      <c r="H9" s="160"/>
      <c r="I9" s="172" t="s">
        <v>291</v>
      </c>
      <c r="J9" s="172" t="s">
        <v>291</v>
      </c>
      <c r="K9" s="172" t="s">
        <v>291</v>
      </c>
      <c r="L9" s="172" t="s">
        <v>291</v>
      </c>
      <c r="M9" s="172" t="s">
        <v>296</v>
      </c>
      <c r="N9" s="172" t="s">
        <v>295</v>
      </c>
    </row>
    <row r="10" ht="22" customHeight="1" spans="1:14">
      <c r="A10" s="164" t="s">
        <v>176</v>
      </c>
      <c r="B10" s="165">
        <f t="shared" si="0"/>
        <v>44</v>
      </c>
      <c r="C10" s="165">
        <f t="shared" ref="C10:C14" si="1">D10-1</f>
        <v>45</v>
      </c>
      <c r="D10" s="164">
        <v>46</v>
      </c>
      <c r="E10" s="165">
        <f t="shared" ref="E10:E13" si="2">D10+1</f>
        <v>47</v>
      </c>
      <c r="F10" s="165">
        <f t="shared" ref="F10:F13" si="3">E10+1</f>
        <v>48</v>
      </c>
      <c r="G10" s="165">
        <f>F10+1.2</f>
        <v>49.2</v>
      </c>
      <c r="H10" s="160"/>
      <c r="I10" s="172" t="s">
        <v>297</v>
      </c>
      <c r="J10" s="172" t="s">
        <v>291</v>
      </c>
      <c r="K10" s="172" t="s">
        <v>297</v>
      </c>
      <c r="L10" s="172" t="s">
        <v>297</v>
      </c>
      <c r="M10" s="172" t="s">
        <v>291</v>
      </c>
      <c r="N10" s="172" t="s">
        <v>298</v>
      </c>
    </row>
    <row r="11" ht="22" customHeight="1" spans="1:14">
      <c r="A11" s="164" t="s">
        <v>177</v>
      </c>
      <c r="B11" s="164">
        <f>C11</f>
        <v>6</v>
      </c>
      <c r="C11" s="164">
        <f>D11</f>
        <v>6</v>
      </c>
      <c r="D11" s="164">
        <v>6</v>
      </c>
      <c r="E11" s="164">
        <f t="shared" ref="E11:G11" si="4">D11</f>
        <v>6</v>
      </c>
      <c r="F11" s="164">
        <f t="shared" si="4"/>
        <v>6</v>
      </c>
      <c r="G11" s="164">
        <f t="shared" si="4"/>
        <v>6</v>
      </c>
      <c r="H11" s="160"/>
      <c r="I11" s="172" t="s">
        <v>291</v>
      </c>
      <c r="J11" s="172" t="s">
        <v>291</v>
      </c>
      <c r="K11" s="172" t="s">
        <v>291</v>
      </c>
      <c r="L11" s="172" t="s">
        <v>291</v>
      </c>
      <c r="M11" s="172" t="s">
        <v>291</v>
      </c>
      <c r="N11" s="172" t="s">
        <v>291</v>
      </c>
    </row>
    <row r="12" ht="22" customHeight="1" spans="1:14">
      <c r="A12" s="164" t="s">
        <v>179</v>
      </c>
      <c r="B12" s="165">
        <f>C12-1</f>
        <v>52</v>
      </c>
      <c r="C12" s="165">
        <f t="shared" si="1"/>
        <v>53</v>
      </c>
      <c r="D12" s="164">
        <v>54</v>
      </c>
      <c r="E12" s="165">
        <f t="shared" si="2"/>
        <v>55</v>
      </c>
      <c r="F12" s="165">
        <f t="shared" si="3"/>
        <v>56</v>
      </c>
      <c r="G12" s="165">
        <f>F12+1.5</f>
        <v>57.5</v>
      </c>
      <c r="H12" s="160"/>
      <c r="I12" s="172" t="s">
        <v>290</v>
      </c>
      <c r="J12" s="172" t="s">
        <v>291</v>
      </c>
      <c r="K12" s="172" t="s">
        <v>291</v>
      </c>
      <c r="L12" s="172" t="s">
        <v>290</v>
      </c>
      <c r="M12" s="172" t="s">
        <v>291</v>
      </c>
      <c r="N12" s="172" t="s">
        <v>291</v>
      </c>
    </row>
    <row r="13" ht="22" customHeight="1" spans="1:14">
      <c r="A13" s="164" t="s">
        <v>180</v>
      </c>
      <c r="B13" s="165">
        <f>C13-1</f>
        <v>54</v>
      </c>
      <c r="C13" s="165">
        <f t="shared" si="1"/>
        <v>55</v>
      </c>
      <c r="D13" s="164">
        <v>56</v>
      </c>
      <c r="E13" s="165">
        <f t="shared" si="2"/>
        <v>57</v>
      </c>
      <c r="F13" s="165">
        <f t="shared" si="3"/>
        <v>58</v>
      </c>
      <c r="G13" s="165">
        <f>F13+1.5</f>
        <v>59.5</v>
      </c>
      <c r="H13" s="160"/>
      <c r="I13" s="172" t="s">
        <v>291</v>
      </c>
      <c r="J13" s="172" t="s">
        <v>291</v>
      </c>
      <c r="K13" s="172" t="s">
        <v>291</v>
      </c>
      <c r="L13" s="172" t="s">
        <v>291</v>
      </c>
      <c r="M13" s="172" t="s">
        <v>291</v>
      </c>
      <c r="N13" s="172" t="s">
        <v>291</v>
      </c>
    </row>
    <row r="14" ht="22" customHeight="1" spans="1:14">
      <c r="A14" s="164" t="s">
        <v>182</v>
      </c>
      <c r="B14" s="165">
        <f>C14</f>
        <v>18.5</v>
      </c>
      <c r="C14" s="165">
        <f t="shared" si="1"/>
        <v>18.5</v>
      </c>
      <c r="D14" s="164">
        <v>19.5</v>
      </c>
      <c r="E14" s="165">
        <f>D14</f>
        <v>19.5</v>
      </c>
      <c r="F14" s="165">
        <f>D14+1.5</f>
        <v>21</v>
      </c>
      <c r="G14" s="165">
        <f>F14</f>
        <v>21</v>
      </c>
      <c r="H14" s="160"/>
      <c r="I14" s="172" t="s">
        <v>291</v>
      </c>
      <c r="J14" s="172" t="s">
        <v>299</v>
      </c>
      <c r="K14" s="172" t="s">
        <v>291</v>
      </c>
      <c r="L14" s="172" t="s">
        <v>291</v>
      </c>
      <c r="M14" s="172" t="s">
        <v>291</v>
      </c>
      <c r="N14" s="172" t="s">
        <v>291</v>
      </c>
    </row>
    <row r="15" ht="22" customHeight="1" spans="1:14">
      <c r="A15" s="164" t="s">
        <v>183</v>
      </c>
      <c r="B15" s="165">
        <f>C15-3</f>
        <v>63</v>
      </c>
      <c r="C15" s="165">
        <f>D15-4</f>
        <v>66</v>
      </c>
      <c r="D15" s="165">
        <v>70</v>
      </c>
      <c r="E15" s="165">
        <f>D15+4</f>
        <v>74</v>
      </c>
      <c r="F15" s="165">
        <f>E15+6</f>
        <v>80</v>
      </c>
      <c r="G15" s="165">
        <f>F15+4</f>
        <v>84</v>
      </c>
      <c r="H15" s="160"/>
      <c r="I15" s="173"/>
      <c r="J15" s="173"/>
      <c r="K15" s="173"/>
      <c r="L15" s="173"/>
      <c r="M15" s="173"/>
      <c r="N15" s="174"/>
    </row>
    <row r="16" ht="22" customHeight="1" spans="1:14">
      <c r="A16" s="164" t="s">
        <v>184</v>
      </c>
      <c r="B16" s="165">
        <f t="shared" ref="B16:G16" si="5">B15-3</f>
        <v>60</v>
      </c>
      <c r="C16" s="165">
        <f t="shared" si="5"/>
        <v>63</v>
      </c>
      <c r="D16" s="165">
        <v>67</v>
      </c>
      <c r="E16" s="165">
        <f t="shared" si="5"/>
        <v>71</v>
      </c>
      <c r="F16" s="165">
        <f t="shared" si="5"/>
        <v>77</v>
      </c>
      <c r="G16" s="165">
        <f t="shared" si="5"/>
        <v>81</v>
      </c>
      <c r="H16" s="160"/>
      <c r="I16" s="175"/>
      <c r="J16" s="175"/>
      <c r="K16" s="175"/>
      <c r="L16" s="175"/>
      <c r="M16" s="175"/>
      <c r="N16" s="175"/>
    </row>
    <row r="17" ht="22" customHeight="1" spans="1:14">
      <c r="A17" s="167" t="s">
        <v>185</v>
      </c>
      <c r="D17" s="168"/>
      <c r="E17" s="168"/>
      <c r="F17" s="168"/>
      <c r="G17" s="168"/>
      <c r="H17" s="168"/>
      <c r="I17" s="176"/>
      <c r="J17" s="176"/>
      <c r="K17" s="176"/>
      <c r="L17" s="176"/>
      <c r="M17" s="176"/>
      <c r="N17" s="176"/>
    </row>
    <row r="18" ht="22" customHeight="1" spans="1:14">
      <c r="A18" s="153" t="s">
        <v>300</v>
      </c>
      <c r="D18" s="168"/>
      <c r="E18" s="168"/>
      <c r="F18" s="168"/>
      <c r="G18" s="168"/>
      <c r="H18" s="168"/>
      <c r="I18" s="176"/>
      <c r="J18" s="176"/>
      <c r="K18" s="176"/>
      <c r="L18" s="176"/>
      <c r="M18" s="176"/>
      <c r="N18" s="176"/>
    </row>
    <row r="19" ht="15.6" spans="1:13">
      <c r="A19" s="168"/>
      <c r="B19" s="168"/>
      <c r="C19" s="168"/>
      <c r="D19" s="168"/>
      <c r="E19" s="168"/>
      <c r="F19" s="168"/>
      <c r="G19" s="168"/>
      <c r="H19" s="168"/>
      <c r="I19" s="177" t="s">
        <v>301</v>
      </c>
      <c r="J19" s="177"/>
      <c r="K19" s="177" t="s">
        <v>188</v>
      </c>
      <c r="L19" s="177"/>
      <c r="M19" s="177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E24" sqref="E24:K24"/>
    </sheetView>
  </sheetViews>
  <sheetFormatPr defaultColWidth="9" defaultRowHeight="15.6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</cols>
  <sheetData>
    <row r="1" ht="26.55" spans="1:11">
      <c r="A1" s="67" t="s">
        <v>227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6.35" spans="1:11">
      <c r="A2" s="68" t="s">
        <v>53</v>
      </c>
      <c r="B2" s="69" t="s">
        <v>54</v>
      </c>
      <c r="C2" s="69"/>
      <c r="D2" s="70" t="s">
        <v>61</v>
      </c>
      <c r="E2" s="71" t="s">
        <v>302</v>
      </c>
      <c r="F2" s="72" t="s">
        <v>228</v>
      </c>
      <c r="G2" s="73" t="s">
        <v>303</v>
      </c>
      <c r="H2" s="74"/>
      <c r="I2" s="105" t="s">
        <v>57</v>
      </c>
      <c r="J2" s="133" t="s">
        <v>304</v>
      </c>
      <c r="K2" s="134"/>
    </row>
    <row r="3" spans="1:11">
      <c r="A3" s="75" t="s">
        <v>75</v>
      </c>
      <c r="B3" s="76">
        <v>11684</v>
      </c>
      <c r="C3" s="76"/>
      <c r="D3" s="77" t="s">
        <v>229</v>
      </c>
      <c r="E3" s="78">
        <v>45721</v>
      </c>
      <c r="F3" s="79"/>
      <c r="G3" s="79"/>
      <c r="H3" s="80" t="s">
        <v>230</v>
      </c>
      <c r="I3" s="80"/>
      <c r="J3" s="80"/>
      <c r="K3" s="135"/>
    </row>
    <row r="4" spans="1:11">
      <c r="A4" s="81" t="s">
        <v>72</v>
      </c>
      <c r="B4" s="82">
        <v>4</v>
      </c>
      <c r="C4" s="82">
        <v>6</v>
      </c>
      <c r="D4" s="83" t="s">
        <v>231</v>
      </c>
      <c r="E4" s="79" t="s">
        <v>232</v>
      </c>
      <c r="F4" s="79"/>
      <c r="G4" s="79"/>
      <c r="H4" s="83" t="s">
        <v>233</v>
      </c>
      <c r="I4" s="83"/>
      <c r="J4" s="96" t="s">
        <v>66</v>
      </c>
      <c r="K4" s="136" t="s">
        <v>67</v>
      </c>
    </row>
    <row r="5" spans="1:11">
      <c r="A5" s="81" t="s">
        <v>234</v>
      </c>
      <c r="B5" s="76" t="s">
        <v>305</v>
      </c>
      <c r="C5" s="76"/>
      <c r="D5" s="77" t="s">
        <v>232</v>
      </c>
      <c r="E5" s="77" t="s">
        <v>236</v>
      </c>
      <c r="F5" s="77" t="s">
        <v>237</v>
      </c>
      <c r="G5" s="77" t="s">
        <v>238</v>
      </c>
      <c r="H5" s="83" t="s">
        <v>239</v>
      </c>
      <c r="I5" s="83"/>
      <c r="J5" s="96" t="s">
        <v>66</v>
      </c>
      <c r="K5" s="136" t="s">
        <v>67</v>
      </c>
    </row>
    <row r="6" ht="16.35" spans="1:11">
      <c r="A6" s="84" t="s">
        <v>240</v>
      </c>
      <c r="B6" s="85">
        <v>315</v>
      </c>
      <c r="C6" s="85"/>
      <c r="D6" s="86" t="s">
        <v>242</v>
      </c>
      <c r="E6" s="87"/>
      <c r="F6" s="88">
        <v>11684</v>
      </c>
      <c r="G6" s="86"/>
      <c r="H6" s="89" t="s">
        <v>243</v>
      </c>
      <c r="I6" s="89"/>
      <c r="J6" s="102" t="s">
        <v>66</v>
      </c>
      <c r="K6" s="137" t="s">
        <v>67</v>
      </c>
    </row>
    <row r="7" ht="16.3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244</v>
      </c>
      <c r="B8" s="72" t="s">
        <v>245</v>
      </c>
      <c r="C8" s="72" t="s">
        <v>246</v>
      </c>
      <c r="D8" s="72" t="s">
        <v>247</v>
      </c>
      <c r="E8" s="72" t="s">
        <v>248</v>
      </c>
      <c r="F8" s="72" t="s">
        <v>249</v>
      </c>
      <c r="G8" s="94" t="s">
        <v>306</v>
      </c>
      <c r="H8" s="95"/>
      <c r="I8" s="95"/>
      <c r="J8" s="95"/>
      <c r="K8" s="138"/>
    </row>
    <row r="9" spans="1:11">
      <c r="A9" s="81" t="s">
        <v>251</v>
      </c>
      <c r="B9" s="83"/>
      <c r="C9" s="96" t="s">
        <v>66</v>
      </c>
      <c r="D9" s="96" t="s">
        <v>67</v>
      </c>
      <c r="E9" s="77" t="s">
        <v>252</v>
      </c>
      <c r="F9" s="97" t="s">
        <v>253</v>
      </c>
      <c r="G9" s="98" t="s">
        <v>254</v>
      </c>
      <c r="H9" s="99"/>
      <c r="I9" s="99"/>
      <c r="J9" s="99"/>
      <c r="K9" s="139"/>
    </row>
    <row r="10" spans="1:11">
      <c r="A10" s="81" t="s">
        <v>255</v>
      </c>
      <c r="B10" s="83"/>
      <c r="C10" s="96" t="s">
        <v>66</v>
      </c>
      <c r="D10" s="96" t="s">
        <v>67</v>
      </c>
      <c r="E10" s="77" t="s">
        <v>256</v>
      </c>
      <c r="F10" s="97" t="s">
        <v>254</v>
      </c>
      <c r="G10" s="98" t="s">
        <v>257</v>
      </c>
      <c r="H10" s="99"/>
      <c r="I10" s="99"/>
      <c r="J10" s="99"/>
      <c r="K10" s="139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91</v>
      </c>
      <c r="B12" s="96" t="s">
        <v>87</v>
      </c>
      <c r="C12" s="96" t="s">
        <v>88</v>
      </c>
      <c r="D12" s="97"/>
      <c r="E12" s="77" t="s">
        <v>89</v>
      </c>
      <c r="F12" s="96" t="s">
        <v>87</v>
      </c>
      <c r="G12" s="96" t="s">
        <v>88</v>
      </c>
      <c r="H12" s="96"/>
      <c r="I12" s="77" t="s">
        <v>258</v>
      </c>
      <c r="J12" s="96" t="s">
        <v>87</v>
      </c>
      <c r="K12" s="136" t="s">
        <v>88</v>
      </c>
    </row>
    <row r="13" spans="1:11">
      <c r="A13" s="75" t="s">
        <v>94</v>
      </c>
      <c r="B13" s="96" t="s">
        <v>87</v>
      </c>
      <c r="C13" s="96" t="s">
        <v>88</v>
      </c>
      <c r="D13" s="97"/>
      <c r="E13" s="77" t="s">
        <v>99</v>
      </c>
      <c r="F13" s="96" t="s">
        <v>87</v>
      </c>
      <c r="G13" s="96" t="s">
        <v>88</v>
      </c>
      <c r="H13" s="96"/>
      <c r="I13" s="77" t="s">
        <v>259</v>
      </c>
      <c r="J13" s="96" t="s">
        <v>87</v>
      </c>
      <c r="K13" s="136" t="s">
        <v>88</v>
      </c>
    </row>
    <row r="14" ht="16.35" spans="1:11">
      <c r="A14" s="84" t="s">
        <v>260</v>
      </c>
      <c r="B14" s="102" t="s">
        <v>87</v>
      </c>
      <c r="C14" s="102" t="s">
        <v>88</v>
      </c>
      <c r="D14" s="87"/>
      <c r="E14" s="86" t="s">
        <v>261</v>
      </c>
      <c r="F14" s="102" t="s">
        <v>87</v>
      </c>
      <c r="G14" s="102" t="s">
        <v>88</v>
      </c>
      <c r="H14" s="102"/>
      <c r="I14" s="86" t="s">
        <v>262</v>
      </c>
      <c r="J14" s="102" t="s">
        <v>87</v>
      </c>
      <c r="K14" s="137" t="s">
        <v>88</v>
      </c>
    </row>
    <row r="15" ht="16.35" spans="1:11">
      <c r="A15" s="90" t="s">
        <v>185</v>
      </c>
      <c r="B15" s="103" t="s">
        <v>254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pans="1:11">
      <c r="A16" s="68" t="s">
        <v>263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307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265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06" t="s">
        <v>308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3"/>
    </row>
    <row r="20" spans="1:11">
      <c r="A20" s="108" t="s">
        <v>309</v>
      </c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08" t="s">
        <v>310</v>
      </c>
      <c r="B21" s="99"/>
      <c r="C21" s="99"/>
      <c r="D21" s="99"/>
      <c r="E21" s="99"/>
      <c r="F21" s="99"/>
      <c r="G21" s="99"/>
      <c r="H21" s="99"/>
      <c r="I21" s="99"/>
      <c r="J21" s="99"/>
      <c r="K21" s="139"/>
    </row>
    <row r="22" spans="1:11">
      <c r="A22" s="108" t="s">
        <v>311</v>
      </c>
      <c r="B22" s="99"/>
      <c r="C22" s="99"/>
      <c r="D22" s="99"/>
      <c r="E22" s="99"/>
      <c r="F22" s="99"/>
      <c r="G22" s="99"/>
      <c r="H22" s="99"/>
      <c r="I22" s="99"/>
      <c r="J22" s="99"/>
      <c r="K22" s="13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125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6.35" spans="1:11">
      <c r="A25" s="111" t="s">
        <v>268</v>
      </c>
      <c r="B25" s="112" t="s">
        <v>254</v>
      </c>
      <c r="C25" s="112"/>
      <c r="D25" s="112"/>
      <c r="E25" s="112"/>
      <c r="F25" s="112"/>
      <c r="G25" s="112"/>
      <c r="H25" s="112"/>
      <c r="I25" s="112"/>
      <c r="J25" s="112"/>
      <c r="K25" s="145"/>
    </row>
    <row r="26" ht="16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269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5" t="s">
        <v>312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6"/>
    </row>
    <row r="29" spans="1:11">
      <c r="A29" s="115" t="s">
        <v>313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6"/>
    </row>
    <row r="30" spans="1:11">
      <c r="A30" s="115" t="s">
        <v>314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46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6.35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spans="1:11">
      <c r="A37" s="124" t="s">
        <v>274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pans="1:11">
      <c r="A38" s="81" t="s">
        <v>275</v>
      </c>
      <c r="B38" s="83"/>
      <c r="C38" s="83"/>
      <c r="D38" s="80" t="s">
        <v>276</v>
      </c>
      <c r="E38" s="80"/>
      <c r="F38" s="126" t="s">
        <v>277</v>
      </c>
      <c r="G38" s="127"/>
      <c r="H38" s="83" t="s">
        <v>278</v>
      </c>
      <c r="I38" s="83"/>
      <c r="J38" s="83" t="s">
        <v>279</v>
      </c>
      <c r="K38" s="142"/>
    </row>
    <row r="39" spans="1:11">
      <c r="A39" s="81" t="s">
        <v>185</v>
      </c>
      <c r="B39" s="128" t="s">
        <v>315</v>
      </c>
      <c r="C39" s="128"/>
      <c r="D39" s="128"/>
      <c r="E39" s="128"/>
      <c r="F39" s="128"/>
      <c r="G39" s="128"/>
      <c r="H39" s="128"/>
      <c r="I39" s="128"/>
      <c r="J39" s="128"/>
      <c r="K39" s="151"/>
    </row>
    <row r="40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16.35" spans="1:11">
      <c r="A42" s="84" t="s">
        <v>141</v>
      </c>
      <c r="B42" s="129" t="s">
        <v>316</v>
      </c>
      <c r="C42" s="129"/>
      <c r="D42" s="86" t="s">
        <v>282</v>
      </c>
      <c r="E42" s="130" t="s">
        <v>317</v>
      </c>
      <c r="F42" s="86" t="s">
        <v>145</v>
      </c>
      <c r="G42" s="131">
        <v>45724</v>
      </c>
      <c r="H42" s="132" t="s">
        <v>146</v>
      </c>
      <c r="I42" s="132"/>
      <c r="J42" s="129" t="s">
        <v>317</v>
      </c>
      <c r="K42" s="15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2025-07-24T13:01:06Z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