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<sst xmlns="http://schemas.openxmlformats.org/spreadsheetml/2006/main" count="275" uniqueCount="125">
  <si>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</si>
  <si>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</si>
  <si>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</si>
  <si>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</si>
  <si>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</si>
  <si>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</si>
  <si>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</si>
  <si>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</si>
  <si>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</si>
  <si>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</si>
  <si>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</si>
  <si>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</si>
  <si>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</si>
  <si>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</si>
  <si>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</si>
  <si>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</si>
  <si>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</si>
  <si>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</si>
  <si>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</si>
  <si>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TAEEBN91800</t>
  </si>
  <si>
    <t>品名</t>
  </si>
  <si>
    <t>男士软壳外套</t>
  </si>
  <si>
    <t>生产工厂</t>
  </si>
  <si>
    <t>大连信和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</si>
  <si>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</si>
  <si>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</si>
  <si>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</si>
  <si>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</si>
  <si>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</si>
  <si>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</si>
  <si>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</si>
  <si>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</si>
  <si>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</si>
  <si>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</si>
  <si>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L黑色</t>
  </si>
  <si>
    <t>XXL黑色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</si>
  <si>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</si>
  <si>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</si>
  <si>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</si>
  <si>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</si>
  <si>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</si>
  <si>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</si>
  <si>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</si>
  <si>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</si>
  <si>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</si>
  <si>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后中长（后中量）</t>
  </si>
  <si>
    <t>-0.5</t>
  </si>
  <si>
    <t>前中拉链长</t>
  </si>
  <si>
    <t>-1</t>
  </si>
  <si>
    <t>胸围（L后中向下30cm）</t>
  </si>
  <si>
    <t>0</t>
  </si>
  <si>
    <t>1</t>
  </si>
  <si>
    <t>腰围（L后中向下45cm）</t>
  </si>
  <si>
    <t>-1.5</t>
  </si>
  <si>
    <t>摆围（下摆后点到前点直量）</t>
  </si>
  <si>
    <t>肩宽（颈后中到肩点）</t>
  </si>
  <si>
    <t>-0.3</t>
  </si>
  <si>
    <t>-0.4</t>
  </si>
  <si>
    <t>肩点袖长（肩点到袖口）</t>
  </si>
  <si>
    <t>袖肥/2（参考值见注解）
（L肩点至14.5cm处）</t>
  </si>
  <si>
    <t>袖肘围/2（L肩点至31cm处）</t>
  </si>
  <si>
    <t>0.5</t>
  </si>
  <si>
    <t>袖口围/2（拉量）</t>
  </si>
  <si>
    <t>0.2</t>
  </si>
  <si>
    <t>0.6</t>
  </si>
  <si>
    <t>领围（领下口一圈平量）</t>
  </si>
  <si>
    <t>问题点：</t>
  </si>
  <si>
    <t>1，门襟两侧吃纵不匀，不能接受。</t>
  </si>
  <si>
    <t>6，注意口袋四周要保证平复。</t>
  </si>
  <si>
    <t>2，袖笼拼缝吃纵不匀褶皱，斜绺大货不能接受。</t>
  </si>
  <si>
    <t>7，注意下摆吃纵均匀，不能斜绺。</t>
  </si>
  <si>
    <t>3，侧缝拼缝吃纵不匀褶皱，斜绺大货不能接受。</t>
  </si>
  <si>
    <t>8，保证规格洗前洗后在误差范围内。</t>
  </si>
  <si>
    <t>4，上领拼缝线迹不能吃纵不匀斜绺，大货不能接受。</t>
  </si>
  <si>
    <t>9，清理干净脏污，线毛，必须熨烫平整，不能出烫痕。</t>
  </si>
  <si>
    <t>5，帽檐，袖口压胶处不能起泡，褶皱，否则大货不能接受。</t>
  </si>
  <si>
    <t>备注：</t>
  </si>
  <si>
    <t xml:space="preserve">     初期请洗测2-3件，有问题的另加测量数量。</t>
  </si>
  <si>
    <t>验货时间：7-10</t>
  </si>
  <si>
    <t>跟单QC:周苑</t>
  </si>
  <si>
    <t>工厂负责人：李秀颖</t>
  </si>
  <si>
    <t>S山影灰</t>
  </si>
  <si>
    <t>M暖阳黄</t>
  </si>
  <si>
    <t>L山影灰</t>
  </si>
  <si>
    <t>XXXL松绿</t>
  </si>
  <si>
    <t>洗前/洗后</t>
  </si>
  <si>
    <t>-0.5/-0.5</t>
  </si>
  <si>
    <t>0.5/0</t>
  </si>
  <si>
    <t>-0.5/-1</t>
  </si>
  <si>
    <t>0/0</t>
  </si>
  <si>
    <t>0/-0.5</t>
  </si>
  <si>
    <t>1/0</t>
  </si>
  <si>
    <t>0/-1</t>
  </si>
  <si>
    <t>2/1</t>
  </si>
  <si>
    <t>0-1/</t>
  </si>
  <si>
    <t>-1/-1</t>
  </si>
  <si>
    <t>0.3/0</t>
  </si>
  <si>
    <t>0.2/0</t>
  </si>
  <si>
    <t>-0.2/-0.2</t>
  </si>
  <si>
    <t>-0.4/-0.5</t>
  </si>
  <si>
    <t>-0.2/-0.4</t>
  </si>
  <si>
    <t>0.5/0.5</t>
  </si>
  <si>
    <t>0.3/0.3</t>
  </si>
  <si>
    <t>0.5/0.2</t>
  </si>
  <si>
    <t>1/1</t>
  </si>
  <si>
    <t>1/0.5</t>
  </si>
  <si>
    <t>1/0.8</t>
  </si>
  <si>
    <t>1，门襟两侧吃纵不匀褶皱，不能接受。</t>
  </si>
  <si>
    <t>7，注意口袋四周要保证平复。</t>
  </si>
  <si>
    <t>2，帽口两侧调接扣位置偏差太大，大货不能接受。</t>
  </si>
  <si>
    <t>8，注意下摆吃纵均匀，不能斜绺。</t>
  </si>
  <si>
    <t>3，袖笼拼缝吃纵不匀褶皱，斜绺大货不能接受。</t>
  </si>
  <si>
    <t>9，保证规格洗前洗后在误差范围内。</t>
  </si>
  <si>
    <t>4，侧缝拼缝吃纵不匀褶皱，斜绺大货不能接受。</t>
  </si>
  <si>
    <t>10，清理干净脏污油渍，线毛，面料次点，画粉印，拆改针眼。</t>
  </si>
  <si>
    <t>5，上领拼缝线迹不能吃纵不匀斜绺，大货不能接受。</t>
  </si>
  <si>
    <t>11，各线迹必须熨烫平整，不能出死折，不能出烫痕，否则大货不能接受。</t>
  </si>
  <si>
    <t>6，帽檐，袖口压胶处不能起泡，褶皱，否则大货不能接受。</t>
  </si>
  <si>
    <t>12，洗后一次帽檐有严重起泡的，大货不能接受。</t>
  </si>
  <si>
    <t xml:space="preserve">     中期请洗测齐色各2件，有问题的另加测量数量。</t>
  </si>
  <si>
    <t>验货时间：</t>
  </si>
  <si>
    <t>4XL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</si>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</sst>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</cellStyleXfs>
  <cellXfs count="100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10" fillId="0" borderId="9" xfId="53" applyFont="1" applyFill="1" applyBorder="1" applyAlignment="1">
      <alignment horizontal="left"/>
    </xf>
    <xf numFmtId="0" fontId="10" fillId="0" borderId="10" xfId="53" applyFont="1" applyFill="1" applyBorder="1" applyAlignment="1">
      <alignment horizontal="left"/>
    </xf>
    <xf numFmtId="0" fontId="10" fillId="0" borderId="11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/>
    </xf>
    <xf numFmtId="0" fontId="11" fillId="0" borderId="10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12" fillId="2" borderId="0" xfId="52" applyFont="1" applyFill="1"/>
    <xf numFmtId="0" fontId="11" fillId="0" borderId="12" xfId="53" applyFont="1" applyFill="1" applyBorder="1" applyAlignment="1">
      <alignment horizontal="left"/>
    </xf>
    <xf numFmtId="0" fontId="11" fillId="0" borderId="13" xfId="53" applyFont="1" applyFill="1" applyBorder="1" applyAlignment="1">
      <alignment horizontal="left"/>
    </xf>
    <xf numFmtId="0" fontId="11" fillId="0" borderId="14" xfId="53" applyFont="1" applyFill="1" applyBorder="1" applyAlignment="1">
      <alignment horizontal="left"/>
    </xf>
    <xf numFmtId="0" fontId="1" fillId="2" borderId="4" xfId="52" applyFont="1" applyFill="1" applyBorder="1" applyAlignment="1">
      <alignment horizontal="center"/>
    </xf>
    <xf numFmtId="0" fontId="1" fillId="2" borderId="0" xfId="52" applyFont="1" applyFill="1" applyAlignment="1">
      <alignment horizontal="center"/>
    </xf>
    <xf numFmtId="49" fontId="4" fillId="2" borderId="4" xfId="53" applyNumberFormat="1" applyFont="1" applyFill="1" applyBorder="1" applyAlignment="1">
      <alignment horizontal="center" vertical="center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4" fillId="2" borderId="9" xfId="53" applyNumberFormat="1" applyFont="1" applyFill="1" applyBorder="1" applyAlignment="1">
      <alignment horizontal="left" vertical="center"/>
    </xf>
    <xf numFmtId="49" fontId="12" fillId="2" borderId="10" xfId="53" applyNumberFormat="1" applyFont="1" applyFill="1" applyBorder="1" applyAlignment="1">
      <alignment horizontal="left" vertical="center"/>
    </xf>
    <xf numFmtId="49" fontId="12" fillId="2" borderId="15" xfId="53" applyNumberFormat="1" applyFont="1" applyFill="1" applyBorder="1" applyAlignment="1">
      <alignment horizontal="left" vertical="center"/>
    </xf>
    <xf numFmtId="49" fontId="12" fillId="2" borderId="12" xfId="52" applyNumberFormat="1" applyFont="1" applyFill="1" applyBorder="1" applyAlignment="1">
      <alignment horizontal="left"/>
    </xf>
    <xf numFmtId="49" fontId="12" fillId="2" borderId="13" xfId="52" applyNumberFormat="1" applyFont="1" applyFill="1" applyBorder="1" applyAlignment="1">
      <alignment horizontal="left"/>
    </xf>
    <xf numFmtId="49" fontId="12" fillId="2" borderId="16" xfId="52" applyNumberFormat="1" applyFont="1" applyFill="1" applyBorder="1" applyAlignment="1">
      <alignment horizontal="left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3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png"/><Relationship Id="rId8" Type="http://schemas.openxmlformats.org/officeDocument/2006/relationships/image" Target="../media/image17.png"/><Relationship Id="rId7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1" Type="http://schemas.openxmlformats.org/officeDocument/2006/relationships/image" Target="../media/image20.png"/><Relationship Id="rId10" Type="http://schemas.openxmlformats.org/officeDocument/2006/relationships/image" Target="../media/image19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467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959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197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467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467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8467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7959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7197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467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84670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46705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795905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719705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46705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846705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74930</xdr:colOff>
      <xdr:row>25</xdr:row>
      <xdr:rowOff>240030</xdr:rowOff>
    </xdr:from>
    <xdr:to>
      <xdr:col>0</xdr:col>
      <xdr:colOff>1179830</xdr:colOff>
      <xdr:row>31</xdr:row>
      <xdr:rowOff>221615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930" y="5310505"/>
          <a:ext cx="1104900" cy="196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1422400</xdr:colOff>
      <xdr:row>25</xdr:row>
      <xdr:rowOff>229870</xdr:rowOff>
    </xdr:from>
    <xdr:to>
      <xdr:col>2</xdr:col>
      <xdr:colOff>200025</xdr:colOff>
      <xdr:row>31</xdr:row>
      <xdr:rowOff>278130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2400" y="5300345"/>
          <a:ext cx="1141730" cy="202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360680</xdr:colOff>
      <xdr:row>25</xdr:row>
      <xdr:rowOff>254000</xdr:rowOff>
    </xdr:from>
    <xdr:to>
      <xdr:col>4</xdr:col>
      <xdr:colOff>145415</xdr:colOff>
      <xdr:row>32</xdr:row>
      <xdr:rowOff>86995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24785" y="5324475"/>
          <a:ext cx="1207135" cy="214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25</xdr:row>
      <xdr:rowOff>186690</xdr:rowOff>
    </xdr:from>
    <xdr:to>
      <xdr:col>6</xdr:col>
      <xdr:colOff>168275</xdr:colOff>
      <xdr:row>32</xdr:row>
      <xdr:rowOff>178435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81780" y="5257165"/>
          <a:ext cx="1295400" cy="230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354965</xdr:colOff>
      <xdr:row>25</xdr:row>
      <xdr:rowOff>217170</xdr:rowOff>
    </xdr:from>
    <xdr:to>
      <xdr:col>9</xdr:col>
      <xdr:colOff>92710</xdr:colOff>
      <xdr:row>32</xdr:row>
      <xdr:rowOff>151765</xdr:rowOff>
    </xdr:to>
    <xdr:pic>
      <xdr:nvPicPr>
        <xdr:cNvPr id="21" name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63870" y="5287645"/>
          <a:ext cx="1261745" cy="224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316865</xdr:colOff>
      <xdr:row>25</xdr:row>
      <xdr:rowOff>259715</xdr:rowOff>
    </xdr:from>
    <xdr:to>
      <xdr:col>11</xdr:col>
      <xdr:colOff>0</xdr:colOff>
      <xdr:row>32</xdr:row>
      <xdr:rowOff>182245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49770" y="5330190"/>
          <a:ext cx="1257935" cy="223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173355</xdr:colOff>
      <xdr:row>25</xdr:row>
      <xdr:rowOff>267335</xdr:rowOff>
    </xdr:from>
    <xdr:to>
      <xdr:col>12</xdr:col>
      <xdr:colOff>628650</xdr:colOff>
      <xdr:row>32</xdr:row>
      <xdr:rowOff>246380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481060" y="5337810"/>
          <a:ext cx="1287145" cy="229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26035</xdr:colOff>
      <xdr:row>25</xdr:row>
      <xdr:rowOff>264160</xdr:rowOff>
    </xdr:from>
    <xdr:to>
      <xdr:col>14</xdr:col>
      <xdr:colOff>623570</xdr:colOff>
      <xdr:row>33</xdr:row>
      <xdr:rowOff>60960</xdr:rowOff>
    </xdr:to>
    <xdr:pic>
      <xdr:nvPicPr>
        <xdr:cNvPr id="24" name="图片 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972040" y="5334635"/>
          <a:ext cx="1372235" cy="2438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5080</xdr:colOff>
      <xdr:row>33</xdr:row>
      <xdr:rowOff>272415</xdr:rowOff>
    </xdr:from>
    <xdr:to>
      <xdr:col>0</xdr:col>
      <xdr:colOff>1241425</xdr:colOff>
      <xdr:row>40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080" y="7984490"/>
          <a:ext cx="1236345" cy="2210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7652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0032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27325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7652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60032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27325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7652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60032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27325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482600</xdr:colOff>
      <xdr:row>22</xdr:row>
      <xdr:rowOff>0</xdr:rowOff>
    </xdr:from>
    <xdr:to>
      <xdr:col>14</xdr:col>
      <xdr:colOff>127000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6613525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431800</xdr:colOff>
      <xdr:row>22</xdr:row>
      <xdr:rowOff>0</xdr:rowOff>
    </xdr:from>
    <xdr:to>
      <xdr:col>14</xdr:col>
      <xdr:colOff>177800</xdr:colOff>
      <xdr:row>22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6613525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355600</xdr:colOff>
      <xdr:row>22</xdr:row>
      <xdr:rowOff>0</xdr:rowOff>
    </xdr:from>
    <xdr:to>
      <xdr:col>14</xdr:col>
      <xdr:colOff>254000</xdr:colOff>
      <xdr:row>22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6613525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482600</xdr:colOff>
      <xdr:row>22</xdr:row>
      <xdr:rowOff>0</xdr:rowOff>
    </xdr:from>
    <xdr:to>
      <xdr:col>14</xdr:col>
      <xdr:colOff>127000</xdr:colOff>
      <xdr:row>22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6613525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482600</xdr:colOff>
      <xdr:row>22</xdr:row>
      <xdr:rowOff>0</xdr:rowOff>
    </xdr:from>
    <xdr:to>
      <xdr:col>14</xdr:col>
      <xdr:colOff>127000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6613525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67652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60032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727325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7652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60032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727325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727325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482600</xdr:colOff>
      <xdr:row>22</xdr:row>
      <xdr:rowOff>0</xdr:rowOff>
    </xdr:from>
    <xdr:to>
      <xdr:col>14</xdr:col>
      <xdr:colOff>127000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6613525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431800</xdr:colOff>
      <xdr:row>22</xdr:row>
      <xdr:rowOff>0</xdr:rowOff>
    </xdr:from>
    <xdr:to>
      <xdr:col>14</xdr:col>
      <xdr:colOff>177800</xdr:colOff>
      <xdr:row>22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6613525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355600</xdr:colOff>
      <xdr:row>22</xdr:row>
      <xdr:rowOff>0</xdr:rowOff>
    </xdr:from>
    <xdr:to>
      <xdr:col>14</xdr:col>
      <xdr:colOff>254000</xdr:colOff>
      <xdr:row>22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6613525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482600</xdr:colOff>
      <xdr:row>22</xdr:row>
      <xdr:rowOff>0</xdr:rowOff>
    </xdr:from>
    <xdr:to>
      <xdr:col>14</xdr:col>
      <xdr:colOff>127000</xdr:colOff>
      <xdr:row>22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6613525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482600</xdr:colOff>
      <xdr:row>22</xdr:row>
      <xdr:rowOff>0</xdr:rowOff>
    </xdr:from>
    <xdr:to>
      <xdr:col>14</xdr:col>
      <xdr:colOff>127000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6613525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105410</xdr:colOff>
      <xdr:row>26</xdr:row>
      <xdr:rowOff>248920</xdr:rowOff>
    </xdr:from>
    <xdr:to>
      <xdr:col>0</xdr:col>
      <xdr:colOff>1343025</xdr:colOff>
      <xdr:row>33</xdr:row>
      <xdr:rowOff>133985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410" y="5522595"/>
          <a:ext cx="1237615" cy="219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235585</xdr:colOff>
      <xdr:row>26</xdr:row>
      <xdr:rowOff>310515</xdr:rowOff>
    </xdr:from>
    <xdr:to>
      <xdr:col>3</xdr:col>
      <xdr:colOff>15875</xdr:colOff>
      <xdr:row>33</xdr:row>
      <xdr:rowOff>137795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69110" y="5584190"/>
          <a:ext cx="1202690" cy="213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26</xdr:row>
      <xdr:rowOff>243205</xdr:rowOff>
    </xdr:from>
    <xdr:to>
      <xdr:col>5</xdr:col>
      <xdr:colOff>55880</xdr:colOff>
      <xdr:row>33</xdr:row>
      <xdr:rowOff>163830</xdr:rowOff>
    </xdr:to>
    <xdr:pic>
      <xdr:nvPicPr>
        <xdr:cNvPr id="39" name="图片 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80080" y="5516880"/>
          <a:ext cx="1254125" cy="223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271145</xdr:colOff>
      <xdr:row>26</xdr:row>
      <xdr:rowOff>239395</xdr:rowOff>
    </xdr:from>
    <xdr:to>
      <xdr:col>7</xdr:col>
      <xdr:colOff>107950</xdr:colOff>
      <xdr:row>33</xdr:row>
      <xdr:rowOff>169545</xdr:rowOff>
    </xdr:to>
    <xdr:pic>
      <xdr:nvPicPr>
        <xdr:cNvPr id="40" name="图片 3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49470" y="5513070"/>
          <a:ext cx="1259205" cy="224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315595</xdr:colOff>
      <xdr:row>26</xdr:row>
      <xdr:rowOff>243840</xdr:rowOff>
    </xdr:from>
    <xdr:to>
      <xdr:col>9</xdr:col>
      <xdr:colOff>768350</xdr:colOff>
      <xdr:row>33</xdr:row>
      <xdr:rowOff>181610</xdr:rowOff>
    </xdr:to>
    <xdr:pic>
      <xdr:nvPicPr>
        <xdr:cNvPr id="41" name="图片 4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16320" y="5517515"/>
          <a:ext cx="1265555" cy="224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191135</xdr:colOff>
      <xdr:row>26</xdr:row>
      <xdr:rowOff>233680</xdr:rowOff>
    </xdr:from>
    <xdr:to>
      <xdr:col>11</xdr:col>
      <xdr:colOff>613410</xdr:colOff>
      <xdr:row>33</xdr:row>
      <xdr:rowOff>177800</xdr:rowOff>
    </xdr:to>
    <xdr:pic>
      <xdr:nvPicPr>
        <xdr:cNvPr id="42" name="图片 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36510" y="5507355"/>
          <a:ext cx="1266825" cy="225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826135</xdr:colOff>
      <xdr:row>26</xdr:row>
      <xdr:rowOff>241935</xdr:rowOff>
    </xdr:from>
    <xdr:to>
      <xdr:col>13</xdr:col>
      <xdr:colOff>400050</xdr:colOff>
      <xdr:row>33</xdr:row>
      <xdr:rowOff>196215</xdr:rowOff>
    </xdr:to>
    <xdr:pic>
      <xdr:nvPicPr>
        <xdr:cNvPr id="43" name="图片 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116060" y="5515610"/>
          <a:ext cx="1275715" cy="226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570230</xdr:colOff>
      <xdr:row>26</xdr:row>
      <xdr:rowOff>243205</xdr:rowOff>
    </xdr:from>
    <xdr:to>
      <xdr:col>14</xdr:col>
      <xdr:colOff>1056640</xdr:colOff>
      <xdr:row>33</xdr:row>
      <xdr:rowOff>241300</xdr:rowOff>
    </xdr:to>
    <xdr:pic>
      <xdr:nvPicPr>
        <xdr:cNvPr id="44" name="图片 4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561955" y="5516880"/>
          <a:ext cx="1299210" cy="230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34</xdr:row>
      <xdr:rowOff>53975</xdr:rowOff>
    </xdr:from>
    <xdr:to>
      <xdr:col>0</xdr:col>
      <xdr:colOff>1369695</xdr:colOff>
      <xdr:row>41</xdr:row>
      <xdr:rowOff>73660</xdr:rowOff>
    </xdr:to>
    <xdr:pic>
      <xdr:nvPicPr>
        <xdr:cNvPr id="45" name="图片 4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7785" y="7969250"/>
          <a:ext cx="1311910" cy="233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204470</xdr:colOff>
      <xdr:row>34</xdr:row>
      <xdr:rowOff>34290</xdr:rowOff>
    </xdr:from>
    <xdr:to>
      <xdr:col>3</xdr:col>
      <xdr:colOff>102870</xdr:colOff>
      <xdr:row>41</xdr:row>
      <xdr:rowOff>71120</xdr:rowOff>
    </xdr:to>
    <xdr:pic>
      <xdr:nvPicPr>
        <xdr:cNvPr id="46" name="图片 4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37995" y="7949565"/>
          <a:ext cx="1320800" cy="234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312420</xdr:colOff>
      <xdr:row>34</xdr:row>
      <xdr:rowOff>53340</xdr:rowOff>
    </xdr:from>
    <xdr:to>
      <xdr:col>5</xdr:col>
      <xdr:colOff>187960</xdr:colOff>
      <xdr:row>41</xdr:row>
      <xdr:rowOff>51435</xdr:rowOff>
    </xdr:to>
    <xdr:pic>
      <xdr:nvPicPr>
        <xdr:cNvPr id="47" name="图片 4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68345" y="7968615"/>
          <a:ext cx="1297940" cy="2309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79" t="s">
        <v>0</v>
      </c>
      <c r="C2" s="80"/>
      <c r="D2" s="80"/>
      <c r="E2" s="80"/>
      <c r="F2" s="80"/>
      <c r="G2" s="80"/>
      <c r="H2" s="80"/>
      <c r="I2" s="95"/>
    </row>
    <row r="3" ht="28" customHeight="1" spans="2:9">
      <c r="B3" s="81"/>
      <c r="C3" s="82"/>
      <c r="D3" s="83" t="s">
        <v>1</v>
      </c>
      <c r="E3" s="84"/>
      <c r="F3" s="85" t="s">
        <v>2</v>
      </c>
      <c r="G3" s="86"/>
      <c r="H3" s="83" t="s">
        <v>3</v>
      </c>
      <c r="I3" s="96"/>
    </row>
    <row r="4" ht="28" customHeight="1" spans="2:9">
      <c r="B4" s="81" t="s">
        <v>4</v>
      </c>
      <c r="C4" s="82" t="s">
        <v>5</v>
      </c>
      <c r="D4" s="82" t="s">
        <v>6</v>
      </c>
      <c r="E4" s="82" t="s">
        <v>7</v>
      </c>
      <c r="F4" s="87" t="s">
        <v>6</v>
      </c>
      <c r="G4" s="87" t="s">
        <v>7</v>
      </c>
      <c r="H4" s="82" t="s">
        <v>6</v>
      </c>
      <c r="I4" s="97" t="s">
        <v>7</v>
      </c>
    </row>
    <row r="5" ht="28" customHeight="1" spans="2:9">
      <c r="B5" s="88" t="s">
        <v>8</v>
      </c>
      <c r="C5" s="89">
        <v>13</v>
      </c>
      <c r="D5" s="89">
        <v>0</v>
      </c>
      <c r="E5" s="89">
        <v>1</v>
      </c>
      <c r="F5" s="90">
        <v>0</v>
      </c>
      <c r="G5" s="90">
        <v>1</v>
      </c>
      <c r="H5" s="89">
        <v>1</v>
      </c>
      <c r="I5" s="98">
        <v>2</v>
      </c>
    </row>
    <row r="6" ht="28" customHeight="1" spans="2:9">
      <c r="B6" s="88" t="s">
        <v>9</v>
      </c>
      <c r="C6" s="89">
        <v>20</v>
      </c>
      <c r="D6" s="89">
        <v>0</v>
      </c>
      <c r="E6" s="89">
        <v>1</v>
      </c>
      <c r="F6" s="90">
        <v>1</v>
      </c>
      <c r="G6" s="90">
        <v>2</v>
      </c>
      <c r="H6" s="89">
        <v>2</v>
      </c>
      <c r="I6" s="98">
        <v>3</v>
      </c>
    </row>
    <row r="7" ht="28" customHeight="1" spans="2:9">
      <c r="B7" s="88" t="s">
        <v>10</v>
      </c>
      <c r="C7" s="89">
        <v>32</v>
      </c>
      <c r="D7" s="89">
        <v>0</v>
      </c>
      <c r="E7" s="89">
        <v>1</v>
      </c>
      <c r="F7" s="90">
        <v>2</v>
      </c>
      <c r="G7" s="90">
        <v>3</v>
      </c>
      <c r="H7" s="89">
        <v>3</v>
      </c>
      <c r="I7" s="98">
        <v>4</v>
      </c>
    </row>
    <row r="8" ht="28" customHeight="1" spans="2:9">
      <c r="B8" s="88" t="s">
        <v>11</v>
      </c>
      <c r="C8" s="89">
        <v>50</v>
      </c>
      <c r="D8" s="89">
        <v>1</v>
      </c>
      <c r="E8" s="89">
        <v>2</v>
      </c>
      <c r="F8" s="90">
        <v>3</v>
      </c>
      <c r="G8" s="90">
        <v>4</v>
      </c>
      <c r="H8" s="89">
        <v>5</v>
      </c>
      <c r="I8" s="98">
        <v>6</v>
      </c>
    </row>
    <row r="9" ht="28" customHeight="1" spans="2:9">
      <c r="B9" s="88" t="s">
        <v>12</v>
      </c>
      <c r="C9" s="89">
        <v>80</v>
      </c>
      <c r="D9" s="89">
        <v>2</v>
      </c>
      <c r="E9" s="89">
        <v>3</v>
      </c>
      <c r="F9" s="90">
        <v>5</v>
      </c>
      <c r="G9" s="90">
        <v>6</v>
      </c>
      <c r="H9" s="89">
        <v>7</v>
      </c>
      <c r="I9" s="98">
        <v>8</v>
      </c>
    </row>
    <row r="10" ht="28" customHeight="1" spans="2:9">
      <c r="B10" s="88" t="s">
        <v>13</v>
      </c>
      <c r="C10" s="89">
        <v>125</v>
      </c>
      <c r="D10" s="89">
        <v>3</v>
      </c>
      <c r="E10" s="89">
        <v>4</v>
      </c>
      <c r="F10" s="90">
        <v>7</v>
      </c>
      <c r="G10" s="90">
        <v>8</v>
      </c>
      <c r="H10" s="89">
        <v>10</v>
      </c>
      <c r="I10" s="98">
        <v>11</v>
      </c>
    </row>
    <row r="11" ht="28" customHeight="1" spans="2:9">
      <c r="B11" s="88" t="s">
        <v>14</v>
      </c>
      <c r="C11" s="89">
        <v>200</v>
      </c>
      <c r="D11" s="89">
        <v>5</v>
      </c>
      <c r="E11" s="89">
        <v>6</v>
      </c>
      <c r="F11" s="90">
        <v>10</v>
      </c>
      <c r="G11" s="90">
        <v>11</v>
      </c>
      <c r="H11" s="89">
        <v>14</v>
      </c>
      <c r="I11" s="98">
        <v>15</v>
      </c>
    </row>
    <row r="12" ht="28" customHeight="1" spans="2:9">
      <c r="B12" s="91" t="s">
        <v>15</v>
      </c>
      <c r="C12" s="92">
        <v>315</v>
      </c>
      <c r="D12" s="92">
        <v>7</v>
      </c>
      <c r="E12" s="92">
        <v>8</v>
      </c>
      <c r="F12" s="93">
        <v>14</v>
      </c>
      <c r="G12" s="93">
        <v>15</v>
      </c>
      <c r="H12" s="92">
        <v>21</v>
      </c>
      <c r="I12" s="99">
        <v>22</v>
      </c>
    </row>
    <row r="14" spans="2:4">
      <c r="B14" s="94" t="s">
        <v>16</v>
      </c>
      <c r="C14" s="94"/>
      <c r="D14" s="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K37" sqref="K37"/>
    </sheetView>
  </sheetViews>
  <sheetFormatPr defaultColWidth="9" defaultRowHeight="26" customHeight="1"/>
  <cols>
    <col min="1" max="1" width="21.6916666666667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5" t="s">
        <v>27</v>
      </c>
      <c r="C4" s="45" t="s">
        <v>28</v>
      </c>
      <c r="D4" s="44" t="s">
        <v>29</v>
      </c>
      <c r="E4" s="45" t="s">
        <v>30</v>
      </c>
      <c r="F4" s="44" t="s">
        <v>31</v>
      </c>
      <c r="G4" s="45" t="s">
        <v>32</v>
      </c>
      <c r="H4" s="45" t="s">
        <v>33</v>
      </c>
      <c r="I4" s="28"/>
      <c r="J4" s="33" t="s">
        <v>34</v>
      </c>
      <c r="K4" s="33" t="s">
        <v>34</v>
      </c>
      <c r="L4" s="33" t="s">
        <v>35</v>
      </c>
      <c r="M4" s="33" t="s">
        <v>35</v>
      </c>
      <c r="N4" s="31"/>
      <c r="O4" s="32"/>
    </row>
    <row r="5" s="1" customFormat="1" ht="16" customHeight="1" spans="1:15">
      <c r="A5" s="7"/>
      <c r="B5" s="45" t="s">
        <v>36</v>
      </c>
      <c r="C5" s="45" t="s">
        <v>37</v>
      </c>
      <c r="D5" s="44" t="s">
        <v>38</v>
      </c>
      <c r="E5" s="45" t="s">
        <v>39</v>
      </c>
      <c r="F5" s="44" t="s">
        <v>40</v>
      </c>
      <c r="G5" s="45" t="s">
        <v>41</v>
      </c>
      <c r="H5" s="45" t="s">
        <v>42</v>
      </c>
      <c r="I5" s="28"/>
      <c r="J5" s="35" t="s">
        <v>43</v>
      </c>
      <c r="K5" s="35" t="s">
        <v>44</v>
      </c>
      <c r="L5" s="35" t="s">
        <v>43</v>
      </c>
      <c r="M5" s="35" t="s">
        <v>44</v>
      </c>
      <c r="N5" s="33"/>
      <c r="O5" s="34"/>
    </row>
    <row r="6" s="1" customFormat="1" ht="16" customHeight="1" spans="1:15">
      <c r="A6" s="46" t="s">
        <v>45</v>
      </c>
      <c r="B6" s="48">
        <f>C6-1</f>
        <v>68</v>
      </c>
      <c r="C6" s="48">
        <f>D6-2</f>
        <v>69</v>
      </c>
      <c r="D6" s="44">
        <v>71</v>
      </c>
      <c r="E6" s="48">
        <f>D6+2</f>
        <v>73</v>
      </c>
      <c r="F6" s="47">
        <f>E6+2</f>
        <v>75</v>
      </c>
      <c r="G6" s="48">
        <f>F6+1</f>
        <v>76</v>
      </c>
      <c r="H6" s="48">
        <f>G6+1</f>
        <v>77</v>
      </c>
      <c r="I6" s="28"/>
      <c r="J6" s="37" t="s">
        <v>46</v>
      </c>
      <c r="K6" s="61">
        <v>-1</v>
      </c>
      <c r="L6" s="61">
        <v>-0.5</v>
      </c>
      <c r="M6" s="61">
        <v>-1</v>
      </c>
      <c r="N6" s="35"/>
      <c r="O6" s="36"/>
    </row>
    <row r="7" s="1" customFormat="1" ht="16" customHeight="1" spans="1:15">
      <c r="A7" s="46" t="s">
        <v>47</v>
      </c>
      <c r="B7" s="48">
        <f>C7-1</f>
        <v>64</v>
      </c>
      <c r="C7" s="48">
        <f>D7-2</f>
        <v>65</v>
      </c>
      <c r="D7" s="44">
        <v>67</v>
      </c>
      <c r="E7" s="48">
        <f>D7+2</f>
        <v>69</v>
      </c>
      <c r="F7" s="47">
        <f>E7+2</f>
        <v>71</v>
      </c>
      <c r="G7" s="48">
        <f>F7+1</f>
        <v>72</v>
      </c>
      <c r="H7" s="48">
        <f>G7+1</f>
        <v>73</v>
      </c>
      <c r="I7" s="28"/>
      <c r="J7" s="37" t="s">
        <v>48</v>
      </c>
      <c r="K7" s="37" t="s">
        <v>48</v>
      </c>
      <c r="L7" s="37" t="s">
        <v>46</v>
      </c>
      <c r="M7" s="37" t="s">
        <v>46</v>
      </c>
      <c r="N7" s="37"/>
      <c r="O7" s="38"/>
    </row>
    <row r="8" s="1" customFormat="1" ht="16" customHeight="1" spans="1:15">
      <c r="A8" s="49" t="s">
        <v>49</v>
      </c>
      <c r="B8" s="48">
        <f t="shared" ref="B8:B10" si="0">C8-4</f>
        <v>106</v>
      </c>
      <c r="C8" s="48">
        <f t="shared" ref="C8:C10" si="1">D8-4</f>
        <v>110</v>
      </c>
      <c r="D8" s="44">
        <v>114</v>
      </c>
      <c r="E8" s="48">
        <f t="shared" ref="E8:E10" si="2">D8+4</f>
        <v>118</v>
      </c>
      <c r="F8" s="47">
        <f t="shared" ref="F8:F10" si="3">E8+4</f>
        <v>122</v>
      </c>
      <c r="G8" s="48">
        <f t="shared" ref="G8:G10" si="4">F8+6</f>
        <v>128</v>
      </c>
      <c r="H8" s="48">
        <f>G8+6</f>
        <v>134</v>
      </c>
      <c r="I8" s="28"/>
      <c r="J8" s="37" t="s">
        <v>50</v>
      </c>
      <c r="K8" s="37" t="s">
        <v>48</v>
      </c>
      <c r="L8" s="37" t="s">
        <v>51</v>
      </c>
      <c r="M8" s="37" t="s">
        <v>50</v>
      </c>
      <c r="N8" s="37"/>
      <c r="O8" s="38"/>
    </row>
    <row r="9" s="1" customFormat="1" ht="16" customHeight="1" spans="1:15">
      <c r="A9" s="49" t="s">
        <v>52</v>
      </c>
      <c r="B9" s="48">
        <f t="shared" si="0"/>
        <v>98</v>
      </c>
      <c r="C9" s="48">
        <f t="shared" si="1"/>
        <v>102</v>
      </c>
      <c r="D9" s="44">
        <v>106</v>
      </c>
      <c r="E9" s="48">
        <f t="shared" si="2"/>
        <v>110</v>
      </c>
      <c r="F9" s="47">
        <f t="shared" si="3"/>
        <v>114</v>
      </c>
      <c r="G9" s="48">
        <f t="shared" si="4"/>
        <v>120</v>
      </c>
      <c r="H9" s="48">
        <f>G9+7</f>
        <v>127</v>
      </c>
      <c r="I9" s="28"/>
      <c r="J9" s="62">
        <v>-1</v>
      </c>
      <c r="K9" s="37" t="s">
        <v>53</v>
      </c>
      <c r="L9" s="37" t="s">
        <v>50</v>
      </c>
      <c r="M9" s="37" t="s">
        <v>46</v>
      </c>
      <c r="N9" s="35"/>
      <c r="O9" s="36"/>
    </row>
    <row r="10" s="1" customFormat="1" ht="16" customHeight="1" spans="1:15">
      <c r="A10" s="46" t="s">
        <v>54</v>
      </c>
      <c r="B10" s="48">
        <f t="shared" si="0"/>
        <v>102</v>
      </c>
      <c r="C10" s="48">
        <f t="shared" si="1"/>
        <v>106</v>
      </c>
      <c r="D10" s="44">
        <v>110</v>
      </c>
      <c r="E10" s="48">
        <f t="shared" si="2"/>
        <v>114</v>
      </c>
      <c r="F10" s="47">
        <f t="shared" si="3"/>
        <v>118</v>
      </c>
      <c r="G10" s="48">
        <f t="shared" si="4"/>
        <v>124</v>
      </c>
      <c r="H10" s="48">
        <f>G10+7</f>
        <v>131</v>
      </c>
      <c r="I10" s="28"/>
      <c r="J10" s="37" t="s">
        <v>48</v>
      </c>
      <c r="K10" s="37" t="s">
        <v>48</v>
      </c>
      <c r="L10" s="37" t="s">
        <v>50</v>
      </c>
      <c r="M10" s="37" t="s">
        <v>50</v>
      </c>
      <c r="N10" s="35"/>
      <c r="O10" s="36"/>
    </row>
    <row r="11" s="1" customFormat="1" ht="16" customHeight="1" spans="1:15">
      <c r="A11" s="46" t="s">
        <v>55</v>
      </c>
      <c r="B11" s="48">
        <f>C11-1.2</f>
        <v>45.1</v>
      </c>
      <c r="C11" s="48">
        <f>D11-1.2</f>
        <v>46.3</v>
      </c>
      <c r="D11" s="44">
        <v>47.5</v>
      </c>
      <c r="E11" s="48">
        <f>D11+1.2</f>
        <v>48.7</v>
      </c>
      <c r="F11" s="47">
        <f>E11+1.2</f>
        <v>49.9</v>
      </c>
      <c r="G11" s="48">
        <f>F11+1.4</f>
        <v>51.3</v>
      </c>
      <c r="H11" s="48">
        <f>G11+1.4</f>
        <v>52.7</v>
      </c>
      <c r="I11" s="28"/>
      <c r="J11" s="37" t="s">
        <v>50</v>
      </c>
      <c r="K11" s="37" t="s">
        <v>56</v>
      </c>
      <c r="L11" s="37" t="s">
        <v>57</v>
      </c>
      <c r="M11" s="37" t="s">
        <v>46</v>
      </c>
      <c r="N11" s="35"/>
      <c r="O11" s="36"/>
    </row>
    <row r="12" s="1" customFormat="1" ht="16" customHeight="1" spans="1:15">
      <c r="A12" s="46" t="s">
        <v>58</v>
      </c>
      <c r="B12" s="48">
        <f>C12-0.6</f>
        <v>61.2</v>
      </c>
      <c r="C12" s="48">
        <f>D12-1.2</f>
        <v>61.8</v>
      </c>
      <c r="D12" s="44">
        <v>63</v>
      </c>
      <c r="E12" s="48">
        <f>D12+1.2</f>
        <v>64.2</v>
      </c>
      <c r="F12" s="47">
        <f>E12+1.2</f>
        <v>65.4</v>
      </c>
      <c r="G12" s="48">
        <f>F12+0.6</f>
        <v>66</v>
      </c>
      <c r="H12" s="48">
        <f>G12+0.6</f>
        <v>66.6</v>
      </c>
      <c r="I12" s="28"/>
      <c r="J12" s="37" t="s">
        <v>50</v>
      </c>
      <c r="K12" s="37" t="s">
        <v>50</v>
      </c>
      <c r="L12" s="37" t="s">
        <v>50</v>
      </c>
      <c r="M12" s="37" t="s">
        <v>46</v>
      </c>
      <c r="N12" s="35"/>
      <c r="O12" s="36"/>
    </row>
    <row r="13" s="1" customFormat="1" ht="16" customHeight="1" spans="1:15">
      <c r="A13" s="50" t="s">
        <v>59</v>
      </c>
      <c r="B13" s="48">
        <f>C13-0.8</f>
        <v>20.4</v>
      </c>
      <c r="C13" s="48">
        <f>D13-0.8</f>
        <v>21.2</v>
      </c>
      <c r="D13" s="44">
        <v>22</v>
      </c>
      <c r="E13" s="48">
        <f>D13+0.8</f>
        <v>22.8</v>
      </c>
      <c r="F13" s="47">
        <f>E13+0.8</f>
        <v>23.6</v>
      </c>
      <c r="G13" s="48">
        <f>F13+1.2</f>
        <v>24.8</v>
      </c>
      <c r="H13" s="48">
        <f>G13+1.2</f>
        <v>26</v>
      </c>
      <c r="I13" s="28"/>
      <c r="J13" s="37" t="s">
        <v>50</v>
      </c>
      <c r="K13" s="37" t="s">
        <v>46</v>
      </c>
      <c r="L13" s="37" t="s">
        <v>50</v>
      </c>
      <c r="M13" s="37" t="s">
        <v>46</v>
      </c>
      <c r="N13" s="35"/>
      <c r="O13" s="36"/>
    </row>
    <row r="14" s="1" customFormat="1" ht="16" customHeight="1" spans="1:15">
      <c r="A14" s="49" t="s">
        <v>60</v>
      </c>
      <c r="B14" s="48">
        <f>C14-0.7</f>
        <v>15.6</v>
      </c>
      <c r="C14" s="48">
        <f>D14-0.7</f>
        <v>16.3</v>
      </c>
      <c r="D14" s="44">
        <v>17</v>
      </c>
      <c r="E14" s="48">
        <f>D14+0.7</f>
        <v>17.7</v>
      </c>
      <c r="F14" s="47">
        <f>E14+0.7</f>
        <v>18.4</v>
      </c>
      <c r="G14" s="48">
        <f>F14+0.9</f>
        <v>19.3</v>
      </c>
      <c r="H14" s="48">
        <f>G14+0.9</f>
        <v>20.2</v>
      </c>
      <c r="I14" s="28"/>
      <c r="J14" s="37" t="s">
        <v>61</v>
      </c>
      <c r="K14" s="37" t="s">
        <v>50</v>
      </c>
      <c r="L14" s="37" t="s">
        <v>61</v>
      </c>
      <c r="M14" s="37" t="s">
        <v>50</v>
      </c>
      <c r="N14" s="35"/>
      <c r="O14" s="36"/>
    </row>
    <row r="15" s="1" customFormat="1" ht="16" customHeight="1" spans="1:15">
      <c r="A15" s="46" t="s">
        <v>62</v>
      </c>
      <c r="B15" s="48">
        <f>C15-0.5</f>
        <v>10</v>
      </c>
      <c r="C15" s="48">
        <f>D15-0.5</f>
        <v>10.5</v>
      </c>
      <c r="D15" s="44">
        <v>11</v>
      </c>
      <c r="E15" s="48">
        <f>D15+0.5</f>
        <v>11.5</v>
      </c>
      <c r="F15" s="47">
        <f>E15+0.5</f>
        <v>12</v>
      </c>
      <c r="G15" s="48">
        <f>F15+0.7</f>
        <v>12.7</v>
      </c>
      <c r="H15" s="48">
        <f>G15+0.7</f>
        <v>13.4</v>
      </c>
      <c r="I15" s="28"/>
      <c r="J15" s="37" t="s">
        <v>63</v>
      </c>
      <c r="K15" s="37" t="s">
        <v>50</v>
      </c>
      <c r="L15" s="37" t="s">
        <v>64</v>
      </c>
      <c r="M15" s="37" t="s">
        <v>50</v>
      </c>
      <c r="N15" s="35"/>
      <c r="O15" s="36"/>
    </row>
    <row r="16" s="1" customFormat="1" ht="16" customHeight="1" spans="1:15">
      <c r="A16" s="46" t="s">
        <v>65</v>
      </c>
      <c r="B16" s="48">
        <f>C16-1</f>
        <v>53</v>
      </c>
      <c r="C16" s="48">
        <f>D16-1</f>
        <v>54</v>
      </c>
      <c r="D16" s="44">
        <v>55</v>
      </c>
      <c r="E16" s="48">
        <f>D16+1</f>
        <v>56</v>
      </c>
      <c r="F16" s="47">
        <f>E16+1</f>
        <v>57</v>
      </c>
      <c r="G16" s="48">
        <f>F16+1.5</f>
        <v>58.5</v>
      </c>
      <c r="H16" s="48">
        <f>G16+1.5</f>
        <v>60</v>
      </c>
      <c r="I16" s="28"/>
      <c r="J16" s="37" t="s">
        <v>50</v>
      </c>
      <c r="K16" s="37" t="s">
        <v>46</v>
      </c>
      <c r="L16" s="37" t="s">
        <v>50</v>
      </c>
      <c r="M16" s="37" t="s">
        <v>46</v>
      </c>
      <c r="N16" s="35"/>
      <c r="O16" s="36"/>
    </row>
    <row r="17" s="1" customFormat="1" ht="16" customHeight="1" spans="1:15">
      <c r="A17" s="51" t="s">
        <v>66</v>
      </c>
      <c r="B17" s="52"/>
      <c r="C17" s="52"/>
      <c r="D17" s="52"/>
      <c r="E17" s="52"/>
      <c r="F17" s="52"/>
      <c r="G17" s="52"/>
      <c r="H17" s="53"/>
      <c r="I17" s="28"/>
      <c r="J17" s="64"/>
      <c r="K17" s="65"/>
      <c r="L17" s="65"/>
      <c r="M17" s="65"/>
      <c r="N17" s="65"/>
      <c r="O17" s="66"/>
    </row>
    <row r="18" s="1" customFormat="1" ht="16" customHeight="1" spans="1:15">
      <c r="A18" s="54" t="s">
        <v>67</v>
      </c>
      <c r="B18" s="55"/>
      <c r="C18" s="55"/>
      <c r="D18" s="55"/>
      <c r="E18" s="55"/>
      <c r="F18" s="55"/>
      <c r="G18" s="55"/>
      <c r="H18" s="56"/>
      <c r="I18" s="28"/>
      <c r="J18" s="67" t="s">
        <v>68</v>
      </c>
      <c r="K18" s="68"/>
      <c r="L18" s="68"/>
      <c r="M18" s="68"/>
      <c r="N18" s="68"/>
      <c r="O18" s="69"/>
    </row>
    <row r="19" s="1" customFormat="1" ht="16" customHeight="1" spans="1:15">
      <c r="A19" s="54" t="s">
        <v>69</v>
      </c>
      <c r="B19" s="55"/>
      <c r="C19" s="55"/>
      <c r="D19" s="55"/>
      <c r="E19" s="55"/>
      <c r="F19" s="55"/>
      <c r="G19" s="55"/>
      <c r="H19" s="56"/>
      <c r="I19" s="28"/>
      <c r="J19" s="67" t="s">
        <v>70</v>
      </c>
      <c r="K19" s="68"/>
      <c r="L19" s="68"/>
      <c r="M19" s="68"/>
      <c r="N19" s="68"/>
      <c r="O19" s="69"/>
    </row>
    <row r="20" s="1" customFormat="1" ht="16" customHeight="1" spans="1:15">
      <c r="A20" s="54" t="s">
        <v>71</v>
      </c>
      <c r="B20" s="55"/>
      <c r="C20" s="55"/>
      <c r="D20" s="55"/>
      <c r="E20" s="55"/>
      <c r="F20" s="55"/>
      <c r="G20" s="55"/>
      <c r="H20" s="56"/>
      <c r="I20" s="28"/>
      <c r="J20" s="67" t="s">
        <v>72</v>
      </c>
      <c r="K20" s="68"/>
      <c r="L20" s="68"/>
      <c r="M20" s="68"/>
      <c r="N20" s="68"/>
      <c r="O20" s="69"/>
    </row>
    <row r="21" s="1" customFormat="1" ht="16" customHeight="1" spans="1:15">
      <c r="A21" s="54" t="s">
        <v>73</v>
      </c>
      <c r="B21" s="55"/>
      <c r="C21" s="55"/>
      <c r="D21" s="55"/>
      <c r="E21" s="55"/>
      <c r="F21" s="55"/>
      <c r="G21" s="55"/>
      <c r="H21" s="56"/>
      <c r="I21" s="28"/>
      <c r="J21" s="67" t="s">
        <v>74</v>
      </c>
      <c r="K21" s="68"/>
      <c r="L21" s="68"/>
      <c r="M21" s="68"/>
      <c r="N21" s="68"/>
      <c r="O21" s="69"/>
    </row>
    <row r="22" s="1" customFormat="1" ht="16" customHeight="1" spans="1:15">
      <c r="A22" s="58" t="s">
        <v>75</v>
      </c>
      <c r="B22" s="59"/>
      <c r="C22" s="59"/>
      <c r="D22" s="59"/>
      <c r="E22" s="59"/>
      <c r="F22" s="59"/>
      <c r="G22" s="59"/>
      <c r="H22" s="60"/>
      <c r="I22" s="39"/>
      <c r="J22" s="76"/>
      <c r="K22" s="77"/>
      <c r="L22" s="77"/>
      <c r="M22" s="77"/>
      <c r="N22" s="77"/>
      <c r="O22" s="78"/>
    </row>
    <row r="23" s="1" customFormat="1" ht="15.75" spans="1:15">
      <c r="A23" s="23" t="s">
        <v>76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.75" spans="1:15">
      <c r="A24" s="1" t="s">
        <v>77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="1" customFormat="1" ht="15.75" spans="1:14">
      <c r="A25" s="24"/>
      <c r="B25" s="24"/>
      <c r="C25" s="24"/>
      <c r="D25" s="24"/>
      <c r="E25" s="24"/>
      <c r="F25" s="24"/>
      <c r="G25" s="24"/>
      <c r="H25" s="24"/>
      <c r="I25" s="24"/>
      <c r="J25" s="23" t="s">
        <v>78</v>
      </c>
      <c r="K25" s="43"/>
      <c r="L25" s="23" t="s">
        <v>79</v>
      </c>
      <c r="M25" s="23"/>
      <c r="N25" s="23" t="s">
        <v>80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A13" workbookViewId="0">
      <selection activeCell="K40" sqref="K40"/>
    </sheetView>
  </sheetViews>
  <sheetFormatPr defaultColWidth="9" defaultRowHeight="26" customHeight="1"/>
  <cols>
    <col min="1" max="1" width="20.125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4.8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4" t="s">
        <v>29</v>
      </c>
      <c r="E4" s="45" t="s">
        <v>30</v>
      </c>
      <c r="F4" s="44" t="s">
        <v>31</v>
      </c>
      <c r="G4" s="45" t="s">
        <v>32</v>
      </c>
      <c r="H4" s="45" t="s">
        <v>33</v>
      </c>
      <c r="I4" s="28"/>
      <c r="J4" s="45" t="s">
        <v>81</v>
      </c>
      <c r="K4" s="45" t="s">
        <v>82</v>
      </c>
      <c r="L4" s="44" t="s">
        <v>83</v>
      </c>
      <c r="M4" s="45" t="s">
        <v>30</v>
      </c>
      <c r="N4" s="44" t="s">
        <v>31</v>
      </c>
      <c r="O4" s="45" t="s">
        <v>84</v>
      </c>
    </row>
    <row r="5" s="1" customFormat="1" ht="16" customHeight="1" spans="1:15">
      <c r="A5" s="7"/>
      <c r="B5" s="44" t="s">
        <v>36</v>
      </c>
      <c r="C5" s="45" t="s">
        <v>37</v>
      </c>
      <c r="D5" s="44" t="s">
        <v>38</v>
      </c>
      <c r="E5" s="45" t="s">
        <v>39</v>
      </c>
      <c r="F5" s="44" t="s">
        <v>40</v>
      </c>
      <c r="G5" s="45" t="s">
        <v>41</v>
      </c>
      <c r="H5" s="45" t="s">
        <v>42</v>
      </c>
      <c r="I5" s="28"/>
      <c r="J5" s="35" t="s">
        <v>85</v>
      </c>
      <c r="K5" s="35" t="s">
        <v>85</v>
      </c>
      <c r="L5" s="35" t="s">
        <v>85</v>
      </c>
      <c r="M5" s="35" t="s">
        <v>85</v>
      </c>
      <c r="N5" s="35" t="s">
        <v>85</v>
      </c>
      <c r="O5" s="35" t="s">
        <v>85</v>
      </c>
    </row>
    <row r="6" s="1" customFormat="1" ht="16" customHeight="1" spans="1:15">
      <c r="A6" s="46" t="s">
        <v>45</v>
      </c>
      <c r="B6" s="47">
        <f>C6-1</f>
        <v>68</v>
      </c>
      <c r="C6" s="48">
        <f>D6-2</f>
        <v>69</v>
      </c>
      <c r="D6" s="44">
        <v>71</v>
      </c>
      <c r="E6" s="48">
        <f>D6+2</f>
        <v>73</v>
      </c>
      <c r="F6" s="47">
        <f>E6+2</f>
        <v>75</v>
      </c>
      <c r="G6" s="48">
        <f>F6+1</f>
        <v>76</v>
      </c>
      <c r="H6" s="48">
        <f>G6+1</f>
        <v>77</v>
      </c>
      <c r="I6" s="28"/>
      <c r="J6" s="37" t="s">
        <v>86</v>
      </c>
      <c r="K6" s="61" t="s">
        <v>87</v>
      </c>
      <c r="L6" s="61">
        <f>-0.5/-1</f>
        <v>0.5</v>
      </c>
      <c r="M6" s="37" t="s">
        <v>88</v>
      </c>
      <c r="N6" s="37" t="s">
        <v>88</v>
      </c>
      <c r="O6" s="38" t="s">
        <v>89</v>
      </c>
    </row>
    <row r="7" s="1" customFormat="1" ht="16" customHeight="1" spans="1:15">
      <c r="A7" s="46" t="s">
        <v>47</v>
      </c>
      <c r="B7" s="47">
        <f>C7-1</f>
        <v>64</v>
      </c>
      <c r="C7" s="48">
        <f>D7-2</f>
        <v>65</v>
      </c>
      <c r="D7" s="44">
        <v>67</v>
      </c>
      <c r="E7" s="48">
        <f>D7+2</f>
        <v>69</v>
      </c>
      <c r="F7" s="47">
        <f>E7+2</f>
        <v>71</v>
      </c>
      <c r="G7" s="48">
        <f>F7+1</f>
        <v>72</v>
      </c>
      <c r="H7" s="48">
        <f>G7+1</f>
        <v>73</v>
      </c>
      <c r="I7" s="28"/>
      <c r="J7" s="37" t="s">
        <v>89</v>
      </c>
      <c r="K7" s="37" t="s">
        <v>89</v>
      </c>
      <c r="L7" s="37" t="s">
        <v>89</v>
      </c>
      <c r="M7" s="37" t="s">
        <v>88</v>
      </c>
      <c r="N7" s="37" t="s">
        <v>90</v>
      </c>
      <c r="O7" s="38" t="s">
        <v>90</v>
      </c>
    </row>
    <row r="8" s="1" customFormat="1" ht="16" customHeight="1" spans="1:15">
      <c r="A8" s="49" t="s">
        <v>49</v>
      </c>
      <c r="B8" s="47">
        <f t="shared" ref="B8:B10" si="0">C8-4</f>
        <v>106</v>
      </c>
      <c r="C8" s="48">
        <f t="shared" ref="C8:C10" si="1">D8-4</f>
        <v>110</v>
      </c>
      <c r="D8" s="44">
        <v>114</v>
      </c>
      <c r="E8" s="48">
        <f t="shared" ref="E8:E10" si="2">D8+4</f>
        <v>118</v>
      </c>
      <c r="F8" s="47">
        <f t="shared" ref="F8:F10" si="3">E8+4</f>
        <v>122</v>
      </c>
      <c r="G8" s="48">
        <f t="shared" ref="G8:G10" si="4">F8+6</f>
        <v>128</v>
      </c>
      <c r="H8" s="48">
        <f>G8+6</f>
        <v>134</v>
      </c>
      <c r="I8" s="28"/>
      <c r="J8" s="37" t="s">
        <v>91</v>
      </c>
      <c r="K8" s="37" t="s">
        <v>91</v>
      </c>
      <c r="L8" s="37" t="s">
        <v>92</v>
      </c>
      <c r="M8" s="37" t="s">
        <v>89</v>
      </c>
      <c r="N8" s="37" t="s">
        <v>91</v>
      </c>
      <c r="O8" s="38" t="s">
        <v>93</v>
      </c>
    </row>
    <row r="9" s="1" customFormat="1" ht="16" customHeight="1" spans="1:15">
      <c r="A9" s="49" t="s">
        <v>52</v>
      </c>
      <c r="B9" s="47">
        <f t="shared" si="0"/>
        <v>98</v>
      </c>
      <c r="C9" s="48">
        <f t="shared" si="1"/>
        <v>102</v>
      </c>
      <c r="D9" s="44">
        <v>106</v>
      </c>
      <c r="E9" s="48">
        <f t="shared" si="2"/>
        <v>110</v>
      </c>
      <c r="F9" s="47">
        <f t="shared" si="3"/>
        <v>114</v>
      </c>
      <c r="G9" s="48">
        <f t="shared" si="4"/>
        <v>120</v>
      </c>
      <c r="H9" s="48">
        <f>G9+7</f>
        <v>127</v>
      </c>
      <c r="I9" s="28"/>
      <c r="J9" s="62" t="s">
        <v>94</v>
      </c>
      <c r="K9" s="37" t="s">
        <v>95</v>
      </c>
      <c r="L9" s="37" t="s">
        <v>95</v>
      </c>
      <c r="M9" s="63" t="s">
        <v>95</v>
      </c>
      <c r="N9" s="37" t="s">
        <v>95</v>
      </c>
      <c r="O9" s="38" t="s">
        <v>89</v>
      </c>
    </row>
    <row r="10" s="1" customFormat="1" ht="16" customHeight="1" spans="1:15">
      <c r="A10" s="46" t="s">
        <v>54</v>
      </c>
      <c r="B10" s="47">
        <f t="shared" si="0"/>
        <v>102</v>
      </c>
      <c r="C10" s="48">
        <f t="shared" si="1"/>
        <v>106</v>
      </c>
      <c r="D10" s="44">
        <v>110</v>
      </c>
      <c r="E10" s="48">
        <f t="shared" si="2"/>
        <v>114</v>
      </c>
      <c r="F10" s="47">
        <f t="shared" si="3"/>
        <v>118</v>
      </c>
      <c r="G10" s="48">
        <f t="shared" si="4"/>
        <v>124</v>
      </c>
      <c r="H10" s="48">
        <f>G10+7</f>
        <v>131</v>
      </c>
      <c r="I10" s="28"/>
      <c r="J10" s="37" t="s">
        <v>89</v>
      </c>
      <c r="K10" s="37" t="s">
        <v>89</v>
      </c>
      <c r="L10" s="37" t="s">
        <v>89</v>
      </c>
      <c r="M10" s="37" t="s">
        <v>92</v>
      </c>
      <c r="N10" s="37" t="s">
        <v>95</v>
      </c>
      <c r="O10" s="38" t="s">
        <v>90</v>
      </c>
    </row>
    <row r="11" s="1" customFormat="1" ht="16" customHeight="1" spans="1:15">
      <c r="A11" s="46" t="s">
        <v>55</v>
      </c>
      <c r="B11" s="47">
        <f>C11-1.2</f>
        <v>45.1</v>
      </c>
      <c r="C11" s="48">
        <f>D11-1.2</f>
        <v>46.3</v>
      </c>
      <c r="D11" s="44">
        <v>47.5</v>
      </c>
      <c r="E11" s="48">
        <f>D11+1.2</f>
        <v>48.7</v>
      </c>
      <c r="F11" s="47">
        <f>E11+1.2</f>
        <v>49.9</v>
      </c>
      <c r="G11" s="48">
        <f>F11+1.4</f>
        <v>51.3</v>
      </c>
      <c r="H11" s="48">
        <f>G11+1.4</f>
        <v>52.7</v>
      </c>
      <c r="I11" s="28"/>
      <c r="J11" s="37" t="s">
        <v>96</v>
      </c>
      <c r="K11" s="37" t="s">
        <v>97</v>
      </c>
      <c r="L11" s="37" t="s">
        <v>88</v>
      </c>
      <c r="M11" s="37" t="s">
        <v>98</v>
      </c>
      <c r="N11" s="37" t="s">
        <v>99</v>
      </c>
      <c r="O11" s="38" t="s">
        <v>89</v>
      </c>
    </row>
    <row r="12" s="1" customFormat="1" ht="16" customHeight="1" spans="1:15">
      <c r="A12" s="46" t="s">
        <v>58</v>
      </c>
      <c r="B12" s="47">
        <f>C12-0.6</f>
        <v>61.2</v>
      </c>
      <c r="C12" s="48">
        <f>D12-1.2</f>
        <v>61.8</v>
      </c>
      <c r="D12" s="44">
        <v>63</v>
      </c>
      <c r="E12" s="48">
        <f>D12+1.2</f>
        <v>64.2</v>
      </c>
      <c r="F12" s="47">
        <f>E12+1.2</f>
        <v>65.4</v>
      </c>
      <c r="G12" s="48">
        <f>F12+0.6</f>
        <v>66</v>
      </c>
      <c r="H12" s="48">
        <f>G12+0.6</f>
        <v>66.6</v>
      </c>
      <c r="I12" s="28"/>
      <c r="J12" s="37" t="s">
        <v>100</v>
      </c>
      <c r="K12" s="37" t="s">
        <v>101</v>
      </c>
      <c r="L12" s="37" t="s">
        <v>86</v>
      </c>
      <c r="M12" s="37" t="s">
        <v>102</v>
      </c>
      <c r="N12" s="37" t="s">
        <v>90</v>
      </c>
      <c r="O12" s="38" t="s">
        <v>103</v>
      </c>
    </row>
    <row r="13" s="1" customFormat="1" ht="16" customHeight="1" spans="1:15">
      <c r="A13" s="50" t="s">
        <v>59</v>
      </c>
      <c r="B13" s="47">
        <f>C13-0.8</f>
        <v>20.4</v>
      </c>
      <c r="C13" s="48">
        <f>D13-0.8</f>
        <v>21.2</v>
      </c>
      <c r="D13" s="44">
        <v>22</v>
      </c>
      <c r="E13" s="48">
        <f>D13+0.8</f>
        <v>22.8</v>
      </c>
      <c r="F13" s="47">
        <f>E13+0.8</f>
        <v>23.6</v>
      </c>
      <c r="G13" s="48">
        <f>F13+1.2</f>
        <v>24.8</v>
      </c>
      <c r="H13" s="48">
        <f>G13+1.2</f>
        <v>26</v>
      </c>
      <c r="I13" s="28"/>
      <c r="J13" s="37" t="s">
        <v>89</v>
      </c>
      <c r="K13" s="37" t="s">
        <v>89</v>
      </c>
      <c r="L13" s="37" t="s">
        <v>89</v>
      </c>
      <c r="M13" s="37" t="s">
        <v>89</v>
      </c>
      <c r="N13" s="37" t="s">
        <v>89</v>
      </c>
      <c r="O13" s="38" t="s">
        <v>89</v>
      </c>
    </row>
    <row r="14" s="1" customFormat="1" ht="16" customHeight="1" spans="1:15">
      <c r="A14" s="49" t="s">
        <v>60</v>
      </c>
      <c r="B14" s="47">
        <f>C14-0.7</f>
        <v>15.6</v>
      </c>
      <c r="C14" s="48">
        <f>D14-0.7</f>
        <v>16.3</v>
      </c>
      <c r="D14" s="44">
        <v>17</v>
      </c>
      <c r="E14" s="48">
        <f>D14+0.7</f>
        <v>17.7</v>
      </c>
      <c r="F14" s="47">
        <f>E14+0.7</f>
        <v>18.4</v>
      </c>
      <c r="G14" s="48">
        <f>F14+0.9</f>
        <v>19.3</v>
      </c>
      <c r="H14" s="48">
        <f>G14+0.9</f>
        <v>20.2</v>
      </c>
      <c r="I14" s="28"/>
      <c r="J14" s="37" t="s">
        <v>89</v>
      </c>
      <c r="K14" s="37" t="s">
        <v>89</v>
      </c>
      <c r="L14" s="37" t="s">
        <v>89</v>
      </c>
      <c r="M14" s="37" t="s">
        <v>89</v>
      </c>
      <c r="N14" s="37" t="s">
        <v>89</v>
      </c>
      <c r="O14" s="38" t="s">
        <v>89</v>
      </c>
    </row>
    <row r="15" s="1" customFormat="1" ht="16" customHeight="1" spans="1:15">
      <c r="A15" s="46" t="s">
        <v>62</v>
      </c>
      <c r="B15" s="47">
        <f>C15-0.5</f>
        <v>10</v>
      </c>
      <c r="C15" s="48">
        <f>D15-0.5</f>
        <v>10.5</v>
      </c>
      <c r="D15" s="44">
        <v>11</v>
      </c>
      <c r="E15" s="48">
        <f>D15+0.5</f>
        <v>11.5</v>
      </c>
      <c r="F15" s="47">
        <f>E15+0.5</f>
        <v>12</v>
      </c>
      <c r="G15" s="48">
        <f>F15+0.7</f>
        <v>12.7</v>
      </c>
      <c r="H15" s="48">
        <f>G15+0.7</f>
        <v>13.4</v>
      </c>
      <c r="I15" s="28"/>
      <c r="J15" s="37" t="s">
        <v>104</v>
      </c>
      <c r="K15" s="37" t="s">
        <v>101</v>
      </c>
      <c r="L15" s="37" t="s">
        <v>101</v>
      </c>
      <c r="M15" s="37" t="s">
        <v>105</v>
      </c>
      <c r="N15" s="37" t="s">
        <v>90</v>
      </c>
      <c r="O15" s="38" t="s">
        <v>106</v>
      </c>
    </row>
    <row r="16" s="1" customFormat="1" ht="16" customHeight="1" spans="1:15">
      <c r="A16" s="46" t="s">
        <v>65</v>
      </c>
      <c r="B16" s="47">
        <f>C16-1</f>
        <v>53</v>
      </c>
      <c r="C16" s="48">
        <f>D16-1</f>
        <v>54</v>
      </c>
      <c r="D16" s="44">
        <v>55</v>
      </c>
      <c r="E16" s="48">
        <f>D16+1</f>
        <v>56</v>
      </c>
      <c r="F16" s="47">
        <f>E16+1</f>
        <v>57</v>
      </c>
      <c r="G16" s="48">
        <f>F16+1.5</f>
        <v>58.5</v>
      </c>
      <c r="H16" s="48">
        <f>G16+1.5</f>
        <v>60</v>
      </c>
      <c r="I16" s="28"/>
      <c r="J16" s="37" t="s">
        <v>104</v>
      </c>
      <c r="K16" s="37" t="s">
        <v>89</v>
      </c>
      <c r="L16" s="37" t="s">
        <v>91</v>
      </c>
      <c r="M16" s="37" t="s">
        <v>89</v>
      </c>
      <c r="N16" s="37" t="s">
        <v>105</v>
      </c>
      <c r="O16" s="38" t="s">
        <v>101</v>
      </c>
    </row>
    <row r="17" s="1" customFormat="1" ht="16" customHeight="1" spans="1:15">
      <c r="A17" s="51" t="s">
        <v>66</v>
      </c>
      <c r="B17" s="52"/>
      <c r="C17" s="52"/>
      <c r="D17" s="52"/>
      <c r="E17" s="52"/>
      <c r="F17" s="52"/>
      <c r="G17" s="52"/>
      <c r="H17" s="53"/>
      <c r="I17" s="28"/>
      <c r="J17" s="64"/>
      <c r="K17" s="65"/>
      <c r="L17" s="65"/>
      <c r="M17" s="65"/>
      <c r="N17" s="65"/>
      <c r="O17" s="66"/>
    </row>
    <row r="18" s="1" customFormat="1" ht="16" customHeight="1" spans="1:15">
      <c r="A18" s="54" t="s">
        <v>107</v>
      </c>
      <c r="B18" s="55"/>
      <c r="C18" s="55"/>
      <c r="D18" s="55"/>
      <c r="E18" s="55"/>
      <c r="F18" s="55"/>
      <c r="G18" s="55"/>
      <c r="H18" s="56"/>
      <c r="I18" s="28"/>
      <c r="J18" s="67" t="s">
        <v>108</v>
      </c>
      <c r="K18" s="68"/>
      <c r="L18" s="68"/>
      <c r="M18" s="68"/>
      <c r="N18" s="68"/>
      <c r="O18" s="69"/>
    </row>
    <row r="19" s="1" customFormat="1" ht="16" customHeight="1" spans="1:15">
      <c r="A19" s="57" t="s">
        <v>109</v>
      </c>
      <c r="B19" s="57"/>
      <c r="C19" s="57"/>
      <c r="D19" s="57"/>
      <c r="I19" s="28"/>
      <c r="J19" s="67" t="s">
        <v>110</v>
      </c>
      <c r="K19" s="68"/>
      <c r="L19" s="68"/>
      <c r="M19" s="68"/>
      <c r="N19" s="68"/>
      <c r="O19" s="69"/>
    </row>
    <row r="20" s="1" customFormat="1" ht="16" customHeight="1" spans="1:15">
      <c r="A20" s="54" t="s">
        <v>111</v>
      </c>
      <c r="B20" s="55"/>
      <c r="C20" s="55"/>
      <c r="D20" s="55"/>
      <c r="E20" s="55"/>
      <c r="F20" s="55"/>
      <c r="G20" s="55"/>
      <c r="H20" s="56"/>
      <c r="I20" s="28"/>
      <c r="J20" s="67" t="s">
        <v>112</v>
      </c>
      <c r="K20" s="68"/>
      <c r="L20" s="68"/>
      <c r="M20" s="68"/>
      <c r="N20" s="68"/>
      <c r="O20" s="69"/>
    </row>
    <row r="21" s="1" customFormat="1" ht="16" customHeight="1" spans="1:15">
      <c r="A21" s="54" t="s">
        <v>113</v>
      </c>
      <c r="B21" s="55"/>
      <c r="C21" s="55"/>
      <c r="D21" s="55"/>
      <c r="E21" s="55"/>
      <c r="F21" s="55"/>
      <c r="G21" s="55"/>
      <c r="H21" s="56"/>
      <c r="I21" s="28"/>
      <c r="J21" s="70" t="s">
        <v>114</v>
      </c>
      <c r="K21" s="71"/>
      <c r="L21" s="71"/>
      <c r="M21" s="71"/>
      <c r="N21" s="71"/>
      <c r="O21" s="72"/>
    </row>
    <row r="22" s="1" customFormat="1" ht="16" customHeight="1" spans="1:15">
      <c r="A22" s="54" t="s">
        <v>115</v>
      </c>
      <c r="B22" s="55"/>
      <c r="C22" s="55"/>
      <c r="D22" s="55"/>
      <c r="E22" s="55"/>
      <c r="F22" s="55"/>
      <c r="G22" s="55"/>
      <c r="H22" s="56"/>
      <c r="I22" s="39"/>
      <c r="J22" s="73" t="s">
        <v>116</v>
      </c>
      <c r="K22" s="74"/>
      <c r="L22" s="74"/>
      <c r="M22" s="74"/>
      <c r="N22" s="74"/>
      <c r="O22" s="75"/>
    </row>
    <row r="23" s="1" customFormat="1" ht="16" customHeight="1" spans="1:15">
      <c r="A23" s="58" t="s">
        <v>117</v>
      </c>
      <c r="B23" s="59"/>
      <c r="C23" s="59"/>
      <c r="D23" s="59"/>
      <c r="E23" s="59"/>
      <c r="F23" s="59"/>
      <c r="G23" s="59"/>
      <c r="H23" s="60"/>
      <c r="I23" s="39"/>
      <c r="J23" s="73" t="s">
        <v>118</v>
      </c>
      <c r="K23" s="74"/>
      <c r="L23" s="74"/>
      <c r="M23" s="74"/>
      <c r="N23" s="74"/>
      <c r="O23" s="75"/>
    </row>
    <row r="24" s="1" customFormat="1" ht="15.75" spans="1:15">
      <c r="A24" s="23" t="s">
        <v>76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="1" customFormat="1" ht="15.75" spans="1:15">
      <c r="A25" s="1" t="s">
        <v>119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="1" customFormat="1" ht="15.75" spans="1:14">
      <c r="A26" s="24"/>
      <c r="B26" s="24"/>
      <c r="C26" s="24"/>
      <c r="D26" s="24"/>
      <c r="E26" s="24"/>
      <c r="F26" s="24"/>
      <c r="G26" s="24"/>
      <c r="H26" s="24"/>
      <c r="I26" s="24"/>
      <c r="J26" s="23" t="s">
        <v>120</v>
      </c>
      <c r="K26" s="43">
        <v>45852</v>
      </c>
      <c r="L26" s="23" t="s">
        <v>79</v>
      </c>
      <c r="M26" s="23"/>
      <c r="N26" s="23" t="s">
        <v>80</v>
      </c>
    </row>
  </sheetData>
  <mergeCells count="20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121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42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.75" spans="1:15">
      <c r="A20" s="23" t="s">
        <v>76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75" spans="1:15">
      <c r="A21" s="1" t="s">
        <v>122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7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120</v>
      </c>
      <c r="K22" s="43"/>
      <c r="L22" s="23" t="s">
        <v>123</v>
      </c>
      <c r="M22" s="23"/>
      <c r="N22" s="23" t="s">
        <v>124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2025-07-15T03:17:15Z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