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+2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<sst xmlns="http://schemas.openxmlformats.org/spreadsheetml/2006/main" count="1510" uniqueCount="445">
  <si>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</si>
  <si>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</si>
  <si>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</si>
  <si>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</si>
  <si>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</si>
  <si>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</si>
  <si>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</si>
  <si>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</si>
  <si>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</si>
  <si>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</si>
  <si>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</si>
  <si>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</si>
  <si>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</si>
  <si>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</si>
  <si>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</si>
  <si>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</si>
  <si>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</si>
  <si>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</si>
  <si>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</si>
  <si>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</si>
  <si>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</si>
  <si>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</si>
  <si>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</si>
  <si>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</si>
  <si>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</si>
  <si>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</si>
  <si>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</si>
  <si>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</si>
  <si>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</si>
  <si>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</si>
  <si>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</si>
  <si>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</si>
  <si>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</si>
  <si>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</si>
  <si>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</si>
  <si>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</si>
  <si>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</si>
  <si>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</si>
  <si>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</si>
  <si>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</si>
  <si>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</si>
  <si>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</si>
  <si>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</si>
  <si>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</si>
  <si>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</si>
  <si>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</si>
  <si>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</si>
  <si>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</si>
  <si>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</si>
  <si>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</si>
  <si>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</si>
  <si>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</si>
  <si>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</si>
  <si>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</si>
  <si>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</si>
  <si>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</si>
  <si>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</si>
  <si>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</si>
  <si>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</si>
  <si>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</si>
  <si>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</si>
  <si>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</si>
  <si>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TAEECL91947</t>
  </si>
  <si>
    <t>合同交期</t>
  </si>
  <si>
    <t>2025/6/25-3283件（1000_TD06）2025/7/15-1910件（1000_TD06）2025/8/5-1907件（1000_TD06）</t>
  </si>
  <si>
    <t>产前确认样</t>
  </si>
  <si>
    <t>有</t>
  </si>
  <si>
    <t>无</t>
  </si>
  <si>
    <t>品名</t>
  </si>
  <si>
    <t>男式越野软壳外套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</si>
  <si>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</si>
  <si>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</si>
  <si>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</si>
  <si>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</si>
  <si>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</si>
  <si>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</si>
  <si>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</si>
  <si>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</si>
  <si>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</si>
  <si>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CGDD25050900014-451件                                                                                                                                                                        CGDD25050900015-2832件                                                                                                                                                                              CGDD25050900016-1910件                                                                                                                                                                            CGDD25050900017-1907件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</si>
  <si>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</si>
  <si>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</si>
  <si>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</si>
  <si>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</si>
  <si>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</si>
  <si>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</si>
  <si>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</si>
  <si>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</si>
  <si>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</si>
  <si>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</si>
  <si>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</si>
  <si>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</si>
  <si>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</si>
  <si>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</si>
  <si>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</si>
  <si>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</si>
  <si>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</si>
  <si>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</si>
  <si>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</si>
  <si>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</si>
  <si>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</si>
  <si>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</si>
  <si>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</si>
  <si>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</si>
  <si>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</si>
  <si>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</si>
  <si>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</si>
  <si>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</si>
  <si>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</si>
  <si>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</si>
  <si>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</si>
  <si>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</si>
  <si>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</si>
  <si>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</si>
  <si>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</si>
  <si>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</si>
  <si>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</si>
  <si>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铁蓝灰C27X</t>
  </si>
  <si>
    <t>陆续裁剪中</t>
  </si>
  <si>
    <t>励茶色C27X</t>
  </si>
  <si>
    <t>黑色G01X</t>
  </si>
  <si>
    <t>深灰G08X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</si>
  <si>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</si>
  <si>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L175/96B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</si>
  <si>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</si>
  <si>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</si>
  <si>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</si>
  <si>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</si>
  <si>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</si>
  <si>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</si>
  <si>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1.前下拼缝拼接有拉抻现象，吃皱，两侧不对称。</t>
  </si>
  <si>
    <t>2.侧口袋上下端布库大小不一致。</t>
  </si>
  <si>
    <t>3.底襟上端处翻处外露寨边线。</t>
  </si>
  <si>
    <t>4.里包弹力带领口处明线宽窄不均匀。</t>
  </si>
  <si>
    <t>5.袖口内贴处止口处翻需要有0.2cm的量。</t>
  </si>
  <si>
    <t>6.袖口魔术贴距袖口太近，毛面需有0.3-0.4cm的距离，且需有互搭2cm。</t>
  </si>
  <si>
    <t>7.袖口明线宽窄不均匀。</t>
  </si>
  <si>
    <t>8.合缝线迹不好，扒缝。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</si>
  <si>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</si>
  <si>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</si>
  <si>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</si>
  <si>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</si>
  <si>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</si>
  <si>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</si>
  <si>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</si>
  <si>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</si>
  <si>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</si>
  <si>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</si>
  <si>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</si>
  <si>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</si>
  <si>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</si>
  <si>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</si>
  <si>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</si>
  <si>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</si>
  <si>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</si>
  <si>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</si>
  <si>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</si>
  <si>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</si>
  <si>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</si>
  <si>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</si>
  <si>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</si>
  <si>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</si>
  <si>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</si>
  <si>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</si>
  <si>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L 黑色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</si>
  <si>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</si>
  <si>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</si>
  <si>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</si>
  <si>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</si>
  <si>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</si>
  <si>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</si>
  <si>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</si>
  <si>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</si>
  <si>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</si>
  <si>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-0.5</t>
  </si>
  <si>
    <t>前中长</t>
  </si>
  <si>
    <t>0</t>
  </si>
  <si>
    <t>前中拉链长</t>
  </si>
  <si>
    <t>胸围</t>
  </si>
  <si>
    <t>+1</t>
  </si>
  <si>
    <t>+0.5</t>
  </si>
  <si>
    <t>摆围</t>
  </si>
  <si>
    <t>后中袖长</t>
  </si>
  <si>
    <t>袖肥/2（腋下2cm）</t>
  </si>
  <si>
    <t>袖肘围/2</t>
  </si>
  <si>
    <t>袖口围/2</t>
  </si>
  <si>
    <t>下领围</t>
  </si>
  <si>
    <t>帽高</t>
  </si>
  <si>
    <t>帽宽</t>
  </si>
  <si>
    <t>插手袋长</t>
  </si>
  <si>
    <t>插手袋拉链长</t>
  </si>
  <si>
    <t>备注：</t>
  </si>
  <si>
    <t xml:space="preserve">     初期请洗测2-3件，有问题的另加测量数量。</t>
  </si>
  <si>
    <t>验货时间：4/10</t>
  </si>
  <si>
    <t>跟单QC:王蕾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</si>
  <si>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</si>
  <si>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</si>
  <si>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</si>
  <si>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</si>
  <si>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</si>
  <si>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</si>
  <si>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</si>
  <si>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</si>
  <si>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</si>
  <si>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</si>
  <si>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</si>
  <si>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</si>
  <si>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黑色 G01X L#10件,XL#10件,XXL#10件</t>
  </si>
  <si>
    <t>【耐水洗测试】：耐洗水测试明细（要求齐色、齐号）</t>
  </si>
  <si>
    <t>黑色 G01X：L#1件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</si>
  <si>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</si>
  <si>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</si>
  <si>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</si>
  <si>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1.前门明线宽窄不一致，而且有吃皱现象。</t>
  </si>
  <si>
    <t>2.袖袢倒向错误，且互搭（魔术贴），偏小0.5cm。</t>
  </si>
  <si>
    <t>3.拼缝拉抻，吃皱。</t>
  </si>
  <si>
    <t>4.帽侧车前中拉链两侧不对称，相差0.5cm。</t>
  </si>
  <si>
    <t>5.外露定位笔痕。</t>
  </si>
  <si>
    <t>6.针洞。</t>
  </si>
  <si>
    <t>7.线迹不好，上下线不合，跳扣。</t>
  </si>
  <si>
    <t>【整改的严重缺陷及整改复核时间】</t>
  </si>
  <si>
    <t>李兆生</t>
  </si>
  <si>
    <t>尾期复核品质情况</t>
  </si>
  <si>
    <t>L黑色</t>
  </si>
  <si>
    <t>XL黑色</t>
  </si>
  <si>
    <t>XXL黑色</t>
  </si>
  <si>
    <t>洗前3/洗后1</t>
  </si>
  <si>
    <t>0/0/+0.5</t>
  </si>
  <si>
    <t>0/0/0</t>
  </si>
  <si>
    <t>0/-0.5/0/-0.5</t>
  </si>
  <si>
    <t>0/0/0/0</t>
  </si>
  <si>
    <t>+1/0/+0.7</t>
  </si>
  <si>
    <t>0/0/0/-0.5</t>
  </si>
  <si>
    <t>+1/+0.5/+0.5</t>
  </si>
  <si>
    <t>0/0/0/-1</t>
  </si>
  <si>
    <t>+0.7/+0.5/0</t>
  </si>
  <si>
    <t>-0.5/0/+0.5/+1</t>
  </si>
  <si>
    <t>+0.5/+0.5/+0.7</t>
  </si>
  <si>
    <t>+0.5/+0.5/+0.7/0</t>
  </si>
  <si>
    <t>0/+0.5/0</t>
  </si>
  <si>
    <t>+0.5/0/+0.5</t>
  </si>
  <si>
    <t>+0.5/+0.5/0/0</t>
  </si>
  <si>
    <t>+1/+1/+1/+1</t>
  </si>
  <si>
    <t>+1/+1/+1</t>
  </si>
  <si>
    <t>0/0/+0.5/+1</t>
  </si>
  <si>
    <t>+1.5/+1/+1</t>
  </si>
  <si>
    <t>0/+0.5/+0.8</t>
  </si>
  <si>
    <t>+1/+1/+1/+0.5</t>
  </si>
  <si>
    <t xml:space="preserve">     齐色齐码请洗测各2-3件，有问题的另加测量数量。</t>
  </si>
  <si>
    <t>验货时间：5/13</t>
  </si>
  <si>
    <t>工厂负责人：李兆生</t>
  </si>
  <si>
    <t>QC出货报告书</t>
  </si>
  <si>
    <t>产品名称</t>
  </si>
  <si>
    <t>合同日期</t>
  </si>
  <si>
    <t>2025/6/25-3283件（1000_TD06）2025/7/15-1910件（1000_TD06）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</si>
  <si>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</si>
  <si>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</si>
  <si>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</si>
  <si>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</si>
  <si>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</si>
  <si>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</si>
  <si>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</si>
  <si>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</si>
  <si>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</si>
  <si>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</si>
  <si>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</si>
  <si>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5193件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</si>
  <si>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</si>
  <si>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</si>
  <si>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</si>
  <si>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</si>
  <si>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</si>
  <si>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</si>
  <si>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</si>
  <si>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</si>
  <si>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采购凭证编号：CGDD25050900014-451件                                                                                                                                                                        CGDD25050900015-2832件                                                                                                                                                                              CGDD25050900016-1910件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</si>
  <si>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</si>
  <si>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</si>
  <si>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</si>
  <si>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</si>
  <si>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</si>
  <si>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</si>
  <si>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</si>
  <si>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</si>
  <si>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</si>
  <si>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</si>
  <si>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</si>
  <si>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</si>
  <si>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</si>
  <si>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</si>
  <si>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</si>
  <si>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铁蓝灰 C27X S-5件，L-10件，XL-10件，XXL-10件，XXXL-5件</t>
  </si>
  <si>
    <t>励茶色 F88X S-5件，M-10件，L-10件，XL-10件，XXL-10件，XXXL-5件</t>
  </si>
  <si>
    <t>黑色 G01X S-5件，M-10件，L-10件，XL-10件，XXL-10件，XXXL-5件</t>
  </si>
  <si>
    <t>深灰 G08X M-10件，L-10件，XL-10件，XXL-10件，XXXL-5件</t>
  </si>
  <si>
    <t>情况说明：</t>
  </si>
  <si>
    <t xml:space="preserve">【问题点描述】  </t>
  </si>
  <si>
    <t>1.前中里包边布毛漏。</t>
  </si>
  <si>
    <t>2.断线，且接线不良，双轨。</t>
  </si>
  <si>
    <t>3.脏污。</t>
  </si>
  <si>
    <t>4.下摆织带处漏打套结。</t>
  </si>
  <si>
    <t>5.里子码边线虚位，没靠牢布边。</t>
  </si>
  <si>
    <t>6.整烫后里子有压痕。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</si>
  <si>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</si>
  <si>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</si>
  <si>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</si>
  <si>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</si>
  <si>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</si>
  <si>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</si>
  <si>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</si>
  <si>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检验人</t>
  </si>
  <si>
    <t>S-励茶色</t>
  </si>
  <si>
    <t>M-励茶色</t>
  </si>
  <si>
    <t>L-黑色</t>
  </si>
  <si>
    <t>XL-铁蓝灰</t>
  </si>
  <si>
    <t>XXL-深灰</t>
  </si>
  <si>
    <t>XXXL-深灰</t>
  </si>
  <si>
    <t>0/+0.5/+0.5</t>
  </si>
  <si>
    <t>0/-0.5/-0.5</t>
  </si>
  <si>
    <t>-0.5/0/0</t>
  </si>
  <si>
    <t>+0.5/0/0</t>
  </si>
  <si>
    <t>0/0/+1</t>
  </si>
  <si>
    <t>+1/+1/+0.7</t>
  </si>
  <si>
    <t>+1/+0.7/+0.5</t>
  </si>
  <si>
    <t>+0.7/+0.5/+0.5</t>
  </si>
  <si>
    <t>0/-0.5/0</t>
  </si>
  <si>
    <t>+0.5/0/+0.3</t>
  </si>
  <si>
    <t>0/+1/+0.5</t>
  </si>
  <si>
    <t>+1/0/+1</t>
  </si>
  <si>
    <t xml:space="preserve">     齐色齐码各2-3件，有问题的另加测量数量。</t>
  </si>
  <si>
    <t>验货时间：2025/6/9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</si>
  <si>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</si>
  <si>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</si>
  <si>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</si>
  <si>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</si>
  <si>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</si>
  <si>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</si>
  <si>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</si>
  <si>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</si>
  <si>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</si>
  <si>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</si>
  <si>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</si>
  <si>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</si>
  <si>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</si>
  <si>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</si>
  <si>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</si>
  <si>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</si>
  <si>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</si>
  <si>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1242#</t>
  </si>
  <si>
    <t>G16FW0650</t>
  </si>
  <si>
    <t>20FW励茶色+19FW木炭灰</t>
  </si>
  <si>
    <t>嘉兴正麒</t>
  </si>
  <si>
    <t>合格</t>
  </si>
  <si>
    <t>YES</t>
  </si>
  <si>
    <t>1243#</t>
  </si>
  <si>
    <t>01342#</t>
  </si>
  <si>
    <t>17SS深灰+12C深灰</t>
  </si>
  <si>
    <t>01332#</t>
  </si>
  <si>
    <t>2244#</t>
  </si>
  <si>
    <t>2243#</t>
  </si>
  <si>
    <t>8270#</t>
  </si>
  <si>
    <t>2239#</t>
  </si>
  <si>
    <t>14SS铁蓝灰+15FW藏蓝</t>
  </si>
  <si>
    <t>2240#</t>
  </si>
  <si>
    <t>2237#</t>
  </si>
  <si>
    <t>2245#</t>
  </si>
  <si>
    <t>12C黑色+12C深灰</t>
  </si>
  <si>
    <t>2246#</t>
  </si>
  <si>
    <t>2247#</t>
  </si>
  <si>
    <t>2248#</t>
  </si>
  <si>
    <t>2249#</t>
  </si>
  <si>
    <t>2250#</t>
  </si>
  <si>
    <t>2251#</t>
  </si>
  <si>
    <t>2252#</t>
  </si>
  <si>
    <t>1252#</t>
  </si>
  <si>
    <t>1253#</t>
  </si>
  <si>
    <t>8268#</t>
  </si>
  <si>
    <t>G16FW0660</t>
  </si>
  <si>
    <t>17SS深灰</t>
  </si>
  <si>
    <t>20FW励茶色</t>
  </si>
  <si>
    <t>8267#</t>
  </si>
  <si>
    <t>14SS铁蓝灰</t>
  </si>
  <si>
    <t>1249#</t>
  </si>
  <si>
    <t>2238#</t>
  </si>
  <si>
    <t>12C黑色</t>
  </si>
  <si>
    <t>制表时间：3/20</t>
  </si>
  <si>
    <t>测试人签名：王蕾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</si>
  <si>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</si>
  <si>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</si>
  <si>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</si>
  <si>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</si>
  <si>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</si>
  <si>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</si>
  <si>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</si>
  <si>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</si>
  <si>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</si>
  <si>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 纬向：-1</t>
  </si>
  <si>
    <t>径向：-1 纬向：0</t>
  </si>
  <si>
    <t>径向：-1.5 纬向：0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</si>
  <si>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</si>
  <si>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</si>
  <si>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</si>
  <si>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</si>
  <si>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</si>
  <si>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</si>
  <si>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</si>
  <si>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</si>
  <si>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</si>
  <si>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</si>
  <si>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</si>
  <si>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</si>
  <si>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</si>
  <si>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</si>
  <si>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</si>
  <si>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</si>
  <si>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</si>
  <si>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</si>
  <si>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</si>
  <si>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</si>
  <si>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</si>
  <si>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</si>
  <si>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</si>
  <si>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</si>
  <si>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</si>
  <si>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</si>
  <si>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</si>
  <si>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</si>
  <si>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</si>
  <si>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</si>
  <si>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</si>
  <si>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</si>
  <si>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</si>
  <si>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</si>
  <si>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无特殊工艺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</si>
  <si>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</si>
  <si>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</si>
  <si>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</si>
  <si>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</si>
  <si>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</si>
  <si>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G14FWBB003</t>
  </si>
  <si>
    <t>12C深灰</t>
  </si>
  <si>
    <t>G14FWZD017</t>
  </si>
  <si>
    <t>G14FWXJ002</t>
  </si>
  <si>
    <t>15FW藏蓝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</si>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</sst>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7" borderId="73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4" applyNumberFormat="0" applyFill="0" applyAlignment="0" applyProtection="0">
      <alignment vertical="center"/>
    </xf>
    <xf numFmtId="0" fontId="44" fillId="0" borderId="74" applyNumberFormat="0" applyFill="0" applyAlignment="0" applyProtection="0">
      <alignment vertical="center"/>
    </xf>
    <xf numFmtId="0" fontId="45" fillId="0" borderId="7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76" applyNumberFormat="0" applyAlignment="0" applyProtection="0">
      <alignment vertical="center"/>
    </xf>
    <xf numFmtId="0" fontId="47" fillId="9" borderId="77" applyNumberFormat="0" applyAlignment="0" applyProtection="0">
      <alignment vertical="center"/>
    </xf>
    <xf numFmtId="0" fontId="48" fillId="9" borderId="76" applyNumberFormat="0" applyAlignment="0" applyProtection="0">
      <alignment vertical="center"/>
    </xf>
    <xf numFmtId="0" fontId="49" fillId="10" borderId="78" applyNumberFormat="0" applyAlignment="0" applyProtection="0">
      <alignment vertical="center"/>
    </xf>
    <xf numFmtId="0" fontId="50" fillId="0" borderId="79" applyNumberFormat="0" applyFill="0" applyAlignment="0" applyProtection="0">
      <alignment vertical="center"/>
    </xf>
    <xf numFmtId="0" fontId="51" fillId="0" borderId="80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4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vertical="center"/>
    </xf>
    <xf numFmtId="0" fontId="12" fillId="3" borderId="16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54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16" xfId="49" applyNumberFormat="1" applyFont="1" applyFill="1" applyBorder="1" applyAlignment="1">
      <alignment horizontal="left" vertical="center"/>
    </xf>
    <xf numFmtId="49" fontId="14" fillId="3" borderId="16" xfId="49" applyNumberFormat="1" applyFont="1" applyFill="1" applyBorder="1" applyAlignment="1">
      <alignment horizontal="center" vertical="center"/>
    </xf>
    <xf numFmtId="49" fontId="14" fillId="3" borderId="17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8" xfId="50" applyNumberFormat="1" applyFont="1" applyFill="1" applyBorder="1" applyAlignment="1" applyProtection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4" fillId="0" borderId="0" xfId="49" applyFill="1" applyAlignment="1">
      <alignment horizontal="left" vertical="center"/>
    </xf>
    <xf numFmtId="0" fontId="16" fillId="0" borderId="19" xfId="49" applyFont="1" applyFill="1" applyBorder="1" applyAlignment="1">
      <alignment horizontal="center" vertical="top"/>
    </xf>
    <xf numFmtId="0" fontId="17" fillId="0" borderId="20" xfId="49" applyFont="1" applyFill="1" applyBorder="1" applyAlignment="1">
      <alignment horizontal="left" vertical="center"/>
    </xf>
    <xf numFmtId="0" fontId="18" fillId="0" borderId="21" xfId="49" applyFont="1" applyBorder="1" applyAlignment="1">
      <alignment horizontal="center" vertical="center"/>
    </xf>
    <xf numFmtId="0" fontId="17" fillId="0" borderId="22" xfId="49" applyFont="1" applyFill="1" applyBorder="1" applyAlignment="1">
      <alignment horizontal="center" vertical="center"/>
    </xf>
    <xf numFmtId="0" fontId="19" fillId="0" borderId="22" xfId="49" applyFont="1" applyFill="1" applyBorder="1" applyAlignment="1">
      <alignment vertical="center"/>
    </xf>
    <xf numFmtId="0" fontId="17" fillId="0" borderId="22" xfId="49" applyFont="1" applyFill="1" applyBorder="1" applyAlignment="1">
      <alignment vertical="center"/>
    </xf>
    <xf numFmtId="0" fontId="18" fillId="0" borderId="23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7" fillId="0" borderId="25" xfId="49" applyFont="1" applyFill="1" applyBorder="1" applyAlignment="1">
      <alignment vertical="center"/>
    </xf>
    <xf numFmtId="0" fontId="18" fillId="0" borderId="26" xfId="49" applyFont="1" applyFill="1" applyBorder="1" applyAlignment="1">
      <alignment horizontal="center" vertical="center"/>
    </xf>
    <xf numFmtId="0" fontId="17" fillId="0" borderId="26" xfId="49" applyFont="1" applyFill="1" applyBorder="1" applyAlignment="1">
      <alignment vertical="center"/>
    </xf>
    <xf numFmtId="58" fontId="19" fillId="0" borderId="26" xfId="49" applyNumberFormat="1" applyFont="1" applyFill="1" applyBorder="1" applyAlignment="1">
      <alignment horizontal="center" vertical="center" wrapText="1"/>
    </xf>
    <xf numFmtId="0" fontId="19" fillId="0" borderId="26" xfId="49" applyFont="1" applyFill="1" applyBorder="1" applyAlignment="1">
      <alignment horizontal="center" vertical="center" wrapText="1"/>
    </xf>
    <xf numFmtId="0" fontId="17" fillId="0" borderId="26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right" vertical="center"/>
    </xf>
    <xf numFmtId="0" fontId="17" fillId="0" borderId="26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center" vertical="center"/>
    </xf>
    <xf numFmtId="0" fontId="17" fillId="0" borderId="27" xfId="49" applyFont="1" applyFill="1" applyBorder="1" applyAlignment="1">
      <alignment vertical="center"/>
    </xf>
    <xf numFmtId="0" fontId="18" fillId="0" borderId="28" xfId="49" applyFont="1" applyFill="1" applyBorder="1" applyAlignment="1">
      <alignment horizontal="center" vertical="center"/>
    </xf>
    <xf numFmtId="0" fontId="17" fillId="0" borderId="28" xfId="49" applyFont="1" applyFill="1" applyBorder="1" applyAlignment="1">
      <alignment vertical="center"/>
    </xf>
    <xf numFmtId="0" fontId="19" fillId="0" borderId="28" xfId="49" applyFont="1" applyFill="1" applyBorder="1" applyAlignment="1">
      <alignment vertical="center"/>
    </xf>
    <xf numFmtId="0" fontId="19" fillId="0" borderId="28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0" xfId="49" applyFont="1" applyFill="1" applyBorder="1" applyAlignment="1">
      <alignment vertical="center"/>
    </xf>
    <xf numFmtId="0" fontId="17" fillId="0" borderId="29" xfId="49" applyFont="1" applyFill="1" applyBorder="1" applyAlignment="1">
      <alignment horizontal="left" vertical="center" wrapText="1"/>
    </xf>
    <xf numFmtId="0" fontId="17" fillId="0" borderId="30" xfId="49" applyFont="1" applyFill="1" applyBorder="1" applyAlignment="1">
      <alignment horizontal="left" vertical="center" wrapText="1"/>
    </xf>
    <xf numFmtId="0" fontId="19" fillId="0" borderId="26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22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 wrapText="1"/>
    </xf>
    <xf numFmtId="0" fontId="19" fillId="0" borderId="26" xfId="49" applyFont="1" applyFill="1" applyBorder="1" applyAlignment="1">
      <alignment horizontal="left" vertical="center" wrapText="1"/>
    </xf>
    <xf numFmtId="0" fontId="17" fillId="0" borderId="27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center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center" vertical="center"/>
    </xf>
    <xf numFmtId="58" fontId="19" fillId="0" borderId="28" xfId="49" applyNumberFormat="1" applyFont="1" applyFill="1" applyBorder="1" applyAlignment="1">
      <alignment vertical="center"/>
    </xf>
    <xf numFmtId="0" fontId="17" fillId="0" borderId="28" xfId="49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center" vertical="center"/>
    </xf>
    <xf numFmtId="0" fontId="19" fillId="0" borderId="39" xfId="49" applyFont="1" applyFill="1" applyBorder="1" applyAlignment="1">
      <alignment horizontal="center" vertical="center"/>
    </xf>
    <xf numFmtId="0" fontId="17" fillId="0" borderId="40" xfId="49" applyFont="1" applyFill="1" applyBorder="1" applyAlignment="1">
      <alignment horizontal="center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 wrapText="1"/>
    </xf>
    <xf numFmtId="0" fontId="19" fillId="0" borderId="42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17" fillId="0" borderId="43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 wrapText="1"/>
    </xf>
    <xf numFmtId="0" fontId="14" fillId="0" borderId="41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4" fillId="0" borderId="42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center" vertical="center"/>
    </xf>
    <xf numFmtId="0" fontId="21" fillId="0" borderId="41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horizontal="left" vertical="center"/>
    </xf>
    <xf numFmtId="0" fontId="15" fillId="3" borderId="2" xfId="49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horizont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 applyAlignment="1">
      <alignment horizontal="center" vertical="center"/>
    </xf>
    <xf numFmtId="49" fontId="14" fillId="0" borderId="2" xfId="53" applyNumberFormat="1" applyFont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0" fontId="12" fillId="3" borderId="0" xfId="50" applyFont="1" applyFill="1" applyAlignment="1">
      <alignment horizontal="center" vertical="center"/>
    </xf>
    <xf numFmtId="0" fontId="13" fillId="3" borderId="0" xfId="50" applyFont="1" applyFill="1" applyAlignment="1">
      <alignment vertical="center"/>
    </xf>
    <xf numFmtId="14" fontId="13" fillId="3" borderId="0" xfId="50" applyNumberFormat="1" applyFont="1" applyFill="1" applyAlignment="1">
      <alignment vertical="center"/>
    </xf>
    <xf numFmtId="0" fontId="12" fillId="3" borderId="0" xfId="50" applyFont="1" applyFill="1" applyAlignment="1">
      <alignment vertical="center"/>
    </xf>
    <xf numFmtId="0" fontId="14" fillId="0" borderId="0" xfId="49" applyFont="1" applyAlignment="1">
      <alignment horizontal="left" vertical="center"/>
    </xf>
    <xf numFmtId="0" fontId="22" fillId="0" borderId="19" xfId="49" applyFont="1" applyBorder="1" applyAlignment="1">
      <alignment horizontal="center" vertical="top"/>
    </xf>
    <xf numFmtId="0" fontId="15" fillId="0" borderId="45" xfId="49" applyFont="1" applyBorder="1" applyAlignment="1">
      <alignment horizontal="left" vertical="center"/>
    </xf>
    <xf numFmtId="0" fontId="15" fillId="0" borderId="21" xfId="49" applyFont="1" applyBorder="1" applyAlignment="1">
      <alignment horizontal="center" vertical="center"/>
    </xf>
    <xf numFmtId="0" fontId="20" fillId="0" borderId="21" xfId="49" applyFont="1" applyBorder="1" applyAlignment="1">
      <alignment horizontal="left" vertical="center"/>
    </xf>
    <xf numFmtId="0" fontId="20" fillId="0" borderId="20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20" fillId="0" borderId="43" xfId="49" applyFont="1" applyBorder="1" applyAlignment="1">
      <alignment horizontal="center" vertical="center"/>
    </xf>
    <xf numFmtId="0" fontId="15" fillId="0" borderId="20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5" fillId="0" borderId="43" xfId="49" applyFont="1" applyBorder="1" applyAlignment="1">
      <alignment horizontal="center" vertical="center"/>
    </xf>
    <xf numFmtId="0" fontId="20" fillId="0" borderId="25" xfId="49" applyFont="1" applyBorder="1" applyAlignment="1">
      <alignment horizontal="left" vertical="center"/>
    </xf>
    <xf numFmtId="0" fontId="18" fillId="0" borderId="26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20" fillId="0" borderId="26" xfId="49" applyFont="1" applyBorder="1" applyAlignment="1">
      <alignment horizontal="left" vertical="center"/>
    </xf>
    <xf numFmtId="14" fontId="18" fillId="0" borderId="26" xfId="49" applyNumberFormat="1" applyFont="1" applyBorder="1" applyAlignment="1">
      <alignment horizontal="center" vertical="center" wrapText="1"/>
    </xf>
    <xf numFmtId="14" fontId="18" fillId="0" borderId="40" xfId="49" applyNumberFormat="1" applyFont="1" applyBorder="1" applyAlignment="1">
      <alignment horizontal="center" vertical="center" wrapText="1"/>
    </xf>
    <xf numFmtId="0" fontId="20" fillId="0" borderId="25" xfId="49" applyFont="1" applyBorder="1" applyAlignment="1">
      <alignment vertical="center"/>
    </xf>
    <xf numFmtId="9" fontId="18" fillId="0" borderId="26" xfId="49" applyNumberFormat="1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18" fillId="0" borderId="31" xfId="49" applyFont="1" applyBorder="1" applyAlignment="1">
      <alignment horizontal="center" vertical="center"/>
    </xf>
    <xf numFmtId="0" fontId="18" fillId="0" borderId="42" xfId="49" applyFont="1" applyBorder="1" applyAlignment="1">
      <alignment horizontal="center" vertical="center"/>
    </xf>
    <xf numFmtId="9" fontId="18" fillId="0" borderId="26" xfId="49" applyNumberFormat="1" applyFont="1" applyFill="1" applyBorder="1" applyAlignment="1" applyProtection="1">
      <alignment horizontal="center" vertical="center"/>
    </xf>
    <xf numFmtId="0" fontId="18" fillId="0" borderId="25" xfId="49" applyFont="1" applyBorder="1" applyAlignment="1">
      <alignment horizontal="left" vertical="center"/>
    </xf>
    <xf numFmtId="0" fontId="23" fillId="0" borderId="27" xfId="49" applyFont="1" applyBorder="1" applyAlignment="1">
      <alignment vertical="center"/>
    </xf>
    <xf numFmtId="0" fontId="18" fillId="0" borderId="28" xfId="49" applyFont="1" applyBorder="1" applyAlignment="1">
      <alignment horizontal="center" vertical="center" wrapText="1"/>
    </xf>
    <xf numFmtId="0" fontId="18" fillId="0" borderId="41" xfId="49" applyFont="1" applyBorder="1" applyAlignment="1">
      <alignment horizontal="center" vertical="center" wrapText="1"/>
    </xf>
    <xf numFmtId="0" fontId="20" fillId="0" borderId="27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14" fontId="18" fillId="0" borderId="28" xfId="49" applyNumberFormat="1" applyFont="1" applyBorder="1" applyAlignment="1">
      <alignment horizontal="center" vertical="center"/>
    </xf>
    <xf numFmtId="14" fontId="18" fillId="0" borderId="41" xfId="49" applyNumberFormat="1" applyFont="1" applyBorder="1" applyAlignment="1">
      <alignment horizontal="center" vertical="center"/>
    </xf>
    <xf numFmtId="0" fontId="15" fillId="0" borderId="0" xfId="49" applyFont="1" applyBorder="1" applyAlignment="1">
      <alignment horizontal="left" vertical="center"/>
    </xf>
    <xf numFmtId="0" fontId="20" fillId="0" borderId="20" xfId="49" applyFont="1" applyBorder="1" applyAlignment="1">
      <alignment vertical="center"/>
    </xf>
    <xf numFmtId="0" fontId="14" fillId="0" borderId="22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4" fillId="0" borderId="22" xfId="49" applyFont="1" applyBorder="1" applyAlignment="1">
      <alignment vertical="center"/>
    </xf>
    <xf numFmtId="0" fontId="20" fillId="0" borderId="22" xfId="49" applyFont="1" applyBorder="1" applyAlignment="1">
      <alignment vertical="center"/>
    </xf>
    <xf numFmtId="0" fontId="14" fillId="0" borderId="26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4" fillId="0" borderId="26" xfId="49" applyFont="1" applyBorder="1" applyAlignment="1">
      <alignment vertical="center"/>
    </xf>
    <xf numFmtId="0" fontId="20" fillId="0" borderId="26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20" fillId="0" borderId="27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17" fillId="0" borderId="26" xfId="49" applyFont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15" fillId="0" borderId="0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15" fillId="0" borderId="46" xfId="49" applyFont="1" applyBorder="1" applyAlignment="1">
      <alignment vertical="center"/>
    </xf>
    <xf numFmtId="0" fontId="18" fillId="0" borderId="47" xfId="49" applyFont="1" applyBorder="1" applyAlignment="1">
      <alignment horizontal="center" vertical="center"/>
    </xf>
    <xf numFmtId="0" fontId="15" fillId="0" borderId="47" xfId="49" applyFont="1" applyBorder="1" applyAlignment="1">
      <alignment vertical="center"/>
    </xf>
    <xf numFmtId="0" fontId="18" fillId="0" borderId="47" xfId="49" applyFont="1" applyBorder="1" applyAlignment="1">
      <alignment vertical="center"/>
    </xf>
    <xf numFmtId="58" fontId="14" fillId="0" borderId="47" xfId="49" applyNumberFormat="1" applyFont="1" applyBorder="1" applyAlignment="1">
      <alignment vertical="center"/>
    </xf>
    <xf numFmtId="0" fontId="15" fillId="0" borderId="47" xfId="49" applyFont="1" applyBorder="1" applyAlignment="1">
      <alignment horizontal="center" vertical="center"/>
    </xf>
    <xf numFmtId="0" fontId="15" fillId="0" borderId="48" xfId="49" applyFont="1" applyFill="1" applyBorder="1" applyAlignment="1">
      <alignment horizontal="left" vertical="center"/>
    </xf>
    <xf numFmtId="0" fontId="15" fillId="0" borderId="47" xfId="49" applyFont="1" applyFill="1" applyBorder="1" applyAlignment="1">
      <alignment horizontal="left" vertical="center"/>
    </xf>
    <xf numFmtId="0" fontId="24" fillId="0" borderId="49" xfId="49" applyFont="1" applyFill="1" applyBorder="1" applyAlignment="1">
      <alignment horizontal="left" vertical="center"/>
    </xf>
    <xf numFmtId="0" fontId="15" fillId="0" borderId="50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center" vertical="center"/>
    </xf>
    <xf numFmtId="0" fontId="15" fillId="0" borderId="28" xfId="49" applyFont="1" applyFill="1" applyBorder="1" applyAlignment="1">
      <alignment horizontal="center" vertical="center"/>
    </xf>
    <xf numFmtId="0" fontId="14" fillId="0" borderId="21" xfId="49" applyFont="1" applyBorder="1" applyAlignment="1">
      <alignment horizontal="center" vertical="center"/>
    </xf>
    <xf numFmtId="0" fontId="14" fillId="0" borderId="51" xfId="49" applyFont="1" applyBorder="1" applyAlignment="1">
      <alignment horizontal="center" vertical="center"/>
    </xf>
    <xf numFmtId="0" fontId="18" fillId="0" borderId="40" xfId="49" applyFont="1" applyBorder="1" applyAlignment="1">
      <alignment horizontal="left" vertical="center"/>
    </xf>
    <xf numFmtId="0" fontId="20" fillId="0" borderId="40" xfId="49" applyFont="1" applyBorder="1" applyAlignment="1">
      <alignment horizontal="center" vertical="center"/>
    </xf>
    <xf numFmtId="0" fontId="20" fillId="0" borderId="41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7" fillId="0" borderId="22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0" fillId="0" borderId="41" xfId="49" applyFont="1" applyBorder="1" applyAlignment="1">
      <alignment horizontal="center" vertical="center"/>
    </xf>
    <xf numFmtId="0" fontId="20" fillId="0" borderId="44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18" fillId="0" borderId="52" xfId="49" applyFont="1" applyBorder="1" applyAlignment="1">
      <alignment horizontal="center" vertical="center"/>
    </xf>
    <xf numFmtId="0" fontId="15" fillId="0" borderId="53" xfId="49" applyFont="1" applyFill="1" applyBorder="1" applyAlignment="1">
      <alignment horizontal="left" vertical="center"/>
    </xf>
    <xf numFmtId="0" fontId="15" fillId="0" borderId="54" xfId="49" applyFont="1" applyFill="1" applyBorder="1" applyAlignment="1">
      <alignment horizontal="left" vertical="center"/>
    </xf>
    <xf numFmtId="0" fontId="15" fillId="0" borderId="41" xfId="49" applyFont="1" applyFill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14" fillId="0" borderId="52" xfId="49" applyFont="1" applyBorder="1" applyAlignment="1">
      <alignment horizontal="center" vertical="center"/>
    </xf>
    <xf numFmtId="0" fontId="12" fillId="3" borderId="7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49" fontId="15" fillId="3" borderId="5" xfId="50" applyNumberFormat="1" applyFont="1" applyFill="1" applyBorder="1" applyAlignment="1" applyProtection="1">
      <alignment horizontal="center" vertical="center"/>
    </xf>
    <xf numFmtId="49" fontId="15" fillId="3" borderId="7" xfId="50" applyNumberFormat="1" applyFont="1" applyFill="1" applyBorder="1" applyAlignment="1" applyProtection="1">
      <alignment horizontal="center" vertical="center"/>
    </xf>
    <xf numFmtId="0" fontId="25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15" fillId="3" borderId="2" xfId="50" applyNumberFormat="1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4" fillId="0" borderId="0" xfId="49" applyFont="1" applyBorder="1" applyAlignment="1">
      <alignment horizontal="left" vertical="center"/>
    </xf>
    <xf numFmtId="0" fontId="26" fillId="0" borderId="19" xfId="49" applyFont="1" applyBorder="1" applyAlignment="1">
      <alignment horizontal="center" vertical="top"/>
    </xf>
    <xf numFmtId="14" fontId="18" fillId="0" borderId="26" xfId="49" applyNumberFormat="1" applyFont="1" applyBorder="1" applyAlignment="1">
      <alignment horizontal="center" vertical="center"/>
    </xf>
    <xf numFmtId="14" fontId="18" fillId="0" borderId="40" xfId="49" applyNumberFormat="1" applyFont="1" applyBorder="1" applyAlignment="1">
      <alignment horizontal="center" vertical="center"/>
    </xf>
    <xf numFmtId="0" fontId="20" fillId="0" borderId="55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15" fillId="0" borderId="48" xfId="49" applyFont="1" applyBorder="1" applyAlignment="1">
      <alignment horizontal="left" vertical="center"/>
    </xf>
    <xf numFmtId="0" fontId="15" fillId="0" borderId="47" xfId="49" applyFont="1" applyBorder="1" applyAlignment="1">
      <alignment horizontal="left" vertical="center"/>
    </xf>
    <xf numFmtId="0" fontId="20" fillId="0" borderId="49" xfId="49" applyFont="1" applyBorder="1" applyAlignment="1">
      <alignment vertical="center"/>
    </xf>
    <xf numFmtId="0" fontId="14" fillId="0" borderId="50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14" fillId="0" borderId="50" xfId="49" applyFont="1" applyBorder="1" applyAlignment="1">
      <alignment vertical="center"/>
    </xf>
    <xf numFmtId="0" fontId="20" fillId="0" borderId="50" xfId="49" applyFont="1" applyBorder="1" applyAlignment="1">
      <alignment vertical="center"/>
    </xf>
    <xf numFmtId="0" fontId="20" fillId="0" borderId="49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20" fillId="0" borderId="50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4" fillId="0" borderId="26" xfId="49" applyFont="1" applyBorder="1" applyAlignment="1">
      <alignment horizontal="center" vertical="center"/>
    </xf>
    <xf numFmtId="0" fontId="20" fillId="0" borderId="36" xfId="49" applyFont="1" applyBorder="1" applyAlignment="1">
      <alignment horizontal="left" vertical="center" wrapText="1"/>
    </xf>
    <xf numFmtId="0" fontId="20" fillId="0" borderId="37" xfId="49" applyFont="1" applyBorder="1" applyAlignment="1">
      <alignment horizontal="left" vertical="center" wrapText="1"/>
    </xf>
    <xf numFmtId="0" fontId="20" fillId="0" borderId="4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7" fillId="0" borderId="56" xfId="49" applyFont="1" applyBorder="1" applyAlignment="1">
      <alignment horizontal="left" vertical="center" wrapText="1"/>
    </xf>
    <xf numFmtId="0" fontId="28" fillId="0" borderId="0" xfId="53" applyNumberFormat="1" applyFont="1" applyAlignment="1">
      <alignment horizontal="center" vertical="center"/>
    </xf>
    <xf numFmtId="0" fontId="29" fillId="0" borderId="12" xfId="53" applyNumberFormat="1" applyFont="1" applyBorder="1">
      <alignment vertical="center"/>
    </xf>
    <xf numFmtId="0" fontId="29" fillId="0" borderId="57" xfId="53" applyNumberFormat="1" applyFont="1" applyBorder="1">
      <alignment vertical="center"/>
    </xf>
    <xf numFmtId="0" fontId="29" fillId="0" borderId="58" xfId="53" applyNumberFormat="1" applyFont="1" applyBorder="1">
      <alignment vertical="center"/>
    </xf>
    <xf numFmtId="9" fontId="18" fillId="0" borderId="38" xfId="49" applyNumberFormat="1" applyFont="1" applyBorder="1" applyAlignment="1">
      <alignment horizontal="center" vertical="center"/>
    </xf>
    <xf numFmtId="0" fontId="18" fillId="0" borderId="49" xfId="49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0" fontId="15" fillId="0" borderId="47" xfId="0" applyFont="1" applyBorder="1" applyAlignment="1">
      <alignment horizontal="left" vertical="center"/>
    </xf>
    <xf numFmtId="9" fontId="18" fillId="0" borderId="35" xfId="49" applyNumberFormat="1" applyFont="1" applyBorder="1" applyAlignment="1">
      <alignment horizontal="left" vertical="center"/>
    </xf>
    <xf numFmtId="9" fontId="18" fillId="0" borderId="30" xfId="49" applyNumberFormat="1" applyFont="1" applyBorder="1" applyAlignment="1">
      <alignment horizontal="left" vertical="center"/>
    </xf>
    <xf numFmtId="9" fontId="18" fillId="0" borderId="36" xfId="49" applyNumberFormat="1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0" fontId="17" fillId="0" borderId="49" xfId="49" applyFont="1" applyFill="1" applyBorder="1" applyAlignment="1">
      <alignment horizontal="left" vertical="center"/>
    </xf>
    <xf numFmtId="0" fontId="17" fillId="0" borderId="50" xfId="49" applyFont="1" applyFill="1" applyBorder="1" applyAlignment="1">
      <alignment horizontal="left" vertical="center"/>
    </xf>
    <xf numFmtId="0" fontId="17" fillId="0" borderId="59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61" xfId="49" applyFont="1" applyFill="1" applyBorder="1" applyAlignment="1">
      <alignment horizontal="left" vertical="center"/>
    </xf>
    <xf numFmtId="0" fontId="15" fillId="0" borderId="45" xfId="49" applyFont="1" applyBorder="1" applyAlignment="1">
      <alignment vertical="center"/>
    </xf>
    <xf numFmtId="0" fontId="15" fillId="0" borderId="21" xfId="49" applyFont="1" applyBorder="1" applyAlignment="1">
      <alignment vertical="center"/>
    </xf>
    <xf numFmtId="0" fontId="18" fillId="0" borderId="23" xfId="49" applyFont="1" applyBorder="1" applyAlignment="1">
      <alignment vertical="center"/>
    </xf>
    <xf numFmtId="0" fontId="15" fillId="0" borderId="23" xfId="49" applyFont="1" applyBorder="1" applyAlignment="1">
      <alignment vertical="center"/>
    </xf>
    <xf numFmtId="58" fontId="14" fillId="0" borderId="21" xfId="49" applyNumberFormat="1" applyFont="1" applyBorder="1" applyAlignment="1">
      <alignment vertical="center"/>
    </xf>
    <xf numFmtId="0" fontId="15" fillId="0" borderId="34" xfId="49" applyFont="1" applyBorder="1" applyAlignment="1">
      <alignment horizontal="center" vertical="center"/>
    </xf>
    <xf numFmtId="0" fontId="18" fillId="0" borderId="55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30" fillId="0" borderId="47" xfId="49" applyFont="1" applyBorder="1" applyAlignment="1">
      <alignment horizontal="center" vertical="center"/>
    </xf>
    <xf numFmtId="0" fontId="14" fillId="0" borderId="23" xfId="49" applyFont="1" applyBorder="1" applyAlignment="1">
      <alignment vertical="center"/>
    </xf>
    <xf numFmtId="0" fontId="20" fillId="0" borderId="62" xfId="49" applyFont="1" applyBorder="1" applyAlignment="1">
      <alignment horizontal="left" vertical="center"/>
    </xf>
    <xf numFmtId="0" fontId="15" fillId="0" borderId="53" xfId="49" applyFont="1" applyBorder="1" applyAlignment="1">
      <alignment horizontal="left" vertical="center"/>
    </xf>
    <xf numFmtId="0" fontId="18" fillId="0" borderId="54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44" xfId="49" applyFont="1" applyBorder="1" applyAlignment="1">
      <alignment horizontal="left" vertical="center" wrapText="1"/>
    </xf>
    <xf numFmtId="0" fontId="20" fillId="0" borderId="54" xfId="49" applyFont="1" applyBorder="1" applyAlignment="1">
      <alignment horizontal="left" vertical="center"/>
    </xf>
    <xf numFmtId="0" fontId="29" fillId="0" borderId="40" xfId="49" applyFont="1" applyBorder="1" applyAlignment="1">
      <alignment horizontal="center" vertical="center" wrapText="1"/>
    </xf>
    <xf numFmtId="0" fontId="19" fillId="0" borderId="40" xfId="49" applyFont="1" applyBorder="1" applyAlignment="1">
      <alignment horizontal="left" vertical="center"/>
    </xf>
    <xf numFmtId="0" fontId="15" fillId="0" borderId="53" xfId="0" applyFont="1" applyBorder="1" applyAlignment="1">
      <alignment horizontal="left" vertical="center"/>
    </xf>
    <xf numFmtId="9" fontId="18" fillId="0" borderId="39" xfId="49" applyNumberFormat="1" applyFont="1" applyBorder="1" applyAlignment="1">
      <alignment horizontal="left" vertical="center"/>
    </xf>
    <xf numFmtId="9" fontId="18" fillId="0" borderId="44" xfId="49" applyNumberFormat="1" applyFont="1" applyBorder="1" applyAlignment="1">
      <alignment horizontal="left" vertical="center"/>
    </xf>
    <xf numFmtId="0" fontId="17" fillId="0" borderId="54" xfId="49" applyFont="1" applyFill="1" applyBorder="1" applyAlignment="1">
      <alignment horizontal="left" vertical="center"/>
    </xf>
    <xf numFmtId="0" fontId="17" fillId="0" borderId="44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5" fillId="0" borderId="24" xfId="49" applyFont="1" applyBorder="1" applyAlignment="1">
      <alignment horizontal="center" vertical="center"/>
    </xf>
    <xf numFmtId="0" fontId="31" fillId="0" borderId="23" xfId="49" applyFont="1" applyBorder="1" applyAlignment="1">
      <alignment horizontal="center" vertical="center"/>
    </xf>
    <xf numFmtId="0" fontId="31" fillId="0" borderId="62" xfId="49" applyFont="1" applyBorder="1" applyAlignment="1">
      <alignment horizontal="center" vertical="center"/>
    </xf>
    <xf numFmtId="0" fontId="18" fillId="0" borderId="62" xfId="49" applyFont="1" applyFill="1" applyBorder="1" applyAlignment="1">
      <alignment horizontal="left" vertical="center"/>
    </xf>
    <xf numFmtId="0" fontId="18" fillId="0" borderId="62" xfId="49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33" fillId="0" borderId="66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32" fillId="0" borderId="69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/>
    </xf>
    <xf numFmtId="0" fontId="33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</cellStyles>
  <tableStyles count="0" defaultTableStyle="TableStyleMedium9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06270" y="3273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430005" y="114363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177790" y="32194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3273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955405" y="32194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06270" y="30924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393700</xdr:colOff>
          <xdr:row>53</xdr:row>
          <xdr:rowOff>1270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430005" y="11436350"/>
              <a:ext cx="393700" cy="1917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03090" y="30924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177790" y="30797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390390" y="3273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30924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256905" y="30924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942705" y="301625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269605" y="3273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4029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42100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18970" y="41973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931670" y="4016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377690" y="41973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64990" y="4016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177790" y="41973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177790" y="4016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282305" y="41973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968105" y="4197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282305" y="4016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968105" y="4016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24765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320405" y="1704975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208915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320405" y="188595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24765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320405" y="1524000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307705" y="82232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295005" y="65405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942705" y="61595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955405" y="80962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968105" y="15240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968105" y="17049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968105" y="18859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06270" y="3454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3454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03090" y="3454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177790" y="3454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7088505" y="34544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12700</xdr:rowOff>
        </xdr:from>
        <xdr:to>
          <xdr:col>1</xdr:col>
          <xdr:colOff>596900</xdr:colOff>
          <xdr:row>48</xdr:row>
          <xdr:rowOff>13970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51560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0</xdr:rowOff>
        </xdr:from>
        <xdr:to>
          <xdr:col>1</xdr:col>
          <xdr:colOff>596900</xdr:colOff>
          <xdr:row>49</xdr:row>
          <xdr:rowOff>5080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68387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931670" y="10683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1270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931670" y="1050290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48</xdr:row>
          <xdr:rowOff>0</xdr:rowOff>
        </xdr:from>
        <xdr:to>
          <xdr:col>5</xdr:col>
          <xdr:colOff>635000</xdr:colOff>
          <xdr:row>49</xdr:row>
          <xdr:rowOff>5080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28490" y="1068387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622300</xdr:colOff>
          <xdr:row>48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15790" y="10502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152390" y="10683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152390" y="10502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48</xdr:row>
          <xdr:rowOff>0</xdr:rowOff>
        </xdr:from>
        <xdr:to>
          <xdr:col>9</xdr:col>
          <xdr:colOff>596900</xdr:colOff>
          <xdr:row>49</xdr:row>
          <xdr:rowOff>5080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282305" y="1068387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5080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968105" y="1068387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584200</xdr:colOff>
          <xdr:row>48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269605" y="10502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968105" y="105029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5080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7088505" y="1068387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7088505" y="1050290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5080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96590" y="1068387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96590" y="1050290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955405" y="341312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256905" y="34544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7088505" y="3273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7088505" y="30924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5080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7088505" y="1068387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931670" y="79311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15590" y="79311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4574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94940" y="47053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18740" y="47053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4574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127000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4574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3596260" y="104648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961380" y="3159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2203450" y="2994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3596260" y="1046480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2197100" y="3228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5</xdr:col>
          <xdr:colOff>774700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845050" y="2981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961380" y="2943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5</xdr:col>
          <xdr:colOff>768350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838700" y="3222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2987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1</xdr:col>
          <xdr:colOff>774700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3228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785860" y="2987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9503410" y="2955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785860" y="3216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9509760" y="3165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3</xdr:row>
          <xdr:rowOff>247650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873506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3</xdr:row>
          <xdr:rowOff>234950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952881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874141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951611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2082800" y="5680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3149600" y="5680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562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6759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2070100" y="6759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2070100" y="6562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686300" y="6740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686300" y="6550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897880" y="6759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885180" y="6550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8646160" y="6759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9395460" y="6772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8633460" y="6550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9395460" y="6550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7503160" y="6759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7503160" y="6550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556000" y="6759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556000" y="6550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7503160" y="6759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793750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1750" y="5429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793750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095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793750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475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793750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1750" y="457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793750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1750" y="5429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7781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083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7</xdr:row>
          <xdr:rowOff>266700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44650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76800" y="8083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337300" y="8083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734300" y="8096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314007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06900" y="277812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45100" y="266065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45100" y="284162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06900" y="31400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45100" y="3048000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89900" y="264795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89900" y="284162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39000" y="31400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89900" y="2984500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9300" y="130492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99400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99400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22352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22479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4288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139700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663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6637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21200" y="1663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93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39000" y="2778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39000" y="29591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99400" y="130492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99300" y="11239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99300" y="9429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93687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7529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93052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314007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7749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81500" y="294322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7</xdr:row>
          <xdr:rowOff>247650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625600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241617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707255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14850" y="22479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483100" y="24161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650875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0032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650875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9525" y="4749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650875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3325" y="4749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650875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00325" y="502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650875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0032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390" customWidth="1"/>
    <col min="3" max="3" width="10.1666666666667" customWidth="1"/>
  </cols>
  <sheetData>
    <row r="1" ht="21" customHeight="1" spans="1:2">
      <c r="A1" s="391"/>
      <c r="B1" s="392" t="s">
        <v>0</v>
      </c>
    </row>
    <row r="2" spans="1:2">
      <c r="A2" s="12">
        <v>1</v>
      </c>
      <c r="B2" s="393" t="s">
        <v>1</v>
      </c>
    </row>
    <row r="3" spans="1:2">
      <c r="A3" s="12">
        <v>2</v>
      </c>
      <c r="B3" s="393" t="s">
        <v>2</v>
      </c>
    </row>
    <row r="4" spans="1:2">
      <c r="A4" s="12">
        <v>3</v>
      </c>
      <c r="B4" s="393" t="s">
        <v>3</v>
      </c>
    </row>
    <row r="5" spans="1:2">
      <c r="A5" s="12">
        <v>4</v>
      </c>
      <c r="B5" s="393" t="s">
        <v>4</v>
      </c>
    </row>
    <row r="6" spans="1:2">
      <c r="A6" s="12">
        <v>5</v>
      </c>
      <c r="B6" s="393" t="s">
        <v>5</v>
      </c>
    </row>
    <row r="7" spans="1:2">
      <c r="A7" s="12">
        <v>6</v>
      </c>
      <c r="B7" s="393" t="s">
        <v>6</v>
      </c>
    </row>
    <row r="8" s="389" customFormat="1" ht="15" customHeight="1" spans="1:2">
      <c r="A8" s="394">
        <v>7</v>
      </c>
      <c r="B8" s="395" t="s">
        <v>7</v>
      </c>
    </row>
    <row r="9" ht="19" customHeight="1" spans="1:2">
      <c r="A9" s="391"/>
      <c r="B9" s="396" t="s">
        <v>8</v>
      </c>
    </row>
    <row r="10" ht="16" customHeight="1" spans="1:2">
      <c r="A10" s="12">
        <v>1</v>
      </c>
      <c r="B10" s="397" t="s">
        <v>9</v>
      </c>
    </row>
    <row r="11" spans="1:2">
      <c r="A11" s="12">
        <v>2</v>
      </c>
      <c r="B11" s="393" t="s">
        <v>10</v>
      </c>
    </row>
    <row r="12" spans="1:2">
      <c r="A12" s="12">
        <v>3</v>
      </c>
      <c r="B12" s="395" t="s">
        <v>11</v>
      </c>
    </row>
    <row r="13" spans="1:2">
      <c r="A13" s="12">
        <v>4</v>
      </c>
      <c r="B13" s="393" t="s">
        <v>12</v>
      </c>
    </row>
    <row r="14" spans="1:2">
      <c r="A14" s="12">
        <v>5</v>
      </c>
      <c r="B14" s="393" t="s">
        <v>13</v>
      </c>
    </row>
    <row r="15" spans="1:2">
      <c r="A15" s="12">
        <v>6</v>
      </c>
      <c r="B15" s="393" t="s">
        <v>14</v>
      </c>
    </row>
    <row r="16" spans="1:2">
      <c r="A16" s="12">
        <v>7</v>
      </c>
      <c r="B16" s="393" t="s">
        <v>15</v>
      </c>
    </row>
    <row r="17" spans="1:2">
      <c r="A17" s="12">
        <v>8</v>
      </c>
      <c r="B17" s="393" t="s">
        <v>16</v>
      </c>
    </row>
    <row r="18" spans="1:2">
      <c r="A18" s="12">
        <v>9</v>
      </c>
      <c r="B18" s="393" t="s">
        <v>17</v>
      </c>
    </row>
    <row r="19" spans="1:2">
      <c r="A19" s="12"/>
      <c r="B19" s="393"/>
    </row>
    <row r="20" ht="20.25" spans="1:2">
      <c r="A20" s="391"/>
      <c r="B20" s="392" t="s">
        <v>18</v>
      </c>
    </row>
    <row r="21" spans="1:2">
      <c r="A21" s="12">
        <v>1</v>
      </c>
      <c r="B21" s="398" t="s">
        <v>19</v>
      </c>
    </row>
    <row r="22" spans="1:2">
      <c r="A22" s="12">
        <v>2</v>
      </c>
      <c r="B22" s="393" t="s">
        <v>20</v>
      </c>
    </row>
    <row r="23" spans="1:2">
      <c r="A23" s="12">
        <v>3</v>
      </c>
      <c r="B23" s="393" t="s">
        <v>21</v>
      </c>
    </row>
    <row r="24" spans="1:2">
      <c r="A24" s="12">
        <v>4</v>
      </c>
      <c r="B24" s="393" t="s">
        <v>22</v>
      </c>
    </row>
    <row r="25" spans="1:2">
      <c r="A25" s="12">
        <v>5</v>
      </c>
      <c r="B25" s="393" t="s">
        <v>23</v>
      </c>
    </row>
    <row r="26" spans="1:2">
      <c r="A26" s="12">
        <v>6</v>
      </c>
      <c r="B26" s="393" t="s">
        <v>24</v>
      </c>
    </row>
    <row r="27" spans="1:2">
      <c r="A27" s="12">
        <v>7</v>
      </c>
      <c r="B27" s="393" t="s">
        <v>25</v>
      </c>
    </row>
    <row r="28" spans="1:2">
      <c r="A28" s="12"/>
      <c r="B28" s="393"/>
    </row>
    <row r="29" ht="20.25" spans="1:2">
      <c r="A29" s="391"/>
      <c r="B29" s="392" t="s">
        <v>26</v>
      </c>
    </row>
    <row r="30" spans="1:2">
      <c r="A30" s="12">
        <v>1</v>
      </c>
      <c r="B30" s="398" t="s">
        <v>27</v>
      </c>
    </row>
    <row r="31" spans="1:2">
      <c r="A31" s="12">
        <v>2</v>
      </c>
      <c r="B31" s="393" t="s">
        <v>28</v>
      </c>
    </row>
    <row r="32" spans="1:2">
      <c r="A32" s="12">
        <v>3</v>
      </c>
      <c r="B32" s="393" t="s">
        <v>29</v>
      </c>
    </row>
    <row r="33" ht="28.5" spans="1:2">
      <c r="A33" s="12">
        <v>4</v>
      </c>
      <c r="B33" s="393" t="s">
        <v>30</v>
      </c>
    </row>
    <row r="34" spans="1:2">
      <c r="A34" s="12">
        <v>5</v>
      </c>
      <c r="B34" s="393" t="s">
        <v>31</v>
      </c>
    </row>
    <row r="35" spans="1:2">
      <c r="A35" s="12">
        <v>6</v>
      </c>
      <c r="B35" s="393" t="s">
        <v>32</v>
      </c>
    </row>
    <row r="36" spans="1:2">
      <c r="A36" s="12">
        <v>7</v>
      </c>
      <c r="B36" s="393" t="s">
        <v>33</v>
      </c>
    </row>
    <row r="37" spans="1:2">
      <c r="A37" s="12"/>
      <c r="B37" s="393"/>
    </row>
    <row r="39" spans="1:2">
      <c r="A39" s="399" t="s">
        <v>34</v>
      </c>
      <c r="B39" s="4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44"/>
  <sheetViews>
    <sheetView workbookViewId="0">
      <selection activeCell="M40" sqref="M40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24.7" customWidth="1"/>
    <col min="6" max="6" width="14.3333333333333" customWidth="1"/>
    <col min="7" max="10" width="10" customWidth="1"/>
    <col min="11" max="11" width="20.2" customWidth="1"/>
    <col min="12" max="13" width="10.6666666666667" customWidth="1"/>
  </cols>
  <sheetData>
    <row r="1" ht="29.25" spans="1:13">
      <c r="A1" s="3" t="s">
        <v>388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332</v>
      </c>
      <c r="B2" s="5" t="s">
        <v>337</v>
      </c>
      <c r="C2" s="5" t="s">
        <v>333</v>
      </c>
      <c r="D2" s="5" t="s">
        <v>334</v>
      </c>
      <c r="E2" s="5" t="s">
        <v>335</v>
      </c>
      <c r="F2" s="5" t="s">
        <v>336</v>
      </c>
      <c r="G2" s="4" t="s">
        <v>389</v>
      </c>
      <c r="H2" s="4"/>
      <c r="I2" s="4" t="s">
        <v>390</v>
      </c>
      <c r="J2" s="4"/>
      <c r="K2" s="6" t="s">
        <v>391</v>
      </c>
      <c r="L2" s="52" t="s">
        <v>392</v>
      </c>
      <c r="M2" s="22" t="s">
        <v>393</v>
      </c>
    </row>
    <row r="3" s="1" customFormat="1" ht="16.5" spans="1:13">
      <c r="A3" s="4"/>
      <c r="B3" s="7"/>
      <c r="C3" s="7"/>
      <c r="D3" s="7"/>
      <c r="E3" s="7"/>
      <c r="F3" s="7"/>
      <c r="G3" s="4" t="s">
        <v>394</v>
      </c>
      <c r="H3" s="4" t="s">
        <v>395</v>
      </c>
      <c r="I3" s="4" t="s">
        <v>394</v>
      </c>
      <c r="J3" s="4" t="s">
        <v>395</v>
      </c>
      <c r="K3" s="8"/>
      <c r="L3" s="53"/>
      <c r="M3" s="23"/>
    </row>
    <row r="4" spans="1:13">
      <c r="A4" s="9">
        <v>1</v>
      </c>
      <c r="B4" s="11" t="s">
        <v>351</v>
      </c>
      <c r="C4" s="11" t="s">
        <v>348</v>
      </c>
      <c r="D4" s="11" t="s">
        <v>349</v>
      </c>
      <c r="E4" s="11" t="s">
        <v>350</v>
      </c>
      <c r="F4" s="11" t="s">
        <v>62</v>
      </c>
      <c r="G4" s="51">
        <v>-2</v>
      </c>
      <c r="H4" s="51">
        <v>-1</v>
      </c>
      <c r="I4" s="51">
        <v>0</v>
      </c>
      <c r="J4" s="51">
        <v>0</v>
      </c>
      <c r="K4" s="9" t="s">
        <v>396</v>
      </c>
      <c r="L4" s="9" t="s">
        <v>353</v>
      </c>
      <c r="M4" s="9" t="s">
        <v>353</v>
      </c>
    </row>
    <row r="5" spans="1:13">
      <c r="A5" s="9">
        <v>2</v>
      </c>
      <c r="B5" s="11" t="s">
        <v>351</v>
      </c>
      <c r="C5" s="11" t="s">
        <v>354</v>
      </c>
      <c r="D5" s="11" t="s">
        <v>349</v>
      </c>
      <c r="E5" s="11" t="s">
        <v>350</v>
      </c>
      <c r="F5" s="11" t="s">
        <v>62</v>
      </c>
      <c r="G5" s="51">
        <v>-2</v>
      </c>
      <c r="H5" s="51">
        <v>-1</v>
      </c>
      <c r="I5" s="51">
        <v>0</v>
      </c>
      <c r="J5" s="51">
        <v>0</v>
      </c>
      <c r="K5" s="9" t="s">
        <v>396</v>
      </c>
      <c r="L5" s="9" t="s">
        <v>353</v>
      </c>
      <c r="M5" s="9" t="s">
        <v>353</v>
      </c>
    </row>
    <row r="6" spans="1:13">
      <c r="A6" s="9">
        <v>3</v>
      </c>
      <c r="B6" s="11" t="s">
        <v>351</v>
      </c>
      <c r="C6" s="11" t="s">
        <v>355</v>
      </c>
      <c r="D6" s="11" t="s">
        <v>349</v>
      </c>
      <c r="E6" s="11" t="s">
        <v>356</v>
      </c>
      <c r="F6" s="11" t="s">
        <v>62</v>
      </c>
      <c r="G6" s="51">
        <v>-1</v>
      </c>
      <c r="H6" s="51">
        <v>0</v>
      </c>
      <c r="I6" s="51">
        <v>0</v>
      </c>
      <c r="J6" s="51">
        <v>0</v>
      </c>
      <c r="K6" s="9" t="s">
        <v>397</v>
      </c>
      <c r="L6" s="9" t="s">
        <v>353</v>
      </c>
      <c r="M6" s="9" t="s">
        <v>353</v>
      </c>
    </row>
    <row r="7" spans="1:13">
      <c r="A7" s="9">
        <v>4</v>
      </c>
      <c r="B7" s="11" t="s">
        <v>351</v>
      </c>
      <c r="C7" s="11" t="s">
        <v>357</v>
      </c>
      <c r="D7" s="11" t="s">
        <v>349</v>
      </c>
      <c r="E7" s="11" t="s">
        <v>356</v>
      </c>
      <c r="F7" s="11" t="s">
        <v>62</v>
      </c>
      <c r="G7" s="51">
        <v>-1</v>
      </c>
      <c r="H7" s="51">
        <v>0</v>
      </c>
      <c r="I7" s="51">
        <v>0</v>
      </c>
      <c r="J7" s="51">
        <v>0</v>
      </c>
      <c r="K7" s="9" t="s">
        <v>397</v>
      </c>
      <c r="L7" s="9" t="s">
        <v>353</v>
      </c>
      <c r="M7" s="9" t="s">
        <v>353</v>
      </c>
    </row>
    <row r="8" spans="1:13">
      <c r="A8" s="9">
        <v>5</v>
      </c>
      <c r="B8" s="11" t="s">
        <v>351</v>
      </c>
      <c r="C8" s="11" t="s">
        <v>358</v>
      </c>
      <c r="D8" s="11" t="s">
        <v>349</v>
      </c>
      <c r="E8" s="11" t="s">
        <v>356</v>
      </c>
      <c r="F8" s="11" t="s">
        <v>62</v>
      </c>
      <c r="G8" s="51">
        <v>-1</v>
      </c>
      <c r="H8" s="51">
        <v>0</v>
      </c>
      <c r="I8" s="51">
        <v>0</v>
      </c>
      <c r="J8" s="51">
        <v>0</v>
      </c>
      <c r="K8" s="9" t="s">
        <v>397</v>
      </c>
      <c r="L8" s="9" t="s">
        <v>353</v>
      </c>
      <c r="M8" s="9" t="s">
        <v>353</v>
      </c>
    </row>
    <row r="9" spans="1:13">
      <c r="A9" s="9">
        <v>6</v>
      </c>
      <c r="B9" s="11" t="s">
        <v>351</v>
      </c>
      <c r="C9" s="11" t="s">
        <v>359</v>
      </c>
      <c r="D9" s="11" t="s">
        <v>349</v>
      </c>
      <c r="E9" s="11" t="s">
        <v>356</v>
      </c>
      <c r="F9" s="11" t="s">
        <v>62</v>
      </c>
      <c r="G9" s="51">
        <v>-1</v>
      </c>
      <c r="H9" s="51">
        <v>0</v>
      </c>
      <c r="I9" s="51">
        <v>0</v>
      </c>
      <c r="J9" s="51">
        <v>0</v>
      </c>
      <c r="K9" s="9" t="s">
        <v>397</v>
      </c>
      <c r="L9" s="9" t="s">
        <v>353</v>
      </c>
      <c r="M9" s="9" t="s">
        <v>353</v>
      </c>
    </row>
    <row r="10" spans="1:13">
      <c r="A10" s="9">
        <v>7</v>
      </c>
      <c r="B10" s="11" t="s">
        <v>351</v>
      </c>
      <c r="C10" s="11" t="s">
        <v>360</v>
      </c>
      <c r="D10" s="11" t="s">
        <v>349</v>
      </c>
      <c r="E10" s="11" t="s">
        <v>356</v>
      </c>
      <c r="F10" s="11" t="s">
        <v>62</v>
      </c>
      <c r="G10" s="51">
        <v>-1</v>
      </c>
      <c r="H10" s="51">
        <v>0</v>
      </c>
      <c r="I10" s="51">
        <v>0</v>
      </c>
      <c r="J10" s="51">
        <v>0</v>
      </c>
      <c r="K10" s="9" t="s">
        <v>397</v>
      </c>
      <c r="L10" s="9" t="s">
        <v>353</v>
      </c>
      <c r="M10" s="9" t="s">
        <v>353</v>
      </c>
    </row>
    <row r="11" spans="1:13">
      <c r="A11" s="9">
        <v>8</v>
      </c>
      <c r="B11" s="11" t="s">
        <v>351</v>
      </c>
      <c r="C11" s="11" t="s">
        <v>361</v>
      </c>
      <c r="D11" s="11" t="s">
        <v>349</v>
      </c>
      <c r="E11" s="11" t="s">
        <v>362</v>
      </c>
      <c r="F11" s="11" t="s">
        <v>62</v>
      </c>
      <c r="G11" s="51">
        <v>-1.5</v>
      </c>
      <c r="H11" s="51">
        <v>0</v>
      </c>
      <c r="I11" s="51">
        <v>0</v>
      </c>
      <c r="J11" s="51">
        <v>0</v>
      </c>
      <c r="K11" s="9" t="s">
        <v>398</v>
      </c>
      <c r="L11" s="9" t="s">
        <v>353</v>
      </c>
      <c r="M11" s="9" t="s">
        <v>353</v>
      </c>
    </row>
    <row r="12" spans="1:13">
      <c r="A12" s="9">
        <v>9</v>
      </c>
      <c r="B12" s="11" t="s">
        <v>351</v>
      </c>
      <c r="C12" s="11" t="s">
        <v>363</v>
      </c>
      <c r="D12" s="11" t="s">
        <v>349</v>
      </c>
      <c r="E12" s="11" t="s">
        <v>362</v>
      </c>
      <c r="F12" s="11" t="s">
        <v>62</v>
      </c>
      <c r="G12" s="51">
        <v>-1.5</v>
      </c>
      <c r="H12" s="51">
        <v>0</v>
      </c>
      <c r="I12" s="51">
        <v>0</v>
      </c>
      <c r="J12" s="51">
        <v>0</v>
      </c>
      <c r="K12" s="9" t="s">
        <v>398</v>
      </c>
      <c r="L12" s="9" t="s">
        <v>353</v>
      </c>
      <c r="M12" s="9" t="s">
        <v>353</v>
      </c>
    </row>
    <row r="13" spans="1:13">
      <c r="A13" s="9">
        <v>10</v>
      </c>
      <c r="B13" s="11" t="s">
        <v>351</v>
      </c>
      <c r="C13" s="11" t="s">
        <v>364</v>
      </c>
      <c r="D13" s="11" t="s">
        <v>349</v>
      </c>
      <c r="E13" s="11" t="s">
        <v>362</v>
      </c>
      <c r="F13" s="11" t="s">
        <v>62</v>
      </c>
      <c r="G13" s="51">
        <v>-1.5</v>
      </c>
      <c r="H13" s="51">
        <v>0</v>
      </c>
      <c r="I13" s="51">
        <v>0</v>
      </c>
      <c r="J13" s="51">
        <v>0</v>
      </c>
      <c r="K13" s="9" t="s">
        <v>398</v>
      </c>
      <c r="L13" s="9" t="s">
        <v>353</v>
      </c>
      <c r="M13" s="9" t="s">
        <v>353</v>
      </c>
    </row>
    <row r="14" spans="1:13">
      <c r="A14" s="9">
        <v>11</v>
      </c>
      <c r="B14" s="11" t="s">
        <v>351</v>
      </c>
      <c r="C14" s="11" t="s">
        <v>365</v>
      </c>
      <c r="D14" s="11" t="s">
        <v>349</v>
      </c>
      <c r="E14" s="11" t="s">
        <v>366</v>
      </c>
      <c r="F14" s="11" t="s">
        <v>62</v>
      </c>
      <c r="G14" s="51">
        <v>-1</v>
      </c>
      <c r="H14" s="51">
        <v>0</v>
      </c>
      <c r="I14" s="51">
        <v>0</v>
      </c>
      <c r="J14" s="51">
        <v>0</v>
      </c>
      <c r="K14" s="9" t="s">
        <v>397</v>
      </c>
      <c r="L14" s="9" t="s">
        <v>353</v>
      </c>
      <c r="M14" s="9" t="s">
        <v>353</v>
      </c>
    </row>
    <row r="15" spans="1:13">
      <c r="A15" s="9">
        <v>12</v>
      </c>
      <c r="B15" s="11" t="s">
        <v>351</v>
      </c>
      <c r="C15" s="11" t="s">
        <v>367</v>
      </c>
      <c r="D15" s="11" t="s">
        <v>349</v>
      </c>
      <c r="E15" s="11" t="s">
        <v>366</v>
      </c>
      <c r="F15" s="11" t="s">
        <v>62</v>
      </c>
      <c r="G15" s="51">
        <v>-1</v>
      </c>
      <c r="H15" s="51">
        <v>0</v>
      </c>
      <c r="I15" s="51">
        <v>0</v>
      </c>
      <c r="J15" s="51">
        <v>0</v>
      </c>
      <c r="K15" s="9" t="s">
        <v>397</v>
      </c>
      <c r="L15" s="9" t="s">
        <v>353</v>
      </c>
      <c r="M15" s="9" t="s">
        <v>353</v>
      </c>
    </row>
    <row r="16" spans="1:13">
      <c r="A16" s="9">
        <v>13</v>
      </c>
      <c r="B16" s="11" t="s">
        <v>351</v>
      </c>
      <c r="C16" s="11" t="s">
        <v>368</v>
      </c>
      <c r="D16" s="11" t="s">
        <v>349</v>
      </c>
      <c r="E16" s="11" t="s">
        <v>366</v>
      </c>
      <c r="F16" s="11" t="s">
        <v>62</v>
      </c>
      <c r="G16" s="51">
        <v>-1</v>
      </c>
      <c r="H16" s="51">
        <v>0</v>
      </c>
      <c r="I16" s="51">
        <v>0</v>
      </c>
      <c r="J16" s="51">
        <v>0</v>
      </c>
      <c r="K16" s="9" t="s">
        <v>397</v>
      </c>
      <c r="L16" s="9" t="s">
        <v>353</v>
      </c>
      <c r="M16" s="9" t="s">
        <v>353</v>
      </c>
    </row>
    <row r="17" spans="1:13">
      <c r="A17" s="9">
        <v>14</v>
      </c>
      <c r="B17" s="11" t="s">
        <v>351</v>
      </c>
      <c r="C17" s="11" t="s">
        <v>369</v>
      </c>
      <c r="D17" s="11" t="s">
        <v>349</v>
      </c>
      <c r="E17" s="11" t="s">
        <v>366</v>
      </c>
      <c r="F17" s="11" t="s">
        <v>62</v>
      </c>
      <c r="G17" s="51">
        <v>-1</v>
      </c>
      <c r="H17" s="51">
        <v>0</v>
      </c>
      <c r="I17" s="51">
        <v>0</v>
      </c>
      <c r="J17" s="51">
        <v>0</v>
      </c>
      <c r="K17" s="9" t="s">
        <v>397</v>
      </c>
      <c r="L17" s="9" t="s">
        <v>353</v>
      </c>
      <c r="M17" s="9" t="s">
        <v>353</v>
      </c>
    </row>
    <row r="18" spans="1:13">
      <c r="A18" s="9">
        <v>15</v>
      </c>
      <c r="B18" s="11" t="s">
        <v>351</v>
      </c>
      <c r="C18" s="11" t="s">
        <v>370</v>
      </c>
      <c r="D18" s="11" t="s">
        <v>349</v>
      </c>
      <c r="E18" s="11" t="s">
        <v>366</v>
      </c>
      <c r="F18" s="11" t="s">
        <v>62</v>
      </c>
      <c r="G18" s="51">
        <v>-1</v>
      </c>
      <c r="H18" s="51">
        <v>0</v>
      </c>
      <c r="I18" s="51">
        <v>0</v>
      </c>
      <c r="J18" s="51">
        <v>0</v>
      </c>
      <c r="K18" s="9" t="s">
        <v>397</v>
      </c>
      <c r="L18" s="9" t="s">
        <v>353</v>
      </c>
      <c r="M18" s="9" t="s">
        <v>353</v>
      </c>
    </row>
    <row r="19" spans="1:13">
      <c r="A19" s="9">
        <v>16</v>
      </c>
      <c r="B19" s="11" t="s">
        <v>351</v>
      </c>
      <c r="C19" s="11" t="s">
        <v>371</v>
      </c>
      <c r="D19" s="11" t="s">
        <v>349</v>
      </c>
      <c r="E19" s="11" t="s">
        <v>366</v>
      </c>
      <c r="F19" s="11" t="s">
        <v>62</v>
      </c>
      <c r="G19" s="51">
        <v>-1</v>
      </c>
      <c r="H19" s="51">
        <v>0</v>
      </c>
      <c r="I19" s="51">
        <v>0</v>
      </c>
      <c r="J19" s="51">
        <v>0</v>
      </c>
      <c r="K19" s="9" t="s">
        <v>397</v>
      </c>
      <c r="L19" s="9" t="s">
        <v>353</v>
      </c>
      <c r="M19" s="9" t="s">
        <v>353</v>
      </c>
    </row>
    <row r="20" spans="1:13">
      <c r="A20" s="9">
        <v>17</v>
      </c>
      <c r="B20" s="11" t="s">
        <v>351</v>
      </c>
      <c r="C20" s="11" t="s">
        <v>372</v>
      </c>
      <c r="D20" s="11" t="s">
        <v>349</v>
      </c>
      <c r="E20" s="11" t="s">
        <v>366</v>
      </c>
      <c r="F20" s="11" t="s">
        <v>62</v>
      </c>
      <c r="G20" s="51">
        <v>-1</v>
      </c>
      <c r="H20" s="51">
        <v>0</v>
      </c>
      <c r="I20" s="51">
        <v>0</v>
      </c>
      <c r="J20" s="51">
        <v>0</v>
      </c>
      <c r="K20" s="9" t="s">
        <v>397</v>
      </c>
      <c r="L20" s="9" t="s">
        <v>353</v>
      </c>
      <c r="M20" s="9" t="s">
        <v>353</v>
      </c>
    </row>
    <row r="21" spans="1:13">
      <c r="A21" s="9">
        <v>18</v>
      </c>
      <c r="B21" s="11" t="s">
        <v>351</v>
      </c>
      <c r="C21" s="11" t="s">
        <v>373</v>
      </c>
      <c r="D21" s="11" t="s">
        <v>349</v>
      </c>
      <c r="E21" s="11" t="s">
        <v>366</v>
      </c>
      <c r="F21" s="11" t="s">
        <v>62</v>
      </c>
      <c r="G21" s="51">
        <v>-1</v>
      </c>
      <c r="H21" s="51">
        <v>0</v>
      </c>
      <c r="I21" s="51">
        <v>0</v>
      </c>
      <c r="J21" s="51">
        <v>0</v>
      </c>
      <c r="K21" s="9" t="s">
        <v>397</v>
      </c>
      <c r="L21" s="9" t="s">
        <v>353</v>
      </c>
      <c r="M21" s="9" t="s">
        <v>353</v>
      </c>
    </row>
    <row r="22" spans="1:13">
      <c r="A22" s="9">
        <v>19</v>
      </c>
      <c r="B22" s="11" t="s">
        <v>351</v>
      </c>
      <c r="C22" s="11" t="s">
        <v>374</v>
      </c>
      <c r="D22" s="11" t="s">
        <v>349</v>
      </c>
      <c r="E22" s="11" t="s">
        <v>366</v>
      </c>
      <c r="F22" s="11" t="s">
        <v>62</v>
      </c>
      <c r="G22" s="51">
        <v>-1</v>
      </c>
      <c r="H22" s="51">
        <v>0</v>
      </c>
      <c r="I22" s="51">
        <v>0</v>
      </c>
      <c r="J22" s="51">
        <v>0</v>
      </c>
      <c r="K22" s="9" t="s">
        <v>397</v>
      </c>
      <c r="L22" s="9" t="s">
        <v>353</v>
      </c>
      <c r="M22" s="9" t="s">
        <v>353</v>
      </c>
    </row>
    <row r="23" spans="1:13">
      <c r="A23" s="9">
        <v>20</v>
      </c>
      <c r="B23" s="11" t="s">
        <v>351</v>
      </c>
      <c r="C23" s="11" t="s">
        <v>375</v>
      </c>
      <c r="D23" s="11" t="s">
        <v>349</v>
      </c>
      <c r="E23" s="11" t="s">
        <v>366</v>
      </c>
      <c r="F23" s="11" t="s">
        <v>62</v>
      </c>
      <c r="G23" s="51">
        <v>-1</v>
      </c>
      <c r="H23" s="51">
        <v>0</v>
      </c>
      <c r="I23" s="51">
        <v>0</v>
      </c>
      <c r="J23" s="51">
        <v>0</v>
      </c>
      <c r="K23" s="9" t="s">
        <v>397</v>
      </c>
      <c r="L23" s="9" t="s">
        <v>353</v>
      </c>
      <c r="M23" s="9" t="s">
        <v>353</v>
      </c>
    </row>
    <row r="24" spans="1:13">
      <c r="A24" s="9">
        <v>21</v>
      </c>
      <c r="B24" s="11" t="s">
        <v>351</v>
      </c>
      <c r="C24" s="11" t="s">
        <v>376</v>
      </c>
      <c r="D24" s="11" t="s">
        <v>349</v>
      </c>
      <c r="E24" s="11" t="s">
        <v>366</v>
      </c>
      <c r="F24" s="11" t="s">
        <v>62</v>
      </c>
      <c r="G24" s="51">
        <v>-1</v>
      </c>
      <c r="H24" s="51">
        <v>0</v>
      </c>
      <c r="I24" s="51">
        <v>0</v>
      </c>
      <c r="J24" s="51">
        <v>0</v>
      </c>
      <c r="K24" s="9" t="s">
        <v>397</v>
      </c>
      <c r="L24" s="9" t="s">
        <v>353</v>
      </c>
      <c r="M24" s="9" t="s">
        <v>353</v>
      </c>
    </row>
    <row r="25" spans="1:13">
      <c r="A25" s="9">
        <v>22</v>
      </c>
      <c r="B25" s="11" t="s">
        <v>351</v>
      </c>
      <c r="C25" s="11" t="s">
        <v>358</v>
      </c>
      <c r="D25" s="11" t="s">
        <v>377</v>
      </c>
      <c r="E25" s="11" t="s">
        <v>378</v>
      </c>
      <c r="F25" s="11" t="s">
        <v>62</v>
      </c>
      <c r="G25" s="51">
        <v>-1</v>
      </c>
      <c r="H25" s="51">
        <v>0</v>
      </c>
      <c r="I25" s="51">
        <v>0</v>
      </c>
      <c r="J25" s="51">
        <v>0</v>
      </c>
      <c r="K25" s="9" t="s">
        <v>397</v>
      </c>
      <c r="L25" s="9" t="s">
        <v>353</v>
      </c>
      <c r="M25" s="9" t="s">
        <v>353</v>
      </c>
    </row>
    <row r="26" spans="1:13">
      <c r="A26" s="9">
        <v>23</v>
      </c>
      <c r="B26" s="11" t="s">
        <v>351</v>
      </c>
      <c r="C26" s="11" t="s">
        <v>355</v>
      </c>
      <c r="D26" s="11" t="s">
        <v>377</v>
      </c>
      <c r="E26" s="11" t="s">
        <v>378</v>
      </c>
      <c r="F26" s="11" t="s">
        <v>62</v>
      </c>
      <c r="G26" s="51">
        <v>-1</v>
      </c>
      <c r="H26" s="51">
        <v>0</v>
      </c>
      <c r="I26" s="51">
        <v>0</v>
      </c>
      <c r="J26" s="51">
        <v>0</v>
      </c>
      <c r="K26" s="9" t="s">
        <v>397</v>
      </c>
      <c r="L26" s="9" t="s">
        <v>353</v>
      </c>
      <c r="M26" s="9" t="s">
        <v>353</v>
      </c>
    </row>
    <row r="27" spans="1:13">
      <c r="A27" s="9">
        <v>24</v>
      </c>
      <c r="B27" s="11" t="s">
        <v>351</v>
      </c>
      <c r="C27" s="11" t="s">
        <v>357</v>
      </c>
      <c r="D27" s="11" t="s">
        <v>377</v>
      </c>
      <c r="E27" s="11" t="s">
        <v>378</v>
      </c>
      <c r="F27" s="11" t="s">
        <v>62</v>
      </c>
      <c r="G27" s="51">
        <v>-1</v>
      </c>
      <c r="H27" s="51">
        <v>0</v>
      </c>
      <c r="I27" s="51">
        <v>0</v>
      </c>
      <c r="J27" s="51">
        <v>0</v>
      </c>
      <c r="K27" s="9" t="s">
        <v>397</v>
      </c>
      <c r="L27" s="9" t="s">
        <v>353</v>
      </c>
      <c r="M27" s="9" t="s">
        <v>353</v>
      </c>
    </row>
    <row r="28" spans="1:13">
      <c r="A28" s="9">
        <v>25</v>
      </c>
      <c r="B28" s="11" t="s">
        <v>351</v>
      </c>
      <c r="C28" s="11" t="s">
        <v>354</v>
      </c>
      <c r="D28" s="11" t="s">
        <v>377</v>
      </c>
      <c r="E28" s="11" t="s">
        <v>379</v>
      </c>
      <c r="F28" s="11" t="s">
        <v>62</v>
      </c>
      <c r="G28" s="51">
        <v>-2</v>
      </c>
      <c r="H28" s="51">
        <v>-1</v>
      </c>
      <c r="I28" s="51">
        <v>0</v>
      </c>
      <c r="J28" s="51">
        <v>0</v>
      </c>
      <c r="K28" s="9" t="s">
        <v>396</v>
      </c>
      <c r="L28" s="9" t="s">
        <v>353</v>
      </c>
      <c r="M28" s="9" t="s">
        <v>353</v>
      </c>
    </row>
    <row r="29" spans="1:13">
      <c r="A29" s="9">
        <v>26</v>
      </c>
      <c r="B29" s="11" t="s">
        <v>351</v>
      </c>
      <c r="C29" s="11" t="s">
        <v>380</v>
      </c>
      <c r="D29" s="11" t="s">
        <v>377</v>
      </c>
      <c r="E29" s="11" t="s">
        <v>381</v>
      </c>
      <c r="F29" s="11" t="s">
        <v>62</v>
      </c>
      <c r="G29" s="51">
        <v>-1.5</v>
      </c>
      <c r="H29" s="51">
        <v>0</v>
      </c>
      <c r="I29" s="51">
        <v>0</v>
      </c>
      <c r="J29" s="51">
        <v>0</v>
      </c>
      <c r="K29" s="9" t="s">
        <v>398</v>
      </c>
      <c r="L29" s="9" t="s">
        <v>353</v>
      </c>
      <c r="M29" s="9" t="s">
        <v>353</v>
      </c>
    </row>
    <row r="30" spans="1:13">
      <c r="A30" s="9">
        <v>27</v>
      </c>
      <c r="B30" s="11" t="s">
        <v>351</v>
      </c>
      <c r="C30" s="11" t="s">
        <v>382</v>
      </c>
      <c r="D30" s="11" t="s">
        <v>377</v>
      </c>
      <c r="E30" s="11" t="s">
        <v>381</v>
      </c>
      <c r="F30" s="11" t="s">
        <v>62</v>
      </c>
      <c r="G30" s="51">
        <v>-1.5</v>
      </c>
      <c r="H30" s="51">
        <v>0</v>
      </c>
      <c r="I30" s="51">
        <v>0</v>
      </c>
      <c r="J30" s="51">
        <v>0</v>
      </c>
      <c r="K30" s="9" t="s">
        <v>398</v>
      </c>
      <c r="L30" s="9" t="s">
        <v>353</v>
      </c>
      <c r="M30" s="9" t="s">
        <v>353</v>
      </c>
    </row>
    <row r="31" spans="1:13">
      <c r="A31" s="9">
        <v>28</v>
      </c>
      <c r="B31" s="11" t="s">
        <v>351</v>
      </c>
      <c r="C31" s="11" t="s">
        <v>364</v>
      </c>
      <c r="D31" s="11" t="s">
        <v>377</v>
      </c>
      <c r="E31" s="11" t="s">
        <v>381</v>
      </c>
      <c r="F31" s="11" t="s">
        <v>62</v>
      </c>
      <c r="G31" s="51">
        <v>-1.5</v>
      </c>
      <c r="H31" s="51">
        <v>0</v>
      </c>
      <c r="I31" s="51">
        <v>0</v>
      </c>
      <c r="J31" s="51">
        <v>0</v>
      </c>
      <c r="K31" s="9" t="s">
        <v>398</v>
      </c>
      <c r="L31" s="9" t="s">
        <v>353</v>
      </c>
      <c r="M31" s="9" t="s">
        <v>353</v>
      </c>
    </row>
    <row r="32" spans="1:13">
      <c r="A32" s="9">
        <v>29</v>
      </c>
      <c r="B32" s="11" t="s">
        <v>351</v>
      </c>
      <c r="C32" s="11" t="s">
        <v>383</v>
      </c>
      <c r="D32" s="11" t="s">
        <v>377</v>
      </c>
      <c r="E32" s="11" t="s">
        <v>381</v>
      </c>
      <c r="F32" s="11" t="s">
        <v>62</v>
      </c>
      <c r="G32" s="51">
        <v>-1.5</v>
      </c>
      <c r="H32" s="51">
        <v>0</v>
      </c>
      <c r="I32" s="51">
        <v>0</v>
      </c>
      <c r="J32" s="51">
        <v>0</v>
      </c>
      <c r="K32" s="9" t="s">
        <v>398</v>
      </c>
      <c r="L32" s="9" t="s">
        <v>353</v>
      </c>
      <c r="M32" s="9" t="s">
        <v>353</v>
      </c>
    </row>
    <row r="33" spans="1:13">
      <c r="A33" s="9">
        <v>30</v>
      </c>
      <c r="B33" s="11" t="s">
        <v>351</v>
      </c>
      <c r="C33" s="11" t="s">
        <v>363</v>
      </c>
      <c r="D33" s="11" t="s">
        <v>377</v>
      </c>
      <c r="E33" s="11" t="s">
        <v>381</v>
      </c>
      <c r="F33" s="11" t="s">
        <v>62</v>
      </c>
      <c r="G33" s="51">
        <v>-1.5</v>
      </c>
      <c r="H33" s="51">
        <v>0</v>
      </c>
      <c r="I33" s="51">
        <v>0</v>
      </c>
      <c r="J33" s="51">
        <v>0</v>
      </c>
      <c r="K33" s="9" t="s">
        <v>398</v>
      </c>
      <c r="L33" s="9" t="s">
        <v>353</v>
      </c>
      <c r="M33" s="9" t="s">
        <v>353</v>
      </c>
    </row>
    <row r="34" spans="1:13">
      <c r="A34" s="9">
        <v>31</v>
      </c>
      <c r="B34" s="11" t="s">
        <v>351</v>
      </c>
      <c r="C34" s="11" t="s">
        <v>365</v>
      </c>
      <c r="D34" s="11" t="s">
        <v>377</v>
      </c>
      <c r="E34" s="11" t="s">
        <v>384</v>
      </c>
      <c r="F34" s="11" t="s">
        <v>62</v>
      </c>
      <c r="G34" s="51">
        <v>-1</v>
      </c>
      <c r="H34" s="51">
        <v>0</v>
      </c>
      <c r="I34" s="51">
        <v>0</v>
      </c>
      <c r="J34" s="51">
        <v>0</v>
      </c>
      <c r="K34" s="9" t="s">
        <v>397</v>
      </c>
      <c r="L34" s="9" t="s">
        <v>353</v>
      </c>
      <c r="M34" s="9" t="s">
        <v>353</v>
      </c>
    </row>
    <row r="35" spans="1:13">
      <c r="A35" s="9">
        <v>32</v>
      </c>
      <c r="B35" s="11" t="s">
        <v>351</v>
      </c>
      <c r="C35" s="11" t="s">
        <v>373</v>
      </c>
      <c r="D35" s="11" t="s">
        <v>377</v>
      </c>
      <c r="E35" s="11" t="s">
        <v>384</v>
      </c>
      <c r="F35" s="11" t="s">
        <v>62</v>
      </c>
      <c r="G35" s="51">
        <v>-1</v>
      </c>
      <c r="H35" s="51">
        <v>0</v>
      </c>
      <c r="I35" s="51">
        <v>0</v>
      </c>
      <c r="J35" s="51">
        <v>0</v>
      </c>
      <c r="K35" s="9" t="s">
        <v>397</v>
      </c>
      <c r="L35" s="9" t="s">
        <v>353</v>
      </c>
      <c r="M35" s="9" t="s">
        <v>353</v>
      </c>
    </row>
    <row r="36" spans="1:13">
      <c r="A36" s="9">
        <v>33</v>
      </c>
      <c r="B36" s="11" t="s">
        <v>351</v>
      </c>
      <c r="C36" s="11" t="s">
        <v>372</v>
      </c>
      <c r="D36" s="11" t="s">
        <v>377</v>
      </c>
      <c r="E36" s="11" t="s">
        <v>384</v>
      </c>
      <c r="F36" s="11" t="s">
        <v>62</v>
      </c>
      <c r="G36" s="51">
        <v>-1</v>
      </c>
      <c r="H36" s="51">
        <v>0</v>
      </c>
      <c r="I36" s="51">
        <v>0</v>
      </c>
      <c r="J36" s="51">
        <v>0</v>
      </c>
      <c r="K36" s="9" t="s">
        <v>397</v>
      </c>
      <c r="L36" s="9" t="s">
        <v>353</v>
      </c>
      <c r="M36" s="9" t="s">
        <v>353</v>
      </c>
    </row>
    <row r="37" spans="1:13">
      <c r="A37" s="9">
        <v>34</v>
      </c>
      <c r="B37" s="11" t="s">
        <v>351</v>
      </c>
      <c r="C37" s="11" t="s">
        <v>367</v>
      </c>
      <c r="D37" s="11" t="s">
        <v>377</v>
      </c>
      <c r="E37" s="11" t="s">
        <v>384</v>
      </c>
      <c r="F37" s="11" t="s">
        <v>62</v>
      </c>
      <c r="G37" s="51">
        <v>-1</v>
      </c>
      <c r="H37" s="51">
        <v>0</v>
      </c>
      <c r="I37" s="51">
        <v>0</v>
      </c>
      <c r="J37" s="51">
        <v>0</v>
      </c>
      <c r="K37" s="9" t="s">
        <v>397</v>
      </c>
      <c r="L37" s="9" t="s">
        <v>353</v>
      </c>
      <c r="M37" s="9" t="s">
        <v>353</v>
      </c>
    </row>
    <row r="38" spans="1:13">
      <c r="A38" s="9">
        <v>35</v>
      </c>
      <c r="B38" s="11" t="s">
        <v>351</v>
      </c>
      <c r="C38" s="11" t="s">
        <v>375</v>
      </c>
      <c r="D38" s="11" t="s">
        <v>377</v>
      </c>
      <c r="E38" s="11" t="s">
        <v>384</v>
      </c>
      <c r="F38" s="11" t="s">
        <v>62</v>
      </c>
      <c r="G38" s="51">
        <v>-1</v>
      </c>
      <c r="H38" s="51">
        <v>0</v>
      </c>
      <c r="I38" s="51">
        <v>0</v>
      </c>
      <c r="J38" s="51">
        <v>0</v>
      </c>
      <c r="K38" s="9" t="s">
        <v>397</v>
      </c>
      <c r="L38" s="9" t="s">
        <v>353</v>
      </c>
      <c r="M38" s="9" t="s">
        <v>353</v>
      </c>
    </row>
    <row r="39" spans="1:13">
      <c r="A39" s="9">
        <v>36</v>
      </c>
      <c r="B39" s="11" t="s">
        <v>351</v>
      </c>
      <c r="C39" s="11" t="s">
        <v>369</v>
      </c>
      <c r="D39" s="11" t="s">
        <v>377</v>
      </c>
      <c r="E39" s="11" t="s">
        <v>384</v>
      </c>
      <c r="F39" s="11" t="s">
        <v>62</v>
      </c>
      <c r="G39" s="51">
        <v>-1</v>
      </c>
      <c r="H39" s="51">
        <v>0</v>
      </c>
      <c r="I39" s="51">
        <v>0</v>
      </c>
      <c r="J39" s="51">
        <v>0</v>
      </c>
      <c r="K39" s="9" t="s">
        <v>397</v>
      </c>
      <c r="L39" s="9" t="s">
        <v>353</v>
      </c>
      <c r="M39" s="9" t="s">
        <v>353</v>
      </c>
    </row>
    <row r="40" spans="1:13">
      <c r="A40" s="9">
        <v>37</v>
      </c>
      <c r="B40" s="11" t="s">
        <v>351</v>
      </c>
      <c r="C40" s="11" t="s">
        <v>374</v>
      </c>
      <c r="D40" s="11" t="s">
        <v>377</v>
      </c>
      <c r="E40" s="11" t="s">
        <v>384</v>
      </c>
      <c r="F40" s="11" t="s">
        <v>62</v>
      </c>
      <c r="G40" s="51">
        <v>-1</v>
      </c>
      <c r="H40" s="51">
        <v>0</v>
      </c>
      <c r="I40" s="51">
        <v>0</v>
      </c>
      <c r="J40" s="51">
        <v>0</v>
      </c>
      <c r="K40" s="9" t="s">
        <v>397</v>
      </c>
      <c r="L40" s="9" t="s">
        <v>353</v>
      </c>
      <c r="M40" s="9" t="s">
        <v>353</v>
      </c>
    </row>
    <row r="41" spans="1:13">
      <c r="A41" s="9">
        <v>38</v>
      </c>
      <c r="B41" s="11" t="s">
        <v>351</v>
      </c>
      <c r="C41" s="11" t="s">
        <v>376</v>
      </c>
      <c r="D41" s="11" t="s">
        <v>377</v>
      </c>
      <c r="E41" s="11" t="s">
        <v>384</v>
      </c>
      <c r="F41" s="11" t="s">
        <v>62</v>
      </c>
      <c r="G41" s="51">
        <v>-1</v>
      </c>
      <c r="H41" s="51">
        <v>0</v>
      </c>
      <c r="I41" s="51">
        <v>0</v>
      </c>
      <c r="J41" s="51">
        <v>0</v>
      </c>
      <c r="K41" s="9" t="s">
        <v>397</v>
      </c>
      <c r="L41" s="9" t="s">
        <v>353</v>
      </c>
      <c r="M41" s="9" t="s">
        <v>353</v>
      </c>
    </row>
    <row r="42" spans="1:1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="2" customFormat="1" ht="18.75" spans="1:13">
      <c r="A43" s="13" t="s">
        <v>385</v>
      </c>
      <c r="B43" s="14"/>
      <c r="C43" s="14"/>
      <c r="D43" s="14"/>
      <c r="E43" s="15"/>
      <c r="F43" s="16"/>
      <c r="G43" s="26"/>
      <c r="H43" s="13" t="s">
        <v>386</v>
      </c>
      <c r="I43" s="14"/>
      <c r="J43" s="14"/>
      <c r="K43" s="15"/>
      <c r="L43" s="54"/>
      <c r="M43" s="24"/>
    </row>
    <row r="44" ht="32" customHeight="1" spans="1:13">
      <c r="A44" s="20" t="s">
        <v>399</v>
      </c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</row>
  </sheetData>
  <mergeCells count="17">
    <mergeCell ref="A1:M1"/>
    <mergeCell ref="G2:H2"/>
    <mergeCell ref="I2:J2"/>
    <mergeCell ref="A43:E43"/>
    <mergeCell ref="F43:G43"/>
    <mergeCell ref="H43:K43"/>
    <mergeCell ref="L43:M43"/>
    <mergeCell ref="A44:M4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2:M1048576 L4:M41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F17" sqref="F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401</v>
      </c>
      <c r="B2" s="5" t="s">
        <v>337</v>
      </c>
      <c r="C2" s="5" t="s">
        <v>333</v>
      </c>
      <c r="D2" s="5" t="s">
        <v>334</v>
      </c>
      <c r="E2" s="5" t="s">
        <v>335</v>
      </c>
      <c r="F2" s="5" t="s">
        <v>336</v>
      </c>
      <c r="G2" s="32" t="s">
        <v>402</v>
      </c>
      <c r="H2" s="33"/>
      <c r="I2" s="49"/>
      <c r="J2" s="32" t="s">
        <v>403</v>
      </c>
      <c r="K2" s="33"/>
      <c r="L2" s="49"/>
      <c r="M2" s="32" t="s">
        <v>404</v>
      </c>
      <c r="N2" s="33"/>
      <c r="O2" s="49"/>
      <c r="P2" s="32" t="s">
        <v>405</v>
      </c>
      <c r="Q2" s="33"/>
      <c r="R2" s="49"/>
      <c r="S2" s="33" t="s">
        <v>406</v>
      </c>
      <c r="T2" s="33"/>
      <c r="U2" s="49"/>
      <c r="V2" s="28" t="s">
        <v>407</v>
      </c>
      <c r="W2" s="28" t="s">
        <v>346</v>
      </c>
    </row>
    <row r="3" s="1" customFormat="1" ht="16.5" spans="1:23">
      <c r="A3" s="7"/>
      <c r="B3" s="34"/>
      <c r="C3" s="34"/>
      <c r="D3" s="34"/>
      <c r="E3" s="34"/>
      <c r="F3" s="34"/>
      <c r="G3" s="4" t="s">
        <v>408</v>
      </c>
      <c r="H3" s="4" t="s">
        <v>68</v>
      </c>
      <c r="I3" s="4" t="s">
        <v>337</v>
      </c>
      <c r="J3" s="4" t="s">
        <v>408</v>
      </c>
      <c r="K3" s="4" t="s">
        <v>68</v>
      </c>
      <c r="L3" s="4" t="s">
        <v>337</v>
      </c>
      <c r="M3" s="4" t="s">
        <v>408</v>
      </c>
      <c r="N3" s="4" t="s">
        <v>68</v>
      </c>
      <c r="O3" s="4" t="s">
        <v>337</v>
      </c>
      <c r="P3" s="4" t="s">
        <v>408</v>
      </c>
      <c r="Q3" s="4" t="s">
        <v>68</v>
      </c>
      <c r="R3" s="4" t="s">
        <v>337</v>
      </c>
      <c r="S3" s="4" t="s">
        <v>408</v>
      </c>
      <c r="T3" s="4" t="s">
        <v>68</v>
      </c>
      <c r="U3" s="4" t="s">
        <v>337</v>
      </c>
      <c r="V3" s="50"/>
      <c r="W3" s="50"/>
    </row>
    <row r="4" spans="1:23">
      <c r="A4" s="35" t="s">
        <v>409</v>
      </c>
      <c r="B4" s="36" t="s">
        <v>410</v>
      </c>
      <c r="C4" s="37"/>
      <c r="D4" s="37"/>
      <c r="E4" s="37"/>
      <c r="F4" s="38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9"/>
      <c r="B5" s="40"/>
      <c r="C5" s="41"/>
      <c r="D5" s="41"/>
      <c r="E5" s="41"/>
      <c r="F5" s="42"/>
      <c r="G5" s="32" t="s">
        <v>411</v>
      </c>
      <c r="H5" s="33"/>
      <c r="I5" s="49"/>
      <c r="J5" s="32" t="s">
        <v>412</v>
      </c>
      <c r="K5" s="33"/>
      <c r="L5" s="49"/>
      <c r="M5" s="32" t="s">
        <v>413</v>
      </c>
      <c r="N5" s="33"/>
      <c r="O5" s="49"/>
      <c r="P5" s="32" t="s">
        <v>414</v>
      </c>
      <c r="Q5" s="33"/>
      <c r="R5" s="49"/>
      <c r="S5" s="33" t="s">
        <v>415</v>
      </c>
      <c r="T5" s="33"/>
      <c r="U5" s="49"/>
      <c r="V5" s="10"/>
      <c r="W5" s="10"/>
    </row>
    <row r="6" ht="16.5" spans="1:23">
      <c r="A6" s="39"/>
      <c r="B6" s="40"/>
      <c r="C6" s="41"/>
      <c r="D6" s="41"/>
      <c r="E6" s="41"/>
      <c r="F6" s="42"/>
      <c r="G6" s="4" t="s">
        <v>408</v>
      </c>
      <c r="H6" s="4" t="s">
        <v>68</v>
      </c>
      <c r="I6" s="4" t="s">
        <v>337</v>
      </c>
      <c r="J6" s="4" t="s">
        <v>408</v>
      </c>
      <c r="K6" s="4" t="s">
        <v>68</v>
      </c>
      <c r="L6" s="4" t="s">
        <v>337</v>
      </c>
      <c r="M6" s="4" t="s">
        <v>408</v>
      </c>
      <c r="N6" s="4" t="s">
        <v>68</v>
      </c>
      <c r="O6" s="4" t="s">
        <v>337</v>
      </c>
      <c r="P6" s="4" t="s">
        <v>408</v>
      </c>
      <c r="Q6" s="4" t="s">
        <v>68</v>
      </c>
      <c r="R6" s="4" t="s">
        <v>337</v>
      </c>
      <c r="S6" s="4" t="s">
        <v>408</v>
      </c>
      <c r="T6" s="4" t="s">
        <v>68</v>
      </c>
      <c r="U6" s="4" t="s">
        <v>337</v>
      </c>
      <c r="V6" s="10"/>
      <c r="W6" s="10"/>
    </row>
    <row r="7" spans="1:23">
      <c r="A7" s="43"/>
      <c r="B7" s="44"/>
      <c r="C7" s="45"/>
      <c r="D7" s="45"/>
      <c r="E7" s="45"/>
      <c r="F7" s="4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7"/>
      <c r="B8" s="47"/>
      <c r="C8" s="47"/>
      <c r="D8" s="47"/>
      <c r="E8" s="47"/>
      <c r="F8" s="47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8"/>
      <c r="B9" s="48"/>
      <c r="C9" s="48"/>
      <c r="D9" s="48"/>
      <c r="E9" s="48"/>
      <c r="F9" s="4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385</v>
      </c>
      <c r="B11" s="14"/>
      <c r="C11" s="14"/>
      <c r="D11" s="14"/>
      <c r="E11" s="15"/>
      <c r="F11" s="16"/>
      <c r="G11" s="26"/>
      <c r="H11" s="31"/>
      <c r="I11" s="31"/>
      <c r="J11" s="13" t="s">
        <v>386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416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C6" sqref="C6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418</v>
      </c>
      <c r="B2" s="28" t="s">
        <v>333</v>
      </c>
      <c r="C2" s="28" t="s">
        <v>334</v>
      </c>
      <c r="D2" s="28" t="s">
        <v>335</v>
      </c>
      <c r="E2" s="28" t="s">
        <v>336</v>
      </c>
      <c r="F2" s="28" t="s">
        <v>337</v>
      </c>
      <c r="G2" s="27" t="s">
        <v>419</v>
      </c>
      <c r="H2" s="27" t="s">
        <v>420</v>
      </c>
      <c r="I2" s="27" t="s">
        <v>421</v>
      </c>
      <c r="J2" s="27" t="s">
        <v>420</v>
      </c>
      <c r="K2" s="27" t="s">
        <v>422</v>
      </c>
      <c r="L2" s="27" t="s">
        <v>420</v>
      </c>
      <c r="M2" s="28" t="s">
        <v>407</v>
      </c>
      <c r="N2" s="28" t="s">
        <v>346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418</v>
      </c>
      <c r="B4" s="30" t="s">
        <v>423</v>
      </c>
      <c r="C4" s="30" t="s">
        <v>408</v>
      </c>
      <c r="D4" s="30" t="s">
        <v>335</v>
      </c>
      <c r="E4" s="28" t="s">
        <v>336</v>
      </c>
      <c r="F4" s="28" t="s">
        <v>337</v>
      </c>
      <c r="G4" s="27" t="s">
        <v>419</v>
      </c>
      <c r="H4" s="27" t="s">
        <v>420</v>
      </c>
      <c r="I4" s="27" t="s">
        <v>421</v>
      </c>
      <c r="J4" s="27" t="s">
        <v>420</v>
      </c>
      <c r="K4" s="27" t="s">
        <v>422</v>
      </c>
      <c r="L4" s="27" t="s">
        <v>420</v>
      </c>
      <c r="M4" s="28" t="s">
        <v>407</v>
      </c>
      <c r="N4" s="28" t="s">
        <v>346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25" t="s">
        <v>424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425</v>
      </c>
      <c r="B11" s="14"/>
      <c r="C11" s="14"/>
      <c r="D11" s="15"/>
      <c r="E11" s="16"/>
      <c r="F11" s="31"/>
      <c r="G11" s="26"/>
      <c r="H11" s="31"/>
      <c r="I11" s="13" t="s">
        <v>426</v>
      </c>
      <c r="J11" s="14"/>
      <c r="K11" s="14"/>
      <c r="L11" s="14"/>
      <c r="M11" s="14"/>
      <c r="N11" s="24"/>
    </row>
    <row r="12" ht="48" customHeight="1" spans="1:14">
      <c r="A12" s="20" t="s">
        <v>427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6"/>
  <sheetViews>
    <sheetView workbookViewId="0">
      <selection activeCell="F8" sqref="F8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428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401</v>
      </c>
      <c r="B2" s="5" t="s">
        <v>337</v>
      </c>
      <c r="C2" s="5" t="s">
        <v>333</v>
      </c>
      <c r="D2" s="5" t="s">
        <v>334</v>
      </c>
      <c r="E2" s="5" t="s">
        <v>335</v>
      </c>
      <c r="F2" s="5" t="s">
        <v>336</v>
      </c>
      <c r="G2" s="4" t="s">
        <v>429</v>
      </c>
      <c r="H2" s="4" t="s">
        <v>430</v>
      </c>
      <c r="I2" s="4" t="s">
        <v>431</v>
      </c>
      <c r="J2" s="4" t="s">
        <v>432</v>
      </c>
      <c r="K2" s="5" t="s">
        <v>407</v>
      </c>
      <c r="L2" s="5" t="s">
        <v>346</v>
      </c>
    </row>
    <row r="3" spans="1:12">
      <c r="A3" s="9"/>
      <c r="B3" s="9"/>
      <c r="C3" s="11"/>
      <c r="D3" s="11"/>
      <c r="E3" s="11"/>
      <c r="F3" s="11"/>
      <c r="G3" s="9"/>
      <c r="H3" s="9"/>
      <c r="I3" s="10"/>
      <c r="J3" s="10"/>
      <c r="K3" s="9"/>
      <c r="L3" s="9"/>
    </row>
    <row r="4" spans="1:12">
      <c r="A4" s="9"/>
      <c r="B4" s="9"/>
      <c r="C4" s="11"/>
      <c r="D4" s="11"/>
      <c r="E4" s="11"/>
      <c r="F4" s="11"/>
      <c r="G4" s="9"/>
      <c r="H4" s="9"/>
      <c r="I4" s="10"/>
      <c r="J4" s="10"/>
      <c r="K4" s="9"/>
      <c r="L4" s="9"/>
    </row>
    <row r="5" spans="1:12">
      <c r="A5" s="9"/>
      <c r="B5" s="9"/>
      <c r="C5" s="11"/>
      <c r="D5" s="11"/>
      <c r="E5" s="11"/>
      <c r="F5" s="11"/>
      <c r="G5" s="9"/>
      <c r="H5" s="9"/>
      <c r="I5" s="10"/>
      <c r="J5" s="10"/>
      <c r="K5" s="9"/>
      <c r="L5" s="9"/>
    </row>
    <row r="6" spans="1:12">
      <c r="A6" s="9"/>
      <c r="B6" s="9"/>
      <c r="C6" s="11"/>
      <c r="D6" s="11"/>
      <c r="E6" s="11"/>
      <c r="F6" s="11"/>
      <c r="G6" s="9"/>
      <c r="H6" s="9"/>
      <c r="I6" s="10"/>
      <c r="J6" s="10"/>
      <c r="K6" s="9"/>
      <c r="L6" s="9"/>
    </row>
    <row r="7" spans="1:12">
      <c r="A7" s="9"/>
      <c r="B7" s="9"/>
      <c r="C7" s="11"/>
      <c r="D7" s="11"/>
      <c r="E7" s="11"/>
      <c r="F7" s="25" t="s">
        <v>433</v>
      </c>
      <c r="G7" s="9"/>
      <c r="H7" s="9"/>
      <c r="I7" s="10"/>
      <c r="J7" s="10"/>
      <c r="K7" s="9"/>
      <c r="L7" s="9"/>
    </row>
    <row r="8" spans="1:12">
      <c r="A8" s="9"/>
      <c r="B8" s="9"/>
      <c r="C8" s="11"/>
      <c r="D8" s="11"/>
      <c r="E8" s="11"/>
      <c r="F8" s="11"/>
      <c r="G8" s="9"/>
      <c r="H8" s="9"/>
      <c r="I8" s="10"/>
      <c r="J8" s="10"/>
      <c r="K8" s="9"/>
      <c r="L8" s="9"/>
    </row>
    <row r="9" spans="1:12">
      <c r="A9" s="9"/>
      <c r="B9" s="9"/>
      <c r="C9" s="11"/>
      <c r="D9" s="11"/>
      <c r="E9" s="11"/>
      <c r="F9" s="11"/>
      <c r="G9" s="9"/>
      <c r="H9" s="9"/>
      <c r="I9" s="10"/>
      <c r="J9" s="10"/>
      <c r="K9" s="9"/>
      <c r="L9" s="9"/>
    </row>
    <row r="10" spans="1:12">
      <c r="A10" s="9"/>
      <c r="B10" s="9"/>
      <c r="C10" s="11"/>
      <c r="D10" s="11"/>
      <c r="E10" s="11"/>
      <c r="F10" s="11"/>
      <c r="G10" s="9"/>
      <c r="H10" s="9"/>
      <c r="I10" s="10"/>
      <c r="J10" s="10"/>
      <c r="K10" s="9"/>
      <c r="L10" s="9"/>
    </row>
    <row r="11" spans="1:12">
      <c r="A11" s="9"/>
      <c r="B11" s="9"/>
      <c r="C11" s="11"/>
      <c r="D11" s="11"/>
      <c r="E11" s="11"/>
      <c r="F11" s="11"/>
      <c r="G11" s="9"/>
      <c r="H11" s="9"/>
      <c r="I11" s="10"/>
      <c r="J11" s="10"/>
      <c r="K11" s="9"/>
      <c r="L11" s="9"/>
    </row>
    <row r="12" spans="1:12">
      <c r="A12" s="9"/>
      <c r="B12" s="9"/>
      <c r="C12" s="11"/>
      <c r="D12" s="11"/>
      <c r="E12" s="11"/>
      <c r="F12" s="11"/>
      <c r="G12" s="9"/>
      <c r="H12" s="9"/>
      <c r="I12" s="10"/>
      <c r="J12" s="10"/>
      <c r="K12" s="9"/>
      <c r="L12" s="9"/>
    </row>
    <row r="13" spans="1:12">
      <c r="A13" s="9"/>
      <c r="B13" s="9"/>
      <c r="C13" s="11"/>
      <c r="D13" s="11"/>
      <c r="E13" s="11"/>
      <c r="F13" s="11"/>
      <c r="G13" s="9"/>
      <c r="H13" s="9"/>
      <c r="I13" s="10"/>
      <c r="J13" s="10"/>
      <c r="K13" s="9"/>
      <c r="L13" s="9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="2" customFormat="1" ht="18.75" spans="1:12">
      <c r="A15" s="13" t="s">
        <v>425</v>
      </c>
      <c r="B15" s="14"/>
      <c r="C15" s="14"/>
      <c r="D15" s="14"/>
      <c r="E15" s="15"/>
      <c r="F15" s="16"/>
      <c r="G15" s="26"/>
      <c r="H15" s="13" t="s">
        <v>426</v>
      </c>
      <c r="I15" s="14"/>
      <c r="J15" s="14"/>
      <c r="K15" s="14"/>
      <c r="L15" s="24"/>
    </row>
    <row r="16" ht="67" customHeight="1" spans="1:12">
      <c r="A16" s="20" t="s">
        <v>434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6"/>
  <sheetViews>
    <sheetView workbookViewId="0">
      <selection activeCell="I19" sqref="I19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3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435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332</v>
      </c>
      <c r="B2" s="5" t="s">
        <v>337</v>
      </c>
      <c r="C2" s="5" t="s">
        <v>408</v>
      </c>
      <c r="D2" s="5" t="s">
        <v>335</v>
      </c>
      <c r="E2" s="5" t="s">
        <v>336</v>
      </c>
      <c r="F2" s="4" t="s">
        <v>436</v>
      </c>
      <c r="G2" s="4" t="s">
        <v>390</v>
      </c>
      <c r="H2" s="6" t="s">
        <v>391</v>
      </c>
      <c r="I2" s="22" t="s">
        <v>393</v>
      </c>
    </row>
    <row r="3" s="1" customFormat="1" ht="16.5" spans="1:9">
      <c r="A3" s="4"/>
      <c r="B3" s="7"/>
      <c r="C3" s="7"/>
      <c r="D3" s="7"/>
      <c r="E3" s="7"/>
      <c r="F3" s="4" t="s">
        <v>437</v>
      </c>
      <c r="G3" s="4" t="s">
        <v>394</v>
      </c>
      <c r="H3" s="8"/>
      <c r="I3" s="23"/>
    </row>
    <row r="4" spans="1:9">
      <c r="A4" s="9">
        <v>1</v>
      </c>
      <c r="B4" s="10" t="s">
        <v>438</v>
      </c>
      <c r="C4" s="10" t="s">
        <v>439</v>
      </c>
      <c r="D4" s="10" t="s">
        <v>440</v>
      </c>
      <c r="E4" s="11" t="s">
        <v>62</v>
      </c>
      <c r="F4" s="10">
        <v>-3</v>
      </c>
      <c r="G4" s="10">
        <v>-0.5</v>
      </c>
      <c r="H4" s="10">
        <v>3.5</v>
      </c>
      <c r="I4" s="9" t="s">
        <v>353</v>
      </c>
    </row>
    <row r="5" spans="1:9">
      <c r="A5" s="9">
        <v>2</v>
      </c>
      <c r="B5" s="10" t="s">
        <v>438</v>
      </c>
      <c r="C5" s="10" t="s">
        <v>439</v>
      </c>
      <c r="D5" s="10" t="s">
        <v>378</v>
      </c>
      <c r="E5" s="11" t="s">
        <v>62</v>
      </c>
      <c r="F5" s="10">
        <v>-3</v>
      </c>
      <c r="G5" s="10">
        <v>-0.5</v>
      </c>
      <c r="H5" s="10">
        <v>3.5</v>
      </c>
      <c r="I5" s="9" t="s">
        <v>353</v>
      </c>
    </row>
    <row r="6" spans="1:9">
      <c r="A6" s="9">
        <v>3</v>
      </c>
      <c r="B6" s="10" t="s">
        <v>438</v>
      </c>
      <c r="C6" s="10" t="s">
        <v>439</v>
      </c>
      <c r="D6" s="10" t="s">
        <v>381</v>
      </c>
      <c r="E6" s="11" t="s">
        <v>62</v>
      </c>
      <c r="F6" s="10">
        <v>-3</v>
      </c>
      <c r="G6" s="10">
        <v>-0.5</v>
      </c>
      <c r="H6" s="10">
        <v>3.5</v>
      </c>
      <c r="I6" s="9" t="s">
        <v>353</v>
      </c>
    </row>
    <row r="7" spans="1:9">
      <c r="A7" s="9">
        <v>4</v>
      </c>
      <c r="B7" s="10" t="s">
        <v>438</v>
      </c>
      <c r="C7" s="10" t="s">
        <v>439</v>
      </c>
      <c r="D7" s="10" t="s">
        <v>379</v>
      </c>
      <c r="E7" s="11" t="s">
        <v>62</v>
      </c>
      <c r="F7" s="10">
        <v>-3</v>
      </c>
      <c r="G7" s="10">
        <v>-0.5</v>
      </c>
      <c r="H7" s="10">
        <v>3.5</v>
      </c>
      <c r="I7" s="9" t="s">
        <v>353</v>
      </c>
    </row>
    <row r="8" spans="1:9">
      <c r="A8" s="9">
        <v>5</v>
      </c>
      <c r="B8" s="10" t="s">
        <v>438</v>
      </c>
      <c r="C8" s="10" t="s">
        <v>441</v>
      </c>
      <c r="D8" s="10" t="s">
        <v>384</v>
      </c>
      <c r="E8" s="11" t="s">
        <v>62</v>
      </c>
      <c r="F8" s="10">
        <v>-0.8</v>
      </c>
      <c r="G8" s="10">
        <v>-0.3</v>
      </c>
      <c r="H8" s="10">
        <v>1.1</v>
      </c>
      <c r="I8" s="9" t="s">
        <v>353</v>
      </c>
    </row>
    <row r="9" spans="1:9">
      <c r="A9" s="9">
        <v>6</v>
      </c>
      <c r="B9" s="10" t="s">
        <v>438</v>
      </c>
      <c r="C9" s="10" t="s">
        <v>441</v>
      </c>
      <c r="D9" s="10" t="s">
        <v>378</v>
      </c>
      <c r="E9" s="11" t="s">
        <v>62</v>
      </c>
      <c r="F9" s="10">
        <v>-0.8</v>
      </c>
      <c r="G9" s="10">
        <v>-0.3</v>
      </c>
      <c r="H9" s="10">
        <v>1.1</v>
      </c>
      <c r="I9" s="9" t="s">
        <v>353</v>
      </c>
    </row>
    <row r="10" spans="1:9">
      <c r="A10" s="9">
        <v>7</v>
      </c>
      <c r="B10" s="10" t="s">
        <v>438</v>
      </c>
      <c r="C10" s="10" t="s">
        <v>441</v>
      </c>
      <c r="D10" s="10" t="s">
        <v>381</v>
      </c>
      <c r="E10" s="11" t="s">
        <v>62</v>
      </c>
      <c r="F10" s="10">
        <v>-0.5</v>
      </c>
      <c r="G10" s="10">
        <v>-0.3</v>
      </c>
      <c r="H10" s="10">
        <v>0.8</v>
      </c>
      <c r="I10" s="9" t="s">
        <v>353</v>
      </c>
    </row>
    <row r="11" spans="1:9">
      <c r="A11" s="9">
        <v>8</v>
      </c>
      <c r="B11" s="10" t="s">
        <v>438</v>
      </c>
      <c r="C11" s="10" t="s">
        <v>441</v>
      </c>
      <c r="D11" s="10" t="s">
        <v>379</v>
      </c>
      <c r="E11" s="11" t="s">
        <v>62</v>
      </c>
      <c r="F11" s="10">
        <v>-0.5</v>
      </c>
      <c r="G11" s="10">
        <v>-0.3</v>
      </c>
      <c r="H11" s="10">
        <v>0.8</v>
      </c>
      <c r="I11" s="9" t="s">
        <v>353</v>
      </c>
    </row>
    <row r="12" spans="1:9">
      <c r="A12" s="9">
        <v>9</v>
      </c>
      <c r="B12" s="10" t="s">
        <v>438</v>
      </c>
      <c r="C12" s="10" t="s">
        <v>442</v>
      </c>
      <c r="D12" s="10" t="s">
        <v>384</v>
      </c>
      <c r="E12" s="11" t="s">
        <v>62</v>
      </c>
      <c r="F12" s="10">
        <v>-2</v>
      </c>
      <c r="G12" s="10">
        <v>-0.5</v>
      </c>
      <c r="H12" s="10">
        <v>-3</v>
      </c>
      <c r="I12" s="9" t="s">
        <v>353</v>
      </c>
    </row>
    <row r="13" spans="1:9">
      <c r="A13" s="9">
        <v>10</v>
      </c>
      <c r="B13" s="10" t="s">
        <v>438</v>
      </c>
      <c r="C13" s="10" t="s">
        <v>442</v>
      </c>
      <c r="D13" s="10" t="s">
        <v>443</v>
      </c>
      <c r="E13" s="11" t="s">
        <v>62</v>
      </c>
      <c r="F13" s="10">
        <v>-1.5</v>
      </c>
      <c r="G13" s="10">
        <v>-0.5</v>
      </c>
      <c r="H13" s="10">
        <v>-2</v>
      </c>
      <c r="I13" s="9" t="s">
        <v>353</v>
      </c>
    </row>
    <row r="14" spans="1:9">
      <c r="A14" s="12"/>
      <c r="B14" s="12"/>
      <c r="C14" s="12"/>
      <c r="D14" s="12"/>
      <c r="E14" s="11"/>
      <c r="F14" s="12"/>
      <c r="G14" s="12"/>
      <c r="H14" s="12"/>
      <c r="I14" s="12"/>
    </row>
    <row r="15" s="2" customFormat="1" ht="18.75" spans="1:9">
      <c r="A15" s="13" t="s">
        <v>385</v>
      </c>
      <c r="B15" s="14"/>
      <c r="C15" s="14"/>
      <c r="D15" s="15"/>
      <c r="E15" s="16"/>
      <c r="F15" s="17" t="s">
        <v>386</v>
      </c>
      <c r="G15" s="18"/>
      <c r="H15" s="19"/>
      <c r="I15" s="24"/>
    </row>
    <row r="16" ht="37" customHeight="1" spans="1:9">
      <c r="A16" s="20" t="s">
        <v>444</v>
      </c>
      <c r="B16" s="20"/>
      <c r="C16" s="21"/>
      <c r="D16" s="21"/>
      <c r="E16" s="21"/>
      <c r="F16" s="21"/>
      <c r="G16" s="21"/>
      <c r="H16" s="21"/>
      <c r="I16" s="21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7" sqref="E17: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9" t="s">
        <v>35</v>
      </c>
      <c r="C2" s="370"/>
      <c r="D2" s="370"/>
      <c r="E2" s="370"/>
      <c r="F2" s="370"/>
      <c r="G2" s="370"/>
      <c r="H2" s="370"/>
      <c r="I2" s="384"/>
    </row>
    <row r="3" ht="28" customHeight="1" spans="2:9">
      <c r="B3" s="371"/>
      <c r="C3" s="372"/>
      <c r="D3" s="373" t="s">
        <v>36</v>
      </c>
      <c r="E3" s="374"/>
      <c r="F3" s="375" t="s">
        <v>37</v>
      </c>
      <c r="G3" s="376"/>
      <c r="H3" s="373" t="s">
        <v>38</v>
      </c>
      <c r="I3" s="385"/>
    </row>
    <row r="4" ht="28" customHeight="1" spans="2:9">
      <c r="B4" s="371" t="s">
        <v>39</v>
      </c>
      <c r="C4" s="372" t="s">
        <v>40</v>
      </c>
      <c r="D4" s="372" t="s">
        <v>41</v>
      </c>
      <c r="E4" s="372" t="s">
        <v>42</v>
      </c>
      <c r="F4" s="377" t="s">
        <v>41</v>
      </c>
      <c r="G4" s="377" t="s">
        <v>42</v>
      </c>
      <c r="H4" s="372" t="s">
        <v>41</v>
      </c>
      <c r="I4" s="386" t="s">
        <v>42</v>
      </c>
    </row>
    <row r="5" ht="28" customHeight="1" spans="2:9">
      <c r="B5" s="378" t="s">
        <v>43</v>
      </c>
      <c r="C5" s="12">
        <v>13</v>
      </c>
      <c r="D5" s="12">
        <v>0</v>
      </c>
      <c r="E5" s="12">
        <v>1</v>
      </c>
      <c r="F5" s="379">
        <v>0</v>
      </c>
      <c r="G5" s="379">
        <v>1</v>
      </c>
      <c r="H5" s="12">
        <v>1</v>
      </c>
      <c r="I5" s="387">
        <v>2</v>
      </c>
    </row>
    <row r="6" ht="28" customHeight="1" spans="2:9">
      <c r="B6" s="378" t="s">
        <v>44</v>
      </c>
      <c r="C6" s="12">
        <v>20</v>
      </c>
      <c r="D6" s="12">
        <v>0</v>
      </c>
      <c r="E6" s="12">
        <v>1</v>
      </c>
      <c r="F6" s="379">
        <v>1</v>
      </c>
      <c r="G6" s="379">
        <v>2</v>
      </c>
      <c r="H6" s="12">
        <v>2</v>
      </c>
      <c r="I6" s="387">
        <v>3</v>
      </c>
    </row>
    <row r="7" ht="28" customHeight="1" spans="2:9">
      <c r="B7" s="378" t="s">
        <v>45</v>
      </c>
      <c r="C7" s="12">
        <v>32</v>
      </c>
      <c r="D7" s="12">
        <v>0</v>
      </c>
      <c r="E7" s="12">
        <v>1</v>
      </c>
      <c r="F7" s="379">
        <v>2</v>
      </c>
      <c r="G7" s="379">
        <v>3</v>
      </c>
      <c r="H7" s="12">
        <v>3</v>
      </c>
      <c r="I7" s="387">
        <v>4</v>
      </c>
    </row>
    <row r="8" ht="28" customHeight="1" spans="2:9">
      <c r="B8" s="378" t="s">
        <v>46</v>
      </c>
      <c r="C8" s="12">
        <v>50</v>
      </c>
      <c r="D8" s="12">
        <v>1</v>
      </c>
      <c r="E8" s="12">
        <v>2</v>
      </c>
      <c r="F8" s="379">
        <v>3</v>
      </c>
      <c r="G8" s="379">
        <v>4</v>
      </c>
      <c r="H8" s="12">
        <v>5</v>
      </c>
      <c r="I8" s="387">
        <v>6</v>
      </c>
    </row>
    <row r="9" ht="28" customHeight="1" spans="2:9">
      <c r="B9" s="378" t="s">
        <v>47</v>
      </c>
      <c r="C9" s="12">
        <v>80</v>
      </c>
      <c r="D9" s="12">
        <v>2</v>
      </c>
      <c r="E9" s="12">
        <v>3</v>
      </c>
      <c r="F9" s="379">
        <v>5</v>
      </c>
      <c r="G9" s="379">
        <v>6</v>
      </c>
      <c r="H9" s="12">
        <v>7</v>
      </c>
      <c r="I9" s="387">
        <v>8</v>
      </c>
    </row>
    <row r="10" ht="28" customHeight="1" spans="2:9">
      <c r="B10" s="378" t="s">
        <v>48</v>
      </c>
      <c r="C10" s="12">
        <v>125</v>
      </c>
      <c r="D10" s="12">
        <v>3</v>
      </c>
      <c r="E10" s="12">
        <v>4</v>
      </c>
      <c r="F10" s="379">
        <v>7</v>
      </c>
      <c r="G10" s="379">
        <v>8</v>
      </c>
      <c r="H10" s="12">
        <v>10</v>
      </c>
      <c r="I10" s="387">
        <v>11</v>
      </c>
    </row>
    <row r="11" ht="28" customHeight="1" spans="2:9">
      <c r="B11" s="378" t="s">
        <v>49</v>
      </c>
      <c r="C11" s="12">
        <v>200</v>
      </c>
      <c r="D11" s="12">
        <v>5</v>
      </c>
      <c r="E11" s="12">
        <v>6</v>
      </c>
      <c r="F11" s="379">
        <v>10</v>
      </c>
      <c r="G11" s="379">
        <v>11</v>
      </c>
      <c r="H11" s="12">
        <v>14</v>
      </c>
      <c r="I11" s="387">
        <v>15</v>
      </c>
    </row>
    <row r="12" ht="28" customHeight="1" spans="2:9">
      <c r="B12" s="380" t="s">
        <v>50</v>
      </c>
      <c r="C12" s="381">
        <v>315</v>
      </c>
      <c r="D12" s="381">
        <v>7</v>
      </c>
      <c r="E12" s="381">
        <v>8</v>
      </c>
      <c r="F12" s="382">
        <v>14</v>
      </c>
      <c r="G12" s="382">
        <v>15</v>
      </c>
      <c r="H12" s="381">
        <v>21</v>
      </c>
      <c r="I12" s="388">
        <v>22</v>
      </c>
    </row>
    <row r="14" spans="2:4">
      <c r="B14" s="383" t="s">
        <v>51</v>
      </c>
      <c r="C14" s="383"/>
      <c r="D14" s="3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6"/>
  <sheetViews>
    <sheetView zoomScale="125" zoomScaleNormal="125" workbookViewId="0">
      <selection activeCell="M7" sqref="M7"/>
    </sheetView>
  </sheetViews>
  <sheetFormatPr defaultColWidth="10.3333333333333" defaultRowHeight="16.5" customHeight="1"/>
  <cols>
    <col min="1" max="1" width="11.0833333333333" style="183" customWidth="1"/>
    <col min="2" max="3" width="11.6" style="183" customWidth="1"/>
    <col min="4" max="6" width="10.3333333333333" style="183"/>
    <col min="7" max="7" width="20.075" style="183" customWidth="1"/>
    <col min="8" max="9" width="10.3333333333333" style="183"/>
    <col min="10" max="10" width="8.83333333333333" style="183" customWidth="1"/>
    <col min="11" max="11" width="12" style="183" customWidth="1"/>
    <col min="12" max="16384" width="10.3333333333333" style="183"/>
  </cols>
  <sheetData>
    <row r="1" ht="21" spans="1:11">
      <c r="A1" s="299" t="s">
        <v>52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>
      <c r="A2" s="185" t="s">
        <v>53</v>
      </c>
      <c r="B2" s="95" t="s">
        <v>54</v>
      </c>
      <c r="C2" s="95"/>
      <c r="D2" s="186" t="s">
        <v>55</v>
      </c>
      <c r="E2" s="186"/>
      <c r="F2" s="95" t="s">
        <v>56</v>
      </c>
      <c r="G2" s="95"/>
      <c r="H2" s="187" t="s">
        <v>57</v>
      </c>
      <c r="I2" s="265" t="s">
        <v>56</v>
      </c>
      <c r="J2" s="265"/>
      <c r="K2" s="266"/>
    </row>
    <row r="3" ht="14.25" spans="1:11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ht="54" customHeight="1" spans="1:11">
      <c r="A4" s="194" t="s">
        <v>61</v>
      </c>
      <c r="B4" s="195" t="s">
        <v>62</v>
      </c>
      <c r="C4" s="196"/>
      <c r="D4" s="194" t="s">
        <v>63</v>
      </c>
      <c r="E4" s="197"/>
      <c r="F4" s="198" t="s">
        <v>64</v>
      </c>
      <c r="G4" s="199"/>
      <c r="H4" s="194" t="s">
        <v>65</v>
      </c>
      <c r="I4" s="197"/>
      <c r="J4" s="221" t="s">
        <v>66</v>
      </c>
      <c r="K4" s="267" t="s">
        <v>67</v>
      </c>
    </row>
    <row r="5" ht="14.25" spans="1:11">
      <c r="A5" s="200" t="s">
        <v>68</v>
      </c>
      <c r="B5" s="195" t="s">
        <v>69</v>
      </c>
      <c r="C5" s="196"/>
      <c r="D5" s="194" t="s">
        <v>70</v>
      </c>
      <c r="E5" s="197"/>
      <c r="F5" s="300">
        <v>45748</v>
      </c>
      <c r="G5" s="301"/>
      <c r="H5" s="194" t="s">
        <v>71</v>
      </c>
      <c r="I5" s="197"/>
      <c r="J5" s="221" t="s">
        <v>66</v>
      </c>
      <c r="K5" s="267" t="s">
        <v>67</v>
      </c>
    </row>
    <row r="6" ht="14.25" spans="1:11">
      <c r="A6" s="194" t="s">
        <v>72</v>
      </c>
      <c r="B6" s="195">
        <v>4</v>
      </c>
      <c r="C6" s="196">
        <v>6</v>
      </c>
      <c r="D6" s="200" t="s">
        <v>73</v>
      </c>
      <c r="E6" s="223"/>
      <c r="F6" s="300">
        <v>45823</v>
      </c>
      <c r="G6" s="301"/>
      <c r="H6" s="194" t="s">
        <v>74</v>
      </c>
      <c r="I6" s="197"/>
      <c r="J6" s="221" t="s">
        <v>66</v>
      </c>
      <c r="K6" s="267" t="s">
        <v>67</v>
      </c>
    </row>
    <row r="7" ht="14.25" spans="1:11">
      <c r="A7" s="194" t="s">
        <v>75</v>
      </c>
      <c r="B7" s="203">
        <v>7100</v>
      </c>
      <c r="C7" s="204"/>
      <c r="D7" s="200" t="s">
        <v>76</v>
      </c>
      <c r="E7" s="222"/>
      <c r="F7" s="300">
        <v>45828</v>
      </c>
      <c r="G7" s="301"/>
      <c r="H7" s="194" t="s">
        <v>77</v>
      </c>
      <c r="I7" s="197"/>
      <c r="J7" s="221" t="s">
        <v>66</v>
      </c>
      <c r="K7" s="267" t="s">
        <v>67</v>
      </c>
    </row>
    <row r="8" ht="65" customHeight="1" spans="1:11">
      <c r="A8" s="207" t="s">
        <v>78</v>
      </c>
      <c r="B8" s="208" t="s">
        <v>79</v>
      </c>
      <c r="C8" s="209"/>
      <c r="D8" s="210" t="s">
        <v>80</v>
      </c>
      <c r="E8" s="211"/>
      <c r="F8" s="212">
        <v>45831</v>
      </c>
      <c r="G8" s="213"/>
      <c r="H8" s="210" t="s">
        <v>81</v>
      </c>
      <c r="I8" s="211"/>
      <c r="J8" s="230" t="s">
        <v>66</v>
      </c>
      <c r="K8" s="274" t="s">
        <v>67</v>
      </c>
    </row>
    <row r="9" ht="15" spans="1:11">
      <c r="A9" s="302" t="s">
        <v>82</v>
      </c>
      <c r="B9" s="303"/>
      <c r="C9" s="303"/>
      <c r="D9" s="303"/>
      <c r="E9" s="303"/>
      <c r="F9" s="303"/>
      <c r="G9" s="303"/>
      <c r="H9" s="303"/>
      <c r="I9" s="303"/>
      <c r="J9" s="303"/>
      <c r="K9" s="350"/>
    </row>
    <row r="10" ht="15" spans="1:11">
      <c r="A10" s="304" t="s">
        <v>83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51"/>
    </row>
    <row r="11" ht="14.25" spans="1:11">
      <c r="A11" s="306" t="s">
        <v>84</v>
      </c>
      <c r="B11" s="307" t="s">
        <v>85</v>
      </c>
      <c r="C11" s="308" t="s">
        <v>86</v>
      </c>
      <c r="D11" s="309"/>
      <c r="E11" s="310" t="s">
        <v>87</v>
      </c>
      <c r="F11" s="307" t="s">
        <v>85</v>
      </c>
      <c r="G11" s="308" t="s">
        <v>86</v>
      </c>
      <c r="H11" s="308" t="s">
        <v>88</v>
      </c>
      <c r="I11" s="310" t="s">
        <v>89</v>
      </c>
      <c r="J11" s="307" t="s">
        <v>85</v>
      </c>
      <c r="K11" s="352" t="s">
        <v>86</v>
      </c>
    </row>
    <row r="12" ht="14.25" spans="1:11">
      <c r="A12" s="200" t="s">
        <v>90</v>
      </c>
      <c r="B12" s="220" t="s">
        <v>85</v>
      </c>
      <c r="C12" s="221" t="s">
        <v>86</v>
      </c>
      <c r="D12" s="222"/>
      <c r="E12" s="223" t="s">
        <v>91</v>
      </c>
      <c r="F12" s="220" t="s">
        <v>85</v>
      </c>
      <c r="G12" s="221" t="s">
        <v>86</v>
      </c>
      <c r="H12" s="221" t="s">
        <v>88</v>
      </c>
      <c r="I12" s="223" t="s">
        <v>92</v>
      </c>
      <c r="J12" s="220" t="s">
        <v>85</v>
      </c>
      <c r="K12" s="267" t="s">
        <v>86</v>
      </c>
    </row>
    <row r="13" ht="14.25" spans="1:11">
      <c r="A13" s="200" t="s">
        <v>93</v>
      </c>
      <c r="B13" s="220" t="s">
        <v>85</v>
      </c>
      <c r="C13" s="221" t="s">
        <v>86</v>
      </c>
      <c r="D13" s="222"/>
      <c r="E13" s="223" t="s">
        <v>94</v>
      </c>
      <c r="F13" s="221" t="s">
        <v>95</v>
      </c>
      <c r="G13" s="221" t="s">
        <v>96</v>
      </c>
      <c r="H13" s="221" t="s">
        <v>88</v>
      </c>
      <c r="I13" s="223" t="s">
        <v>97</v>
      </c>
      <c r="J13" s="220" t="s">
        <v>85</v>
      </c>
      <c r="K13" s="267" t="s">
        <v>86</v>
      </c>
    </row>
    <row r="14" ht="15" spans="1:11">
      <c r="A14" s="210" t="s">
        <v>98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69"/>
    </row>
    <row r="15" ht="15" spans="1:11">
      <c r="A15" s="304" t="s">
        <v>99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51"/>
    </row>
    <row r="16" ht="14.25" spans="1:11">
      <c r="A16" s="311" t="s">
        <v>100</v>
      </c>
      <c r="B16" s="308" t="s">
        <v>95</v>
      </c>
      <c r="C16" s="308" t="s">
        <v>96</v>
      </c>
      <c r="D16" s="312"/>
      <c r="E16" s="313" t="s">
        <v>101</v>
      </c>
      <c r="F16" s="308" t="s">
        <v>95</v>
      </c>
      <c r="G16" s="308" t="s">
        <v>96</v>
      </c>
      <c r="H16" s="314"/>
      <c r="I16" s="313" t="s">
        <v>102</v>
      </c>
      <c r="J16" s="308" t="s">
        <v>95</v>
      </c>
      <c r="K16" s="352" t="s">
        <v>96</v>
      </c>
    </row>
    <row r="17" customHeight="1" spans="1:22">
      <c r="A17" s="202" t="s">
        <v>103</v>
      </c>
      <c r="B17" s="221" t="s">
        <v>95</v>
      </c>
      <c r="C17" s="221" t="s">
        <v>96</v>
      </c>
      <c r="D17" s="195"/>
      <c r="E17" s="242" t="s">
        <v>104</v>
      </c>
      <c r="F17" s="221" t="s">
        <v>95</v>
      </c>
      <c r="G17" s="221" t="s">
        <v>96</v>
      </c>
      <c r="H17" s="315"/>
      <c r="I17" s="242" t="s">
        <v>105</v>
      </c>
      <c r="J17" s="221" t="s">
        <v>95</v>
      </c>
      <c r="K17" s="267" t="s">
        <v>96</v>
      </c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</row>
    <row r="18" ht="18" customHeight="1" spans="1:11">
      <c r="A18" s="316" t="s">
        <v>106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54"/>
    </row>
    <row r="19" s="298" customFormat="1" ht="18" customHeight="1" spans="1:11">
      <c r="A19" s="304" t="s">
        <v>107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51"/>
    </row>
    <row r="20" customHeight="1" spans="1:11">
      <c r="A20" s="318" t="s">
        <v>108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55"/>
    </row>
    <row r="21" ht="21.75" customHeight="1" spans="1:11">
      <c r="A21" s="320" t="s">
        <v>109</v>
      </c>
      <c r="B21" s="321" t="s">
        <v>110</v>
      </c>
      <c r="C21" s="321" t="s">
        <v>111</v>
      </c>
      <c r="D21" s="321" t="s">
        <v>112</v>
      </c>
      <c r="E21" s="321" t="s">
        <v>113</v>
      </c>
      <c r="F21" s="321" t="s">
        <v>114</v>
      </c>
      <c r="G21" s="321" t="s">
        <v>115</v>
      </c>
      <c r="H21" s="242"/>
      <c r="I21" s="242"/>
      <c r="J21" s="242"/>
      <c r="K21" s="273" t="s">
        <v>116</v>
      </c>
    </row>
    <row r="22" customHeight="1" spans="1:11">
      <c r="A22" s="322" t="s">
        <v>117</v>
      </c>
      <c r="B22" s="201">
        <v>0</v>
      </c>
      <c r="C22" s="201">
        <v>0</v>
      </c>
      <c r="D22" s="201">
        <v>0</v>
      </c>
      <c r="E22" s="201">
        <v>0</v>
      </c>
      <c r="F22" s="201">
        <v>0</v>
      </c>
      <c r="G22" s="201">
        <v>0</v>
      </c>
      <c r="H22" s="201"/>
      <c r="I22" s="201"/>
      <c r="J22" s="201"/>
      <c r="K22" s="356" t="s">
        <v>118</v>
      </c>
    </row>
    <row r="23" customHeight="1" spans="1:11">
      <c r="A23" s="323" t="s">
        <v>119</v>
      </c>
      <c r="B23" s="201">
        <v>0</v>
      </c>
      <c r="C23" s="201">
        <v>0</v>
      </c>
      <c r="D23" s="201">
        <v>0</v>
      </c>
      <c r="E23" s="201">
        <v>0</v>
      </c>
      <c r="F23" s="201">
        <v>0</v>
      </c>
      <c r="G23" s="201">
        <v>0</v>
      </c>
      <c r="H23" s="201"/>
      <c r="I23" s="201"/>
      <c r="J23" s="201"/>
      <c r="K23" s="356" t="s">
        <v>118</v>
      </c>
    </row>
    <row r="24" customHeight="1" spans="1:11">
      <c r="A24" s="324" t="s">
        <v>120</v>
      </c>
      <c r="B24" s="201">
        <v>0</v>
      </c>
      <c r="C24" s="201">
        <v>0</v>
      </c>
      <c r="D24" s="325">
        <v>0.8</v>
      </c>
      <c r="E24" s="325">
        <v>1</v>
      </c>
      <c r="F24" s="325">
        <v>0.91</v>
      </c>
      <c r="G24" s="325">
        <v>1</v>
      </c>
      <c r="H24" s="201"/>
      <c r="I24" s="201"/>
      <c r="J24" s="201"/>
      <c r="K24" s="356" t="s">
        <v>118</v>
      </c>
    </row>
    <row r="25" customHeight="1" spans="1:11">
      <c r="A25" s="324" t="s">
        <v>121</v>
      </c>
      <c r="B25" s="201">
        <v>0</v>
      </c>
      <c r="C25" s="201">
        <v>0</v>
      </c>
      <c r="D25" s="201">
        <v>0</v>
      </c>
      <c r="E25" s="325">
        <v>1</v>
      </c>
      <c r="F25" s="201">
        <v>0</v>
      </c>
      <c r="G25" s="201">
        <v>0</v>
      </c>
      <c r="H25" s="201"/>
      <c r="I25" s="201"/>
      <c r="J25" s="201"/>
      <c r="K25" s="356" t="s">
        <v>118</v>
      </c>
    </row>
    <row r="26" customHeight="1" spans="1:11">
      <c r="A26" s="326"/>
      <c r="B26" s="201"/>
      <c r="C26" s="201"/>
      <c r="D26" s="201"/>
      <c r="E26" s="201"/>
      <c r="F26" s="201"/>
      <c r="G26" s="201"/>
      <c r="H26" s="201"/>
      <c r="I26" s="201"/>
      <c r="J26" s="201"/>
      <c r="K26" s="357"/>
    </row>
    <row r="27" customHeight="1" spans="1:11">
      <c r="A27" s="206"/>
      <c r="B27" s="201"/>
      <c r="C27" s="201"/>
      <c r="D27" s="201"/>
      <c r="E27" s="201"/>
      <c r="F27" s="201"/>
      <c r="G27" s="201"/>
      <c r="H27" s="201"/>
      <c r="I27" s="201"/>
      <c r="J27" s="201"/>
      <c r="K27" s="357"/>
    </row>
    <row r="28" customHeight="1" spans="1:11">
      <c r="A28" s="206"/>
      <c r="B28" s="201"/>
      <c r="C28" s="201"/>
      <c r="D28" s="201"/>
      <c r="E28" s="201"/>
      <c r="F28" s="201"/>
      <c r="G28" s="201"/>
      <c r="H28" s="201"/>
      <c r="I28" s="201"/>
      <c r="J28" s="201"/>
      <c r="K28" s="357"/>
    </row>
    <row r="29" ht="18" customHeight="1" spans="1:11">
      <c r="A29" s="327" t="s">
        <v>122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58"/>
    </row>
    <row r="30" ht="18.75" customHeight="1" spans="1:11">
      <c r="A30" s="329" t="s">
        <v>123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59"/>
    </row>
    <row r="31" ht="18.75" customHeight="1" spans="1:1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60"/>
    </row>
    <row r="32" ht="18" customHeight="1" spans="1:11">
      <c r="A32" s="327" t="s">
        <v>124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58"/>
    </row>
    <row r="33" ht="14.25" spans="1:11">
      <c r="A33" s="333" t="s">
        <v>125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61"/>
    </row>
    <row r="34" ht="15" spans="1:11">
      <c r="A34" s="107" t="s">
        <v>126</v>
      </c>
      <c r="B34" s="109"/>
      <c r="C34" s="221" t="s">
        <v>66</v>
      </c>
      <c r="D34" s="221" t="s">
        <v>67</v>
      </c>
      <c r="E34" s="335" t="s">
        <v>127</v>
      </c>
      <c r="F34" s="336"/>
      <c r="G34" s="336"/>
      <c r="H34" s="336"/>
      <c r="I34" s="336"/>
      <c r="J34" s="336"/>
      <c r="K34" s="362"/>
    </row>
    <row r="35" ht="15" spans="1:11">
      <c r="A35" s="337" t="s">
        <v>128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</row>
    <row r="36" ht="14.25" spans="1:11">
      <c r="A36" s="338" t="s">
        <v>129</v>
      </c>
      <c r="B36" s="339"/>
      <c r="C36" s="339"/>
      <c r="D36" s="339"/>
      <c r="E36" s="339"/>
      <c r="F36" s="339"/>
      <c r="G36" s="339"/>
      <c r="H36" s="339"/>
      <c r="I36" s="339"/>
      <c r="J36" s="339"/>
      <c r="K36" s="363"/>
    </row>
    <row r="37" ht="14.25" spans="1:11">
      <c r="A37" s="338" t="s">
        <v>130</v>
      </c>
      <c r="B37" s="339"/>
      <c r="C37" s="339"/>
      <c r="D37" s="339"/>
      <c r="E37" s="339"/>
      <c r="F37" s="339"/>
      <c r="G37" s="339"/>
      <c r="H37" s="339"/>
      <c r="I37" s="339"/>
      <c r="J37" s="339"/>
      <c r="K37" s="363"/>
    </row>
    <row r="38" ht="14.25" spans="1:11">
      <c r="A38" s="338" t="s">
        <v>131</v>
      </c>
      <c r="B38" s="339"/>
      <c r="C38" s="339"/>
      <c r="D38" s="339"/>
      <c r="E38" s="339"/>
      <c r="F38" s="339"/>
      <c r="G38" s="339"/>
      <c r="H38" s="339"/>
      <c r="I38" s="339"/>
      <c r="J38" s="339"/>
      <c r="K38" s="363"/>
    </row>
    <row r="39" ht="14.25" spans="1:11">
      <c r="A39" s="338" t="s">
        <v>132</v>
      </c>
      <c r="B39" s="339"/>
      <c r="C39" s="339"/>
      <c r="D39" s="339"/>
      <c r="E39" s="339"/>
      <c r="F39" s="339"/>
      <c r="G39" s="339"/>
      <c r="H39" s="339"/>
      <c r="I39" s="339"/>
      <c r="J39" s="339"/>
      <c r="K39" s="363"/>
    </row>
    <row r="40" ht="14.25" spans="1:11">
      <c r="A40" s="338" t="s">
        <v>133</v>
      </c>
      <c r="B40" s="339"/>
      <c r="C40" s="339"/>
      <c r="D40" s="339"/>
      <c r="E40" s="339"/>
      <c r="F40" s="339"/>
      <c r="G40" s="339"/>
      <c r="H40" s="339"/>
      <c r="I40" s="339"/>
      <c r="J40" s="339"/>
      <c r="K40" s="363"/>
    </row>
    <row r="41" ht="14.25" spans="1:11">
      <c r="A41" s="338" t="s">
        <v>134</v>
      </c>
      <c r="B41" s="339"/>
      <c r="C41" s="339"/>
      <c r="D41" s="339"/>
      <c r="E41" s="339"/>
      <c r="F41" s="339"/>
      <c r="G41" s="339"/>
      <c r="H41" s="339"/>
      <c r="I41" s="339"/>
      <c r="J41" s="339"/>
      <c r="K41" s="363"/>
    </row>
    <row r="42" ht="14.25" spans="1:11">
      <c r="A42" s="338" t="s">
        <v>135</v>
      </c>
      <c r="B42" s="339"/>
      <c r="C42" s="339"/>
      <c r="D42" s="339"/>
      <c r="E42" s="339"/>
      <c r="F42" s="339"/>
      <c r="G42" s="339"/>
      <c r="H42" s="339"/>
      <c r="I42" s="339"/>
      <c r="J42" s="339"/>
      <c r="K42" s="363"/>
    </row>
    <row r="43" ht="14.25" spans="1:11">
      <c r="A43" s="338" t="s">
        <v>136</v>
      </c>
      <c r="B43" s="339"/>
      <c r="C43" s="339"/>
      <c r="D43" s="339"/>
      <c r="E43" s="339"/>
      <c r="F43" s="339"/>
      <c r="G43" s="339"/>
      <c r="H43" s="339"/>
      <c r="I43" s="339"/>
      <c r="J43" s="339"/>
      <c r="K43" s="363"/>
    </row>
    <row r="44" ht="14.25" spans="1:11">
      <c r="A44" s="338" t="s">
        <v>137</v>
      </c>
      <c r="B44" s="339"/>
      <c r="C44" s="339"/>
      <c r="D44" s="339"/>
      <c r="E44" s="339"/>
      <c r="F44" s="339"/>
      <c r="G44" s="339"/>
      <c r="H44" s="339"/>
      <c r="I44" s="339"/>
      <c r="J44" s="339"/>
      <c r="K44" s="363"/>
    </row>
    <row r="45" ht="14.25" spans="1:11">
      <c r="A45" s="249"/>
      <c r="B45" s="250"/>
      <c r="C45" s="250"/>
      <c r="D45" s="250"/>
      <c r="E45" s="250"/>
      <c r="F45" s="250"/>
      <c r="G45" s="250"/>
      <c r="H45" s="250"/>
      <c r="I45" s="250"/>
      <c r="J45" s="250"/>
      <c r="K45" s="282"/>
    </row>
    <row r="46" ht="15" spans="1:11">
      <c r="A46" s="244" t="s">
        <v>138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80"/>
    </row>
    <row r="47" ht="15" spans="1:11">
      <c r="A47" s="304" t="s">
        <v>139</v>
      </c>
      <c r="B47" s="305"/>
      <c r="C47" s="305"/>
      <c r="D47" s="305"/>
      <c r="E47" s="305"/>
      <c r="F47" s="305"/>
      <c r="G47" s="305"/>
      <c r="H47" s="305"/>
      <c r="I47" s="305"/>
      <c r="J47" s="305"/>
      <c r="K47" s="351"/>
    </row>
    <row r="48" ht="14.25" spans="1:11">
      <c r="A48" s="311" t="s">
        <v>140</v>
      </c>
      <c r="B48" s="308" t="s">
        <v>95</v>
      </c>
      <c r="C48" s="308" t="s">
        <v>96</v>
      </c>
      <c r="D48" s="308" t="s">
        <v>88</v>
      </c>
      <c r="E48" s="313" t="s">
        <v>141</v>
      </c>
      <c r="F48" s="308" t="s">
        <v>95</v>
      </c>
      <c r="G48" s="308" t="s">
        <v>96</v>
      </c>
      <c r="H48" s="308" t="s">
        <v>88</v>
      </c>
      <c r="I48" s="313" t="s">
        <v>142</v>
      </c>
      <c r="J48" s="308" t="s">
        <v>95</v>
      </c>
      <c r="K48" s="352" t="s">
        <v>96</v>
      </c>
    </row>
    <row r="49" ht="14.25" spans="1:11">
      <c r="A49" s="202" t="s">
        <v>87</v>
      </c>
      <c r="B49" s="221" t="s">
        <v>95</v>
      </c>
      <c r="C49" s="221" t="s">
        <v>96</v>
      </c>
      <c r="D49" s="221" t="s">
        <v>88</v>
      </c>
      <c r="E49" s="242" t="s">
        <v>94</v>
      </c>
      <c r="F49" s="221" t="s">
        <v>95</v>
      </c>
      <c r="G49" s="221" t="s">
        <v>96</v>
      </c>
      <c r="H49" s="221" t="s">
        <v>88</v>
      </c>
      <c r="I49" s="242" t="s">
        <v>105</v>
      </c>
      <c r="J49" s="221" t="s">
        <v>95</v>
      </c>
      <c r="K49" s="267" t="s">
        <v>96</v>
      </c>
    </row>
    <row r="50" ht="15" spans="1:11">
      <c r="A50" s="210" t="s">
        <v>143</v>
      </c>
      <c r="B50" s="211"/>
      <c r="C50" s="211"/>
      <c r="D50" s="211"/>
      <c r="E50" s="211"/>
      <c r="F50" s="211"/>
      <c r="G50" s="211"/>
      <c r="H50" s="211"/>
      <c r="I50" s="211"/>
      <c r="J50" s="211"/>
      <c r="K50" s="269"/>
    </row>
    <row r="51" ht="15" spans="1:11">
      <c r="A51" s="337" t="s">
        <v>144</v>
      </c>
      <c r="B51" s="337"/>
      <c r="C51" s="337"/>
      <c r="D51" s="337"/>
      <c r="E51" s="337"/>
      <c r="F51" s="337"/>
      <c r="G51" s="337"/>
      <c r="H51" s="337"/>
      <c r="I51" s="337"/>
      <c r="J51" s="337"/>
      <c r="K51" s="337"/>
    </row>
    <row r="52" ht="15" spans="1:11">
      <c r="A52" s="338" t="s">
        <v>145</v>
      </c>
      <c r="B52" s="339"/>
      <c r="C52" s="339"/>
      <c r="D52" s="339"/>
      <c r="E52" s="339"/>
      <c r="F52" s="339"/>
      <c r="G52" s="339"/>
      <c r="H52" s="339"/>
      <c r="I52" s="339"/>
      <c r="J52" s="339"/>
      <c r="K52" s="363"/>
    </row>
    <row r="53" ht="15" spans="1:11">
      <c r="A53" s="340" t="s">
        <v>146</v>
      </c>
      <c r="B53" s="254" t="s">
        <v>147</v>
      </c>
      <c r="C53" s="254"/>
      <c r="D53" s="341" t="s">
        <v>148</v>
      </c>
      <c r="E53" s="342" t="s">
        <v>149</v>
      </c>
      <c r="F53" s="343" t="s">
        <v>150</v>
      </c>
      <c r="G53" s="344">
        <v>45757</v>
      </c>
      <c r="H53" s="345" t="s">
        <v>151</v>
      </c>
      <c r="I53" s="364"/>
      <c r="J53" s="365"/>
      <c r="K53" s="366"/>
    </row>
    <row r="54" ht="15" spans="1:11">
      <c r="A54" s="337" t="s">
        <v>152</v>
      </c>
      <c r="B54" s="337"/>
      <c r="C54" s="337"/>
      <c r="D54" s="337"/>
      <c r="E54" s="337"/>
      <c r="F54" s="337"/>
      <c r="G54" s="337"/>
      <c r="H54" s="337"/>
      <c r="I54" s="337"/>
      <c r="J54" s="337"/>
      <c r="K54" s="337"/>
    </row>
    <row r="55" ht="15" spans="1:11">
      <c r="A55" s="346"/>
      <c r="B55" s="347"/>
      <c r="C55" s="347"/>
      <c r="D55" s="347"/>
      <c r="E55" s="347"/>
      <c r="F55" s="347"/>
      <c r="G55" s="347"/>
      <c r="H55" s="347"/>
      <c r="I55" s="347"/>
      <c r="J55" s="347"/>
      <c r="K55" s="367"/>
    </row>
    <row r="56" ht="15" spans="1:11">
      <c r="A56" s="340" t="s">
        <v>146</v>
      </c>
      <c r="B56" s="348"/>
      <c r="C56" s="348"/>
      <c r="D56" s="341" t="s">
        <v>148</v>
      </c>
      <c r="E56" s="349"/>
      <c r="F56" s="343" t="s">
        <v>153</v>
      </c>
      <c r="G56" s="344"/>
      <c r="H56" s="345" t="s">
        <v>151</v>
      </c>
      <c r="I56" s="364"/>
      <c r="J56" s="99"/>
      <c r="K56" s="368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393700</xdr:colOff>
                    <xdr:row>53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208915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12700</xdr:rowOff>
                  </from>
                  <to>
                    <xdr:col>1</xdr:col>
                    <xdr:colOff>596900</xdr:colOff>
                    <xdr:row>48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0</xdr:rowOff>
                  </from>
                  <to>
                    <xdr:col>1</xdr:col>
                    <xdr:colOff>596900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48</xdr:row>
                    <xdr:rowOff>0</xdr:rowOff>
                  </from>
                  <to>
                    <xdr:col>5</xdr:col>
                    <xdr:colOff>635000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622300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48</xdr:row>
                    <xdr:rowOff>0</xdr:rowOff>
                  </from>
                  <to>
                    <xdr:col>9</xdr:col>
                    <xdr:colOff>596900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584200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2"/>
  <sheetViews>
    <sheetView workbookViewId="0">
      <selection activeCell="I3" sqref="I3:N3"/>
    </sheetView>
  </sheetViews>
  <sheetFormatPr defaultColWidth="9" defaultRowHeight="26" customHeight="1"/>
  <cols>
    <col min="1" max="1" width="17.7" style="66" customWidth="1"/>
    <col min="2" max="7" width="12" style="66" customWidth="1"/>
    <col min="8" max="8" width="1.33333333333333" style="66" customWidth="1"/>
    <col min="9" max="9" width="16.5" style="67" customWidth="1"/>
    <col min="10" max="10" width="17" style="67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19.5" customHeight="1" spans="1:14">
      <c r="A1" s="68" t="s">
        <v>154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19.5" customHeight="1" spans="1:14">
      <c r="A2" s="171" t="s">
        <v>61</v>
      </c>
      <c r="B2" s="71" t="str">
        <f>首期!B4</f>
        <v>TAEECL91947</v>
      </c>
      <c r="C2" s="71"/>
      <c r="D2" s="72" t="s">
        <v>68</v>
      </c>
      <c r="E2" s="71" t="str">
        <f>首期!B5</f>
        <v>男式越野软壳外套</v>
      </c>
      <c r="F2" s="71"/>
      <c r="G2" s="71"/>
      <c r="H2" s="290"/>
      <c r="I2" s="291" t="s">
        <v>57</v>
      </c>
      <c r="J2" s="71" t="str">
        <f>首期!I2</f>
        <v>青岛锦瑞麟服装有限公司</v>
      </c>
      <c r="K2" s="71"/>
      <c r="L2" s="71"/>
      <c r="M2" s="71"/>
      <c r="N2" s="71"/>
    </row>
    <row r="3" ht="19.5" customHeight="1" spans="1:14">
      <c r="A3" s="174" t="s">
        <v>155</v>
      </c>
      <c r="B3" s="175" t="s">
        <v>156</v>
      </c>
      <c r="C3" s="175"/>
      <c r="D3" s="175"/>
      <c r="E3" s="175"/>
      <c r="F3" s="175"/>
      <c r="G3" s="175"/>
      <c r="H3" s="290"/>
      <c r="I3" s="74" t="s">
        <v>157</v>
      </c>
      <c r="J3" s="74"/>
      <c r="K3" s="74"/>
      <c r="L3" s="74"/>
      <c r="M3" s="74"/>
      <c r="N3" s="74"/>
    </row>
    <row r="4" ht="19.5" customHeight="1" spans="1:14">
      <c r="A4" s="174"/>
      <c r="B4" s="77" t="s">
        <v>158</v>
      </c>
      <c r="C4" s="77" t="s">
        <v>159</v>
      </c>
      <c r="D4" s="77" t="s">
        <v>160</v>
      </c>
      <c r="E4" s="77" t="s">
        <v>161</v>
      </c>
      <c r="F4" s="77" t="s">
        <v>162</v>
      </c>
      <c r="G4" s="77" t="s">
        <v>163</v>
      </c>
      <c r="H4" s="290"/>
      <c r="I4" s="292" t="s">
        <v>164</v>
      </c>
      <c r="J4" s="293"/>
      <c r="K4" s="294"/>
      <c r="L4" s="295"/>
      <c r="M4" s="295"/>
      <c r="N4" s="295"/>
    </row>
    <row r="5" ht="19.5" customHeight="1" spans="1:14">
      <c r="A5" s="174"/>
      <c r="B5" s="77" t="s">
        <v>165</v>
      </c>
      <c r="C5" s="77" t="s">
        <v>166</v>
      </c>
      <c r="D5" s="77" t="s">
        <v>167</v>
      </c>
      <c r="E5" s="77" t="s">
        <v>168</v>
      </c>
      <c r="F5" s="77" t="s">
        <v>169</v>
      </c>
      <c r="G5" s="77" t="s">
        <v>170</v>
      </c>
      <c r="H5" s="290"/>
      <c r="I5" s="296" t="s">
        <v>171</v>
      </c>
      <c r="J5" s="296" t="s">
        <v>172</v>
      </c>
      <c r="K5" s="297"/>
      <c r="L5" s="297"/>
      <c r="M5" s="297"/>
      <c r="N5" s="297"/>
    </row>
    <row r="6" ht="19.5" customHeight="1" spans="1:14">
      <c r="A6" s="78" t="s">
        <v>173</v>
      </c>
      <c r="B6" s="78">
        <f t="shared" ref="B6:B8" si="0">C6-1</f>
        <v>68</v>
      </c>
      <c r="C6" s="78">
        <f t="shared" ref="C6:C8" si="1">D6-2</f>
        <v>69</v>
      </c>
      <c r="D6" s="78">
        <v>71</v>
      </c>
      <c r="E6" s="78">
        <f t="shared" ref="E6:E8" si="2">D6+2</f>
        <v>73</v>
      </c>
      <c r="F6" s="78">
        <f t="shared" ref="F6:F8" si="3">E6+2</f>
        <v>75</v>
      </c>
      <c r="G6" s="78">
        <f t="shared" ref="G6:G8" si="4">F6+1</f>
        <v>76</v>
      </c>
      <c r="H6" s="290"/>
      <c r="I6" s="87" t="s">
        <v>174</v>
      </c>
      <c r="J6" s="87" t="s">
        <v>174</v>
      </c>
      <c r="K6" s="297"/>
      <c r="L6" s="297"/>
      <c r="M6" s="297"/>
      <c r="N6" s="297"/>
    </row>
    <row r="7" ht="19.5" customHeight="1" spans="1:14">
      <c r="A7" s="78" t="s">
        <v>175</v>
      </c>
      <c r="B7" s="78">
        <f t="shared" si="0"/>
        <v>66</v>
      </c>
      <c r="C7" s="78">
        <f t="shared" si="1"/>
        <v>67</v>
      </c>
      <c r="D7" s="78">
        <v>69</v>
      </c>
      <c r="E7" s="78">
        <f t="shared" si="2"/>
        <v>71</v>
      </c>
      <c r="F7" s="78">
        <f t="shared" si="3"/>
        <v>73</v>
      </c>
      <c r="G7" s="78">
        <f t="shared" si="4"/>
        <v>74</v>
      </c>
      <c r="H7" s="290"/>
      <c r="I7" s="87" t="s">
        <v>176</v>
      </c>
      <c r="J7" s="87" t="s">
        <v>176</v>
      </c>
      <c r="K7" s="297"/>
      <c r="L7" s="297"/>
      <c r="M7" s="297"/>
      <c r="N7" s="297"/>
    </row>
    <row r="8" ht="19.5" customHeight="1" spans="1:14">
      <c r="A8" s="78" t="s">
        <v>177</v>
      </c>
      <c r="B8" s="78">
        <f t="shared" si="0"/>
        <v>66</v>
      </c>
      <c r="C8" s="78">
        <f t="shared" si="1"/>
        <v>67</v>
      </c>
      <c r="D8" s="78">
        <v>69</v>
      </c>
      <c r="E8" s="78">
        <f t="shared" si="2"/>
        <v>71</v>
      </c>
      <c r="F8" s="78">
        <f t="shared" si="3"/>
        <v>73</v>
      </c>
      <c r="G8" s="78">
        <f t="shared" si="4"/>
        <v>74</v>
      </c>
      <c r="H8" s="290"/>
      <c r="I8" s="87" t="s">
        <v>176</v>
      </c>
      <c r="J8" s="87" t="s">
        <v>176</v>
      </c>
      <c r="K8" s="297"/>
      <c r="L8" s="297"/>
      <c r="M8" s="297"/>
      <c r="N8" s="297"/>
    </row>
    <row r="9" ht="19.5" customHeight="1" spans="1:14">
      <c r="A9" s="78" t="s">
        <v>178</v>
      </c>
      <c r="B9" s="78">
        <f>C9-4</f>
        <v>104</v>
      </c>
      <c r="C9" s="78">
        <f>D9-4</f>
        <v>108</v>
      </c>
      <c r="D9" s="78">
        <v>112</v>
      </c>
      <c r="E9" s="78">
        <f>D9+4</f>
        <v>116</v>
      </c>
      <c r="F9" s="78">
        <f>E9+4</f>
        <v>120</v>
      </c>
      <c r="G9" s="78">
        <f>F9+6</f>
        <v>126</v>
      </c>
      <c r="H9" s="290"/>
      <c r="I9" s="87" t="s">
        <v>179</v>
      </c>
      <c r="J9" s="87" t="s">
        <v>180</v>
      </c>
      <c r="K9" s="297"/>
      <c r="L9" s="297"/>
      <c r="M9" s="297"/>
      <c r="N9" s="297"/>
    </row>
    <row r="10" ht="19.5" customHeight="1" spans="1:14">
      <c r="A10" s="78" t="s">
        <v>181</v>
      </c>
      <c r="B10" s="78">
        <f>C10-4</f>
        <v>101</v>
      </c>
      <c r="C10" s="78">
        <f>D10-4</f>
        <v>105</v>
      </c>
      <c r="D10" s="78">
        <v>109</v>
      </c>
      <c r="E10" s="78">
        <f>D10+4</f>
        <v>113</v>
      </c>
      <c r="F10" s="78">
        <f>E10+5</f>
        <v>118</v>
      </c>
      <c r="G10" s="78">
        <f>F10+6</f>
        <v>124</v>
      </c>
      <c r="H10" s="290"/>
      <c r="I10" s="87" t="s">
        <v>176</v>
      </c>
      <c r="J10" s="87" t="s">
        <v>176</v>
      </c>
      <c r="K10" s="297"/>
      <c r="L10" s="297"/>
      <c r="M10" s="297"/>
      <c r="N10" s="297"/>
    </row>
    <row r="11" ht="19.5" customHeight="1" spans="1:14">
      <c r="A11" s="78" t="s">
        <v>182</v>
      </c>
      <c r="B11" s="78">
        <f>C11-1.2</f>
        <v>85.5</v>
      </c>
      <c r="C11" s="78">
        <f>D11-1.8</f>
        <v>86.7</v>
      </c>
      <c r="D11" s="78">
        <v>88.5</v>
      </c>
      <c r="E11" s="78">
        <f>D11+1.8</f>
        <v>90.3</v>
      </c>
      <c r="F11" s="78">
        <f>E11+1.8</f>
        <v>92.1</v>
      </c>
      <c r="G11" s="78">
        <f>F11+1.3</f>
        <v>93.4</v>
      </c>
      <c r="H11" s="290"/>
      <c r="I11" s="87" t="s">
        <v>176</v>
      </c>
      <c r="J11" s="87" t="s">
        <v>176</v>
      </c>
      <c r="K11" s="297"/>
      <c r="L11" s="297"/>
      <c r="M11" s="297"/>
      <c r="N11" s="297"/>
    </row>
    <row r="12" ht="19.5" customHeight="1" spans="1:14">
      <c r="A12" s="78" t="s">
        <v>183</v>
      </c>
      <c r="B12" s="78">
        <f>C12-0.7</f>
        <v>20.1</v>
      </c>
      <c r="C12" s="78">
        <f>D12-0.7</f>
        <v>20.8</v>
      </c>
      <c r="D12" s="78">
        <v>21.5</v>
      </c>
      <c r="E12" s="78">
        <f>D12+0.7</f>
        <v>22.2</v>
      </c>
      <c r="F12" s="78">
        <f>E12+0.7</f>
        <v>22.9</v>
      </c>
      <c r="G12" s="78">
        <f>F12+0.95</f>
        <v>23.85</v>
      </c>
      <c r="H12" s="290"/>
      <c r="I12" s="87" t="s">
        <v>179</v>
      </c>
      <c r="J12" s="87" t="s">
        <v>180</v>
      </c>
      <c r="K12" s="297"/>
      <c r="L12" s="297"/>
      <c r="M12" s="297"/>
      <c r="N12" s="297"/>
    </row>
    <row r="13" ht="19.5" customHeight="1" spans="1:14">
      <c r="A13" s="78" t="s">
        <v>184</v>
      </c>
      <c r="B13" s="78">
        <f>C13-0.6</f>
        <v>15.8</v>
      </c>
      <c r="C13" s="78">
        <f>D13-0.6</f>
        <v>16.4</v>
      </c>
      <c r="D13" s="78">
        <v>17</v>
      </c>
      <c r="E13" s="78">
        <f>D13+0.6</f>
        <v>17.6</v>
      </c>
      <c r="F13" s="78">
        <f>E13+0.6</f>
        <v>18.2</v>
      </c>
      <c r="G13" s="78">
        <f>F13+0.95</f>
        <v>19.15</v>
      </c>
      <c r="H13" s="290"/>
      <c r="I13" s="87" t="s">
        <v>176</v>
      </c>
      <c r="J13" s="87" t="s">
        <v>176</v>
      </c>
      <c r="K13" s="297"/>
      <c r="L13" s="297"/>
      <c r="M13" s="297"/>
      <c r="N13" s="297"/>
    </row>
    <row r="14" ht="19.5" customHeight="1" spans="1:14">
      <c r="A14" s="78" t="s">
        <v>185</v>
      </c>
      <c r="B14" s="78">
        <f>C14-0.4</f>
        <v>12.2</v>
      </c>
      <c r="C14" s="78">
        <f>D14-0.4</f>
        <v>12.6</v>
      </c>
      <c r="D14" s="78">
        <v>13</v>
      </c>
      <c r="E14" s="78">
        <f>D14+0.4</f>
        <v>13.4</v>
      </c>
      <c r="F14" s="78">
        <f>E14+0.4</f>
        <v>13.8</v>
      </c>
      <c r="G14" s="78">
        <f>F14+0.6</f>
        <v>14.4</v>
      </c>
      <c r="H14" s="290"/>
      <c r="I14" s="87" t="s">
        <v>176</v>
      </c>
      <c r="J14" s="87" t="s">
        <v>176</v>
      </c>
      <c r="K14" s="297"/>
      <c r="L14" s="297"/>
      <c r="M14" s="297"/>
      <c r="N14" s="297"/>
    </row>
    <row r="15" ht="19.5" customHeight="1" spans="1:14">
      <c r="A15" s="78" t="s">
        <v>186</v>
      </c>
      <c r="B15" s="78">
        <f>C15-1</f>
        <v>51</v>
      </c>
      <c r="C15" s="78">
        <f t="shared" ref="C15:C19" si="5">D15-1</f>
        <v>52</v>
      </c>
      <c r="D15" s="78">
        <v>53</v>
      </c>
      <c r="E15" s="78">
        <f>D15+1</f>
        <v>54</v>
      </c>
      <c r="F15" s="78">
        <f>E15+1</f>
        <v>55</v>
      </c>
      <c r="G15" s="78">
        <f>F15+1.5</f>
        <v>56.5</v>
      </c>
      <c r="H15" s="290"/>
      <c r="I15" s="87" t="s">
        <v>176</v>
      </c>
      <c r="J15" s="87" t="s">
        <v>179</v>
      </c>
      <c r="K15" s="297"/>
      <c r="L15" s="297"/>
      <c r="M15" s="297"/>
      <c r="N15" s="297"/>
    </row>
    <row r="16" ht="19.5" customHeight="1" spans="1:14">
      <c r="A16" s="78" t="s">
        <v>187</v>
      </c>
      <c r="B16" s="78">
        <f>C16-0.5</f>
        <v>34</v>
      </c>
      <c r="C16" s="78">
        <f>D16-0.5</f>
        <v>34.5</v>
      </c>
      <c r="D16" s="79">
        <v>35</v>
      </c>
      <c r="E16" s="78">
        <f t="shared" ref="E16:G16" si="6">D16+0.5</f>
        <v>35.5</v>
      </c>
      <c r="F16" s="78">
        <f t="shared" si="6"/>
        <v>36</v>
      </c>
      <c r="G16" s="78">
        <f t="shared" si="6"/>
        <v>36.5</v>
      </c>
      <c r="H16" s="290"/>
      <c r="I16" s="87" t="s">
        <v>176</v>
      </c>
      <c r="J16" s="87" t="s">
        <v>176</v>
      </c>
      <c r="K16" s="297"/>
      <c r="L16" s="297"/>
      <c r="M16" s="297"/>
      <c r="N16" s="297"/>
    </row>
    <row r="17" ht="19.5" customHeight="1" spans="1:14">
      <c r="A17" s="78" t="s">
        <v>188</v>
      </c>
      <c r="B17" s="78">
        <f>C17-0.5</f>
        <v>24</v>
      </c>
      <c r="C17" s="78">
        <f>D17-0.5</f>
        <v>24.5</v>
      </c>
      <c r="D17" s="79">
        <v>25</v>
      </c>
      <c r="E17" s="78">
        <f>D17+0.5</f>
        <v>25.5</v>
      </c>
      <c r="F17" s="78">
        <f>E17+0.5</f>
        <v>26</v>
      </c>
      <c r="G17" s="78">
        <f>F17+0.75</f>
        <v>26.75</v>
      </c>
      <c r="H17" s="290"/>
      <c r="I17" s="87" t="s">
        <v>176</v>
      </c>
      <c r="J17" s="87" t="s">
        <v>180</v>
      </c>
      <c r="K17" s="297"/>
      <c r="L17" s="297"/>
      <c r="M17" s="297"/>
      <c r="N17" s="297"/>
    </row>
    <row r="18" ht="19.5" customHeight="1" spans="1:14">
      <c r="A18" s="78" t="s">
        <v>189</v>
      </c>
      <c r="B18" s="78">
        <f>C18</f>
        <v>19</v>
      </c>
      <c r="C18" s="78">
        <f t="shared" si="5"/>
        <v>19</v>
      </c>
      <c r="D18" s="78">
        <v>20</v>
      </c>
      <c r="E18" s="78">
        <f>D18</f>
        <v>20</v>
      </c>
      <c r="F18" s="78">
        <f>E18+2</f>
        <v>22</v>
      </c>
      <c r="G18" s="78">
        <f>F18</f>
        <v>22</v>
      </c>
      <c r="H18" s="290"/>
      <c r="I18" s="87" t="s">
        <v>176</v>
      </c>
      <c r="J18" s="87" t="s">
        <v>176</v>
      </c>
      <c r="K18" s="297"/>
      <c r="L18" s="297"/>
      <c r="M18" s="297"/>
      <c r="N18" s="297"/>
    </row>
    <row r="19" ht="19.5" customHeight="1" spans="1:14">
      <c r="A19" s="78" t="s">
        <v>190</v>
      </c>
      <c r="B19" s="78">
        <f>C19</f>
        <v>22</v>
      </c>
      <c r="C19" s="78">
        <f t="shared" si="5"/>
        <v>22</v>
      </c>
      <c r="D19" s="78">
        <v>23</v>
      </c>
      <c r="E19" s="78">
        <f>D19</f>
        <v>23</v>
      </c>
      <c r="F19" s="78">
        <f>E19+2</f>
        <v>25</v>
      </c>
      <c r="G19" s="78">
        <f>F19</f>
        <v>25</v>
      </c>
      <c r="H19" s="290"/>
      <c r="I19" s="87" t="s">
        <v>176</v>
      </c>
      <c r="J19" s="87" t="s">
        <v>176</v>
      </c>
      <c r="K19" s="297"/>
      <c r="L19" s="297"/>
      <c r="M19" s="297"/>
      <c r="N19" s="297"/>
    </row>
    <row r="20" ht="14.25" spans="1:14">
      <c r="A20" s="80" t="s">
        <v>191</v>
      </c>
      <c r="D20" s="81"/>
      <c r="E20" s="81"/>
      <c r="F20" s="81"/>
      <c r="G20" s="81"/>
      <c r="H20" s="81"/>
      <c r="I20" s="88"/>
      <c r="J20" s="88"/>
      <c r="K20" s="81"/>
      <c r="L20" s="81"/>
      <c r="M20" s="81"/>
      <c r="N20" s="81"/>
    </row>
    <row r="21" ht="14.25" spans="1:14">
      <c r="A21" s="66" t="s">
        <v>192</v>
      </c>
      <c r="D21" s="81"/>
      <c r="E21" s="81"/>
      <c r="F21" s="81"/>
      <c r="G21" s="81"/>
      <c r="H21" s="81"/>
      <c r="I21" s="88"/>
      <c r="J21" s="88"/>
      <c r="K21" s="81"/>
      <c r="L21" s="81"/>
      <c r="M21" s="81"/>
      <c r="N21" s="81"/>
    </row>
    <row r="22" ht="14.25" spans="1:13">
      <c r="A22" s="81"/>
      <c r="B22" s="81"/>
      <c r="C22" s="81"/>
      <c r="D22" s="81"/>
      <c r="E22" s="81"/>
      <c r="F22" s="81"/>
      <c r="G22" s="81"/>
      <c r="H22" s="81"/>
      <c r="I22" s="89" t="s">
        <v>193</v>
      </c>
      <c r="J22" s="89"/>
      <c r="K22" s="80" t="s">
        <v>194</v>
      </c>
      <c r="L22" s="80"/>
      <c r="M22" s="80" t="s">
        <v>195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</sheetPr>
  <dimension ref="A1:K49"/>
  <sheetViews>
    <sheetView zoomScale="125" zoomScaleNormal="125" workbookViewId="0">
      <selection activeCell="H3" sqref="H3:K3"/>
    </sheetView>
  </sheetViews>
  <sheetFormatPr defaultColWidth="10" defaultRowHeight="16.5" customHeight="1"/>
  <cols>
    <col min="1" max="1" width="10.8333333333333" style="183" customWidth="1"/>
    <col min="2" max="3" width="14" style="183" customWidth="1"/>
    <col min="4" max="5" width="10" style="183"/>
    <col min="6" max="7" width="15.9" style="183" customWidth="1"/>
    <col min="8" max="16384" width="10" style="183"/>
  </cols>
  <sheetData>
    <row r="1" ht="22.5" customHeight="1" spans="1:11">
      <c r="A1" s="184" t="s">
        <v>196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ht="17.25" customHeight="1" spans="1:11">
      <c r="A2" s="185" t="s">
        <v>53</v>
      </c>
      <c r="B2" s="95" t="s">
        <v>54</v>
      </c>
      <c r="C2" s="95"/>
      <c r="D2" s="186" t="s">
        <v>55</v>
      </c>
      <c r="E2" s="186"/>
      <c r="F2" s="95" t="str">
        <f>首期!F2</f>
        <v>青岛锦瑞麟服装有限公司</v>
      </c>
      <c r="G2" s="95"/>
      <c r="H2" s="187" t="s">
        <v>57</v>
      </c>
      <c r="I2" s="265" t="str">
        <f>首期!I2</f>
        <v>青岛锦瑞麟服装有限公司</v>
      </c>
      <c r="J2" s="265"/>
      <c r="K2" s="266"/>
    </row>
    <row r="3" customHeight="1" spans="1:11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ht="49" customHeight="1" spans="1:11">
      <c r="A4" s="194" t="s">
        <v>61</v>
      </c>
      <c r="B4" s="195" t="str">
        <f>首期!B4</f>
        <v>TAEECL91947</v>
      </c>
      <c r="C4" s="196"/>
      <c r="D4" s="194" t="s">
        <v>63</v>
      </c>
      <c r="E4" s="197"/>
      <c r="F4" s="198" t="str">
        <f>首期!F4</f>
        <v>2025/6/25-3283件（1000_TD06）2025/7/15-1910件（1000_TD06）2025/8/5-1907件（1000_TD06）</v>
      </c>
      <c r="G4" s="199"/>
      <c r="H4" s="194" t="s">
        <v>197</v>
      </c>
      <c r="I4" s="197"/>
      <c r="J4" s="221" t="s">
        <v>66</v>
      </c>
      <c r="K4" s="267" t="s">
        <v>67</v>
      </c>
    </row>
    <row r="5" customHeight="1" spans="1:11">
      <c r="A5" s="200" t="s">
        <v>68</v>
      </c>
      <c r="B5" s="195" t="str">
        <f>首期!B5</f>
        <v>男式越野软壳外套</v>
      </c>
      <c r="C5" s="196"/>
      <c r="D5" s="194" t="s">
        <v>198</v>
      </c>
      <c r="E5" s="197"/>
      <c r="F5" s="201">
        <v>1</v>
      </c>
      <c r="G5" s="196"/>
      <c r="H5" s="194" t="s">
        <v>199</v>
      </c>
      <c r="I5" s="197"/>
      <c r="J5" s="221" t="s">
        <v>66</v>
      </c>
      <c r="K5" s="267" t="s">
        <v>67</v>
      </c>
    </row>
    <row r="6" customHeight="1" spans="1:11">
      <c r="A6" s="194" t="s">
        <v>72</v>
      </c>
      <c r="B6" s="195">
        <f>首期!B6</f>
        <v>4</v>
      </c>
      <c r="C6" s="196">
        <f>首期!C6</f>
        <v>6</v>
      </c>
      <c r="D6" s="194" t="s">
        <v>200</v>
      </c>
      <c r="E6" s="197"/>
      <c r="F6" s="201">
        <v>0.49</v>
      </c>
      <c r="G6" s="196"/>
      <c r="H6" s="202" t="s">
        <v>201</v>
      </c>
      <c r="I6" s="242"/>
      <c r="J6" s="242"/>
      <c r="K6" s="268"/>
    </row>
    <row r="7" customHeight="1" spans="1:11">
      <c r="A7" s="194" t="s">
        <v>75</v>
      </c>
      <c r="B7" s="203">
        <f>首期!B7</f>
        <v>7100</v>
      </c>
      <c r="C7" s="204"/>
      <c r="D7" s="194" t="s">
        <v>202</v>
      </c>
      <c r="E7" s="197"/>
      <c r="F7" s="205">
        <v>0.1</v>
      </c>
      <c r="G7" s="196"/>
      <c r="H7" s="206" t="s">
        <v>203</v>
      </c>
      <c r="I7" s="221"/>
      <c r="J7" s="221"/>
      <c r="K7" s="267"/>
    </row>
    <row r="8" ht="64" customHeight="1" spans="1:11">
      <c r="A8" s="207" t="s">
        <v>78</v>
      </c>
      <c r="B8" s="208" t="str">
        <f>首期!B8</f>
        <v>CGDD25050900014-451件                                                                                                                                                                        CGDD25050900015-2832件                                                                                                                                                                              CGDD25050900016-1910件                                                                                                                                                                            CGDD25050900017-1907件</v>
      </c>
      <c r="C8" s="209"/>
      <c r="D8" s="210" t="s">
        <v>80</v>
      </c>
      <c r="E8" s="211"/>
      <c r="F8" s="212">
        <f>首期!F8</f>
        <v>45831</v>
      </c>
      <c r="G8" s="213"/>
      <c r="H8" s="210"/>
      <c r="I8" s="211"/>
      <c r="J8" s="211"/>
      <c r="K8" s="269"/>
    </row>
    <row r="9" customHeight="1" spans="1:11">
      <c r="A9" s="214" t="s">
        <v>204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customHeight="1" spans="1:11">
      <c r="A10" s="215" t="s">
        <v>84</v>
      </c>
      <c r="B10" s="216" t="s">
        <v>85</v>
      </c>
      <c r="C10" s="217" t="s">
        <v>86</v>
      </c>
      <c r="D10" s="218"/>
      <c r="E10" s="219" t="s">
        <v>89</v>
      </c>
      <c r="F10" s="216" t="s">
        <v>85</v>
      </c>
      <c r="G10" s="217" t="s">
        <v>86</v>
      </c>
      <c r="H10" s="216"/>
      <c r="I10" s="219" t="s">
        <v>87</v>
      </c>
      <c r="J10" s="216" t="s">
        <v>85</v>
      </c>
      <c r="K10" s="270" t="s">
        <v>86</v>
      </c>
    </row>
    <row r="11" customHeight="1" spans="1:11">
      <c r="A11" s="200" t="s">
        <v>90</v>
      </c>
      <c r="B11" s="220" t="s">
        <v>85</v>
      </c>
      <c r="C11" s="221" t="s">
        <v>86</v>
      </c>
      <c r="D11" s="222"/>
      <c r="E11" s="223" t="s">
        <v>92</v>
      </c>
      <c r="F11" s="220" t="s">
        <v>85</v>
      </c>
      <c r="G11" s="221" t="s">
        <v>86</v>
      </c>
      <c r="H11" s="220"/>
      <c r="I11" s="223" t="s">
        <v>97</v>
      </c>
      <c r="J11" s="220" t="s">
        <v>85</v>
      </c>
      <c r="K11" s="267" t="s">
        <v>86</v>
      </c>
    </row>
    <row r="12" customHeight="1" spans="1:11">
      <c r="A12" s="210" t="s">
        <v>205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69"/>
    </row>
    <row r="13" customHeight="1" spans="1:11">
      <c r="A13" s="224" t="s">
        <v>206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</row>
    <row r="14" customHeight="1" spans="1:11">
      <c r="A14" s="225" t="s">
        <v>207</v>
      </c>
      <c r="B14" s="226"/>
      <c r="C14" s="226"/>
      <c r="D14" s="226"/>
      <c r="E14" s="226"/>
      <c r="F14" s="226"/>
      <c r="G14" s="226"/>
      <c r="H14" s="226"/>
      <c r="I14" s="271"/>
      <c r="J14" s="271"/>
      <c r="K14" s="272"/>
    </row>
    <row r="15" customHeight="1" spans="1:11">
      <c r="A15" s="227"/>
      <c r="B15" s="228"/>
      <c r="C15" s="228"/>
      <c r="D15" s="228"/>
      <c r="E15" s="228"/>
      <c r="F15" s="228"/>
      <c r="G15" s="228"/>
      <c r="H15" s="228"/>
      <c r="I15" s="243"/>
      <c r="J15" s="243"/>
      <c r="K15" s="273"/>
    </row>
    <row r="16" customHeight="1" spans="1:11">
      <c r="A16" s="229"/>
      <c r="B16" s="230"/>
      <c r="C16" s="230"/>
      <c r="D16" s="230"/>
      <c r="E16" s="230"/>
      <c r="F16" s="230"/>
      <c r="G16" s="230"/>
      <c r="H16" s="230"/>
      <c r="I16" s="230"/>
      <c r="J16" s="230"/>
      <c r="K16" s="274"/>
    </row>
    <row r="17" customHeight="1" spans="1:11">
      <c r="A17" s="224" t="s">
        <v>208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customHeight="1" spans="1:11">
      <c r="A18" s="225" t="s">
        <v>209</v>
      </c>
      <c r="B18" s="226"/>
      <c r="C18" s="226"/>
      <c r="D18" s="226"/>
      <c r="E18" s="226"/>
      <c r="F18" s="226"/>
      <c r="G18" s="226"/>
      <c r="H18" s="226"/>
      <c r="I18" s="271"/>
      <c r="J18" s="271"/>
      <c r="K18" s="272"/>
    </row>
    <row r="19" customHeight="1" spans="1:11">
      <c r="A19" s="231"/>
      <c r="B19" s="232"/>
      <c r="C19" s="232"/>
      <c r="D19" s="233"/>
      <c r="E19" s="234"/>
      <c r="F19" s="235"/>
      <c r="G19" s="235"/>
      <c r="H19" s="236"/>
      <c r="I19" s="275"/>
      <c r="J19" s="276"/>
      <c r="K19" s="277"/>
    </row>
    <row r="20" customHeight="1" spans="1:11">
      <c r="A20" s="229"/>
      <c r="B20" s="230"/>
      <c r="C20" s="230"/>
      <c r="D20" s="230"/>
      <c r="E20" s="230"/>
      <c r="F20" s="230"/>
      <c r="G20" s="230"/>
      <c r="H20" s="230"/>
      <c r="I20" s="230"/>
      <c r="J20" s="230"/>
      <c r="K20" s="274"/>
    </row>
    <row r="21" customHeight="1" spans="1:11">
      <c r="A21" s="237" t="s">
        <v>124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</row>
    <row r="22" customHeight="1" spans="1:11">
      <c r="A22" s="94" t="s">
        <v>125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61"/>
    </row>
    <row r="23" customHeight="1" spans="1:11">
      <c r="A23" s="107" t="s">
        <v>126</v>
      </c>
      <c r="B23" s="109"/>
      <c r="C23" s="221" t="s">
        <v>66</v>
      </c>
      <c r="D23" s="221" t="s">
        <v>67</v>
      </c>
      <c r="E23" s="106"/>
      <c r="F23" s="106"/>
      <c r="G23" s="106"/>
      <c r="H23" s="106"/>
      <c r="I23" s="106"/>
      <c r="J23" s="106"/>
      <c r="K23" s="155"/>
    </row>
    <row r="24" customHeight="1" spans="1:11">
      <c r="A24" s="238" t="s">
        <v>210</v>
      </c>
      <c r="B24" s="239"/>
      <c r="C24" s="239"/>
      <c r="D24" s="239"/>
      <c r="E24" s="239"/>
      <c r="F24" s="239"/>
      <c r="G24" s="239"/>
      <c r="H24" s="239"/>
      <c r="I24" s="239"/>
      <c r="J24" s="239"/>
      <c r="K24" s="278"/>
    </row>
    <row r="25" customHeight="1" spans="1:11">
      <c r="A25" s="240"/>
      <c r="B25" s="241"/>
      <c r="C25" s="241"/>
      <c r="D25" s="241"/>
      <c r="E25" s="241"/>
      <c r="F25" s="241"/>
      <c r="G25" s="241"/>
      <c r="H25" s="241"/>
      <c r="I25" s="241"/>
      <c r="J25" s="241"/>
      <c r="K25" s="279"/>
    </row>
    <row r="26" customHeight="1" spans="1:11">
      <c r="A26" s="214" t="s">
        <v>139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customHeight="1" spans="1:11">
      <c r="A27" s="188" t="s">
        <v>140</v>
      </c>
      <c r="B27" s="217" t="s">
        <v>95</v>
      </c>
      <c r="C27" s="217" t="s">
        <v>96</v>
      </c>
      <c r="D27" s="217" t="s">
        <v>88</v>
      </c>
      <c r="E27" s="189" t="s">
        <v>141</v>
      </c>
      <c r="F27" s="217" t="s">
        <v>95</v>
      </c>
      <c r="G27" s="217" t="s">
        <v>96</v>
      </c>
      <c r="H27" s="217" t="s">
        <v>88</v>
      </c>
      <c r="I27" s="189" t="s">
        <v>142</v>
      </c>
      <c r="J27" s="217" t="s">
        <v>95</v>
      </c>
      <c r="K27" s="270" t="s">
        <v>96</v>
      </c>
    </row>
    <row r="28" customHeight="1" spans="1:11">
      <c r="A28" s="202" t="s">
        <v>87</v>
      </c>
      <c r="B28" s="221" t="s">
        <v>95</v>
      </c>
      <c r="C28" s="221" t="s">
        <v>96</v>
      </c>
      <c r="D28" s="221" t="s">
        <v>88</v>
      </c>
      <c r="E28" s="242" t="s">
        <v>94</v>
      </c>
      <c r="F28" s="221" t="s">
        <v>95</v>
      </c>
      <c r="G28" s="221" t="s">
        <v>96</v>
      </c>
      <c r="H28" s="221" t="s">
        <v>88</v>
      </c>
      <c r="I28" s="242" t="s">
        <v>105</v>
      </c>
      <c r="J28" s="221" t="s">
        <v>95</v>
      </c>
      <c r="K28" s="267" t="s">
        <v>96</v>
      </c>
    </row>
    <row r="29" customHeight="1" spans="1:11">
      <c r="A29" s="194" t="s">
        <v>211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73"/>
    </row>
    <row r="30" customHeight="1" spans="1:1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80"/>
    </row>
    <row r="31" customHeight="1" spans="1:11">
      <c r="A31" s="246" t="s">
        <v>212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</row>
    <row r="32" ht="17.25" customHeight="1" spans="1:11">
      <c r="A32" s="247" t="s">
        <v>213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81"/>
    </row>
    <row r="33" ht="17.25" customHeight="1" spans="1:11">
      <c r="A33" s="249" t="s">
        <v>214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82"/>
    </row>
    <row r="34" ht="17.25" customHeight="1" spans="1:11">
      <c r="A34" s="249" t="s">
        <v>215</v>
      </c>
      <c r="B34" s="250"/>
      <c r="C34" s="250"/>
      <c r="D34" s="250"/>
      <c r="E34" s="250"/>
      <c r="F34" s="250"/>
      <c r="G34" s="250"/>
      <c r="H34" s="250"/>
      <c r="I34" s="250"/>
      <c r="J34" s="250"/>
      <c r="K34" s="282"/>
    </row>
    <row r="35" ht="17.25" customHeight="1" spans="1:11">
      <c r="A35" s="249" t="s">
        <v>216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82"/>
    </row>
    <row r="36" ht="17.25" customHeight="1" spans="1:11">
      <c r="A36" s="249" t="s">
        <v>217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82"/>
    </row>
    <row r="37" ht="17.25" customHeight="1" spans="1:11">
      <c r="A37" s="249" t="s">
        <v>218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82"/>
    </row>
    <row r="38" ht="17.25" customHeight="1" spans="1:11">
      <c r="A38" s="249" t="s">
        <v>219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82"/>
    </row>
    <row r="39" ht="17.25" customHeight="1" spans="1:11">
      <c r="A39" s="249"/>
      <c r="B39" s="250"/>
      <c r="C39" s="250"/>
      <c r="D39" s="250"/>
      <c r="E39" s="250"/>
      <c r="F39" s="250"/>
      <c r="G39" s="250"/>
      <c r="H39" s="250"/>
      <c r="I39" s="250"/>
      <c r="J39" s="250"/>
      <c r="K39" s="282"/>
    </row>
    <row r="40" ht="17.25" customHeight="1" spans="1:11">
      <c r="A40" s="244" t="s">
        <v>138</v>
      </c>
      <c r="B40" s="245"/>
      <c r="C40" s="245"/>
      <c r="D40" s="245"/>
      <c r="E40" s="245"/>
      <c r="F40" s="245"/>
      <c r="G40" s="245"/>
      <c r="H40" s="245"/>
      <c r="I40" s="245"/>
      <c r="J40" s="245"/>
      <c r="K40" s="280"/>
    </row>
    <row r="41" customHeight="1" spans="1:11">
      <c r="A41" s="246" t="s">
        <v>220</v>
      </c>
      <c r="B41" s="246"/>
      <c r="C41" s="246"/>
      <c r="D41" s="246"/>
      <c r="E41" s="246"/>
      <c r="F41" s="246"/>
      <c r="G41" s="246"/>
      <c r="H41" s="246"/>
      <c r="I41" s="246"/>
      <c r="J41" s="246"/>
      <c r="K41" s="246"/>
    </row>
    <row r="42" ht="18" customHeight="1" spans="1:11">
      <c r="A42" s="251" t="s">
        <v>205</v>
      </c>
      <c r="B42" s="252"/>
      <c r="C42" s="252"/>
      <c r="D42" s="252"/>
      <c r="E42" s="252"/>
      <c r="F42" s="252"/>
      <c r="G42" s="252"/>
      <c r="H42" s="252"/>
      <c r="I42" s="252"/>
      <c r="J42" s="252"/>
      <c r="K42" s="283"/>
    </row>
    <row r="43" ht="18" customHeight="1" spans="1:11">
      <c r="A43" s="251"/>
      <c r="B43" s="252"/>
      <c r="C43" s="252"/>
      <c r="D43" s="252"/>
      <c r="E43" s="252"/>
      <c r="F43" s="252"/>
      <c r="G43" s="252"/>
      <c r="H43" s="252"/>
      <c r="I43" s="252"/>
      <c r="J43" s="252"/>
      <c r="K43" s="283"/>
    </row>
    <row r="44" ht="18" customHeight="1" spans="1:11">
      <c r="A44" s="240"/>
      <c r="B44" s="241"/>
      <c r="C44" s="241"/>
      <c r="D44" s="241"/>
      <c r="E44" s="241"/>
      <c r="F44" s="241"/>
      <c r="G44" s="241"/>
      <c r="H44" s="241"/>
      <c r="I44" s="241"/>
      <c r="J44" s="241"/>
      <c r="K44" s="279"/>
    </row>
    <row r="45" ht="21" customHeight="1" spans="1:11">
      <c r="A45" s="253" t="s">
        <v>146</v>
      </c>
      <c r="B45" s="254" t="s">
        <v>147</v>
      </c>
      <c r="C45" s="254"/>
      <c r="D45" s="255" t="s">
        <v>148</v>
      </c>
      <c r="E45" s="256" t="s">
        <v>149</v>
      </c>
      <c r="F45" s="255" t="s">
        <v>150</v>
      </c>
      <c r="G45" s="257">
        <v>45790</v>
      </c>
      <c r="H45" s="258" t="s">
        <v>151</v>
      </c>
      <c r="I45" s="258"/>
      <c r="J45" s="254" t="s">
        <v>221</v>
      </c>
      <c r="K45" s="284"/>
    </row>
    <row r="46" customHeight="1" spans="1:11">
      <c r="A46" s="259" t="s">
        <v>152</v>
      </c>
      <c r="B46" s="260"/>
      <c r="C46" s="260"/>
      <c r="D46" s="260"/>
      <c r="E46" s="260"/>
      <c r="F46" s="260"/>
      <c r="G46" s="260"/>
      <c r="H46" s="260"/>
      <c r="I46" s="260"/>
      <c r="J46" s="260"/>
      <c r="K46" s="285"/>
    </row>
    <row r="47" customHeight="1" spans="1:11">
      <c r="A47" s="261" t="s">
        <v>222</v>
      </c>
      <c r="B47" s="262"/>
      <c r="C47" s="262"/>
      <c r="D47" s="262"/>
      <c r="E47" s="262"/>
      <c r="F47" s="262"/>
      <c r="G47" s="262"/>
      <c r="H47" s="262"/>
      <c r="I47" s="262"/>
      <c r="J47" s="262"/>
      <c r="K47" s="286"/>
    </row>
    <row r="48" customHeight="1" spans="1:11">
      <c r="A48" s="263"/>
      <c r="B48" s="264"/>
      <c r="C48" s="264"/>
      <c r="D48" s="264"/>
      <c r="E48" s="264"/>
      <c r="F48" s="264"/>
      <c r="G48" s="264"/>
      <c r="H48" s="264"/>
      <c r="I48" s="264"/>
      <c r="J48" s="264"/>
      <c r="K48" s="287"/>
    </row>
    <row r="49" ht="21" customHeight="1" spans="1:11">
      <c r="A49" s="253" t="s">
        <v>146</v>
      </c>
      <c r="B49" s="254"/>
      <c r="C49" s="254"/>
      <c r="D49" s="255" t="s">
        <v>148</v>
      </c>
      <c r="E49" s="255"/>
      <c r="F49" s="255" t="s">
        <v>150</v>
      </c>
      <c r="G49" s="255"/>
      <c r="H49" s="258" t="s">
        <v>151</v>
      </c>
      <c r="I49" s="258"/>
      <c r="J49" s="288"/>
      <c r="K49" s="289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5</xdr:col>
                    <xdr:colOff>774700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5</xdr:col>
                    <xdr:colOff>768350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1</xdr:col>
                    <xdr:colOff>774700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</sheetPr>
  <dimension ref="A1:N22"/>
  <sheetViews>
    <sheetView workbookViewId="0">
      <selection activeCell="B4" sqref="B4:G5"/>
    </sheetView>
  </sheetViews>
  <sheetFormatPr defaultColWidth="9" defaultRowHeight="26" customHeight="1"/>
  <cols>
    <col min="1" max="1" width="17.1666666666667" style="66" customWidth="1"/>
    <col min="2" max="7" width="10.25" style="66" customWidth="1"/>
    <col min="8" max="8" width="1.33333333333333" style="66" customWidth="1"/>
    <col min="9" max="9" width="17.75" style="66" customWidth="1"/>
    <col min="10" max="10" width="17" style="66" customWidth="1"/>
    <col min="11" max="11" width="19.7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22.5" customHeight="1" spans="1:14">
      <c r="A1" s="68" t="s">
        <v>154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.5" customHeight="1" spans="1:14">
      <c r="A2" s="171" t="s">
        <v>61</v>
      </c>
      <c r="B2" s="71" t="str">
        <f>'验货尺寸表 '!B2</f>
        <v>TAEECL91947</v>
      </c>
      <c r="C2" s="71"/>
      <c r="D2" s="172" t="s">
        <v>68</v>
      </c>
      <c r="E2" s="71" t="str">
        <f>'验货尺寸表 '!E2</f>
        <v>男式越野软壳外套</v>
      </c>
      <c r="F2" s="71"/>
      <c r="G2" s="71"/>
      <c r="H2" s="173"/>
      <c r="I2" s="172" t="s">
        <v>57</v>
      </c>
      <c r="J2" s="71" t="str">
        <f>'验货尺寸表 '!J2</f>
        <v>青岛锦瑞麟服装有限公司</v>
      </c>
      <c r="K2" s="71"/>
      <c r="L2" s="71"/>
      <c r="M2" s="71"/>
      <c r="N2" s="71"/>
    </row>
    <row r="3" ht="22.5" customHeight="1" spans="1:14">
      <c r="A3" s="174" t="s">
        <v>155</v>
      </c>
      <c r="B3" s="175" t="s">
        <v>156</v>
      </c>
      <c r="C3" s="175"/>
      <c r="D3" s="175"/>
      <c r="E3" s="175"/>
      <c r="F3" s="175"/>
      <c r="G3" s="175"/>
      <c r="H3" s="173"/>
      <c r="I3" s="174" t="s">
        <v>157</v>
      </c>
      <c r="J3" s="174"/>
      <c r="K3" s="174"/>
      <c r="L3" s="174"/>
      <c r="M3" s="174"/>
      <c r="N3" s="174"/>
    </row>
    <row r="4" ht="22.5" customHeight="1" spans="1:14">
      <c r="A4" s="174"/>
      <c r="B4" s="77" t="s">
        <v>158</v>
      </c>
      <c r="C4" s="77" t="s">
        <v>159</v>
      </c>
      <c r="D4" s="77" t="s">
        <v>160</v>
      </c>
      <c r="E4" s="77" t="s">
        <v>161</v>
      </c>
      <c r="F4" s="77" t="s">
        <v>162</v>
      </c>
      <c r="G4" s="77" t="s">
        <v>163</v>
      </c>
      <c r="H4" s="173"/>
      <c r="I4" s="176" t="s">
        <v>223</v>
      </c>
      <c r="J4" s="176" t="s">
        <v>224</v>
      </c>
      <c r="K4" s="176" t="s">
        <v>225</v>
      </c>
      <c r="L4" s="177"/>
      <c r="M4" s="177"/>
      <c r="N4" s="177"/>
    </row>
    <row r="5" ht="22.5" customHeight="1" spans="1:14">
      <c r="A5" s="174"/>
      <c r="B5" s="77" t="s">
        <v>165</v>
      </c>
      <c r="C5" s="77" t="s">
        <v>166</v>
      </c>
      <c r="D5" s="77" t="s">
        <v>167</v>
      </c>
      <c r="E5" s="77" t="s">
        <v>168</v>
      </c>
      <c r="F5" s="77" t="s">
        <v>169</v>
      </c>
      <c r="G5" s="77" t="s">
        <v>170</v>
      </c>
      <c r="H5" s="173"/>
      <c r="I5" s="178" t="s">
        <v>171</v>
      </c>
      <c r="J5" s="178" t="s">
        <v>171</v>
      </c>
      <c r="K5" s="178" t="s">
        <v>226</v>
      </c>
      <c r="L5" s="178"/>
      <c r="M5" s="178"/>
      <c r="N5" s="178"/>
    </row>
    <row r="6" ht="22.5" customHeight="1" spans="1:14">
      <c r="A6" s="78" t="s">
        <v>173</v>
      </c>
      <c r="B6" s="78">
        <f t="shared" ref="B6:B8" si="0">C6-1</f>
        <v>68</v>
      </c>
      <c r="C6" s="78">
        <f t="shared" ref="C6:C8" si="1">D6-2</f>
        <v>69</v>
      </c>
      <c r="D6" s="78">
        <v>71</v>
      </c>
      <c r="E6" s="78">
        <f t="shared" ref="E6:E8" si="2">D6+2</f>
        <v>73</v>
      </c>
      <c r="F6" s="78">
        <f t="shared" ref="F6:F8" si="3">E6+2</f>
        <v>75</v>
      </c>
      <c r="G6" s="78">
        <f t="shared" ref="G6:G8" si="4">F6+1</f>
        <v>76</v>
      </c>
      <c r="H6" s="173"/>
      <c r="I6" s="87" t="s">
        <v>227</v>
      </c>
      <c r="J6" s="87" t="s">
        <v>228</v>
      </c>
      <c r="K6" s="179" t="s">
        <v>229</v>
      </c>
      <c r="L6" s="178"/>
      <c r="M6" s="178"/>
      <c r="N6" s="178"/>
    </row>
    <row r="7" ht="22.5" customHeight="1" spans="1:14">
      <c r="A7" s="78" t="s">
        <v>175</v>
      </c>
      <c r="B7" s="78">
        <f t="shared" si="0"/>
        <v>66</v>
      </c>
      <c r="C7" s="78">
        <f t="shared" si="1"/>
        <v>67</v>
      </c>
      <c r="D7" s="78">
        <v>69</v>
      </c>
      <c r="E7" s="78">
        <f t="shared" si="2"/>
        <v>71</v>
      </c>
      <c r="F7" s="78">
        <f t="shared" si="3"/>
        <v>73</v>
      </c>
      <c r="G7" s="78">
        <f t="shared" si="4"/>
        <v>74</v>
      </c>
      <c r="H7" s="173"/>
      <c r="I7" s="87" t="s">
        <v>228</v>
      </c>
      <c r="J7" s="87" t="s">
        <v>228</v>
      </c>
      <c r="K7" s="87" t="s">
        <v>230</v>
      </c>
      <c r="L7" s="178"/>
      <c r="M7" s="178"/>
      <c r="N7" s="178"/>
    </row>
    <row r="8" s="66" customFormat="1" ht="22.5" customHeight="1" spans="1:14">
      <c r="A8" s="78" t="s">
        <v>177</v>
      </c>
      <c r="B8" s="78">
        <f t="shared" si="0"/>
        <v>66</v>
      </c>
      <c r="C8" s="78">
        <f t="shared" si="1"/>
        <v>67</v>
      </c>
      <c r="D8" s="78">
        <v>69</v>
      </c>
      <c r="E8" s="78">
        <f t="shared" si="2"/>
        <v>71</v>
      </c>
      <c r="F8" s="78">
        <f t="shared" si="3"/>
        <v>73</v>
      </c>
      <c r="G8" s="78">
        <f t="shared" si="4"/>
        <v>74</v>
      </c>
      <c r="H8" s="173"/>
      <c r="I8" s="87" t="s">
        <v>228</v>
      </c>
      <c r="J8" s="87" t="s">
        <v>228</v>
      </c>
      <c r="K8" s="87" t="s">
        <v>230</v>
      </c>
      <c r="L8" s="87"/>
      <c r="M8" s="87"/>
      <c r="N8" s="178"/>
    </row>
    <row r="9" ht="22.5" customHeight="1" spans="1:14">
      <c r="A9" s="78" t="s">
        <v>178</v>
      </c>
      <c r="B9" s="78">
        <f>C9-4</f>
        <v>104</v>
      </c>
      <c r="C9" s="78">
        <f>D9-4</f>
        <v>108</v>
      </c>
      <c r="D9" s="78">
        <v>112</v>
      </c>
      <c r="E9" s="78">
        <f>D9+4</f>
        <v>116</v>
      </c>
      <c r="F9" s="78">
        <f>E9+4</f>
        <v>120</v>
      </c>
      <c r="G9" s="78">
        <f>F9+6</f>
        <v>126</v>
      </c>
      <c r="H9" s="173"/>
      <c r="I9" s="87" t="s">
        <v>231</v>
      </c>
      <c r="J9" s="87" t="s">
        <v>227</v>
      </c>
      <c r="K9" s="87" t="s">
        <v>232</v>
      </c>
      <c r="L9" s="87"/>
      <c r="M9" s="87"/>
      <c r="N9" s="178"/>
    </row>
    <row r="10" ht="22.5" customHeight="1" spans="1:14">
      <c r="A10" s="78" t="s">
        <v>181</v>
      </c>
      <c r="B10" s="78">
        <f>C10-4</f>
        <v>101</v>
      </c>
      <c r="C10" s="78">
        <f>D10-4</f>
        <v>105</v>
      </c>
      <c r="D10" s="78">
        <v>109</v>
      </c>
      <c r="E10" s="78">
        <f>D10+4</f>
        <v>113</v>
      </c>
      <c r="F10" s="78">
        <f>E10+5</f>
        <v>118</v>
      </c>
      <c r="G10" s="78">
        <f>F10+6</f>
        <v>124</v>
      </c>
      <c r="H10" s="173"/>
      <c r="I10" s="87" t="s">
        <v>233</v>
      </c>
      <c r="J10" s="87" t="s">
        <v>228</v>
      </c>
      <c r="K10" s="87" t="s">
        <v>234</v>
      </c>
      <c r="L10" s="87"/>
      <c r="M10" s="178"/>
      <c r="N10" s="178"/>
    </row>
    <row r="11" ht="22.5" customHeight="1" spans="1:14">
      <c r="A11" s="78" t="s">
        <v>182</v>
      </c>
      <c r="B11" s="78">
        <f>C11-1.2</f>
        <v>85.5</v>
      </c>
      <c r="C11" s="78">
        <f>D11-1.8</f>
        <v>86.7</v>
      </c>
      <c r="D11" s="78">
        <v>88.5</v>
      </c>
      <c r="E11" s="78">
        <f>D11+1.8</f>
        <v>90.3</v>
      </c>
      <c r="F11" s="78">
        <f>E11+1.8</f>
        <v>92.1</v>
      </c>
      <c r="G11" s="78">
        <f>F11+1.3</f>
        <v>93.4</v>
      </c>
      <c r="H11" s="173"/>
      <c r="I11" s="87" t="s">
        <v>228</v>
      </c>
      <c r="J11" s="87" t="s">
        <v>235</v>
      </c>
      <c r="K11" s="87" t="s">
        <v>236</v>
      </c>
      <c r="L11" s="87"/>
      <c r="M11" s="87"/>
      <c r="N11" s="178"/>
    </row>
    <row r="12" ht="22.5" customHeight="1" spans="1:14">
      <c r="A12" s="78" t="s">
        <v>183</v>
      </c>
      <c r="B12" s="78">
        <f>C12-0.7</f>
        <v>20.1</v>
      </c>
      <c r="C12" s="78">
        <f>D12-0.7</f>
        <v>20.8</v>
      </c>
      <c r="D12" s="78">
        <v>21.5</v>
      </c>
      <c r="E12" s="78">
        <f>D12+0.7</f>
        <v>22.2</v>
      </c>
      <c r="F12" s="78">
        <f>E12+0.7</f>
        <v>22.9</v>
      </c>
      <c r="G12" s="78">
        <f>F12+0.95</f>
        <v>23.85</v>
      </c>
      <c r="H12" s="173"/>
      <c r="I12" s="87" t="s">
        <v>237</v>
      </c>
      <c r="J12" s="87" t="s">
        <v>228</v>
      </c>
      <c r="K12" s="87" t="s">
        <v>238</v>
      </c>
      <c r="L12" s="87"/>
      <c r="M12" s="87"/>
      <c r="N12" s="178"/>
    </row>
    <row r="13" ht="22.5" customHeight="1" spans="1:14">
      <c r="A13" s="78" t="s">
        <v>184</v>
      </c>
      <c r="B13" s="78">
        <f>C13-0.6</f>
        <v>15.8</v>
      </c>
      <c r="C13" s="78">
        <f>D13-0.6</f>
        <v>16.4</v>
      </c>
      <c r="D13" s="78">
        <v>17</v>
      </c>
      <c r="E13" s="78">
        <f>D13+0.6</f>
        <v>17.6</v>
      </c>
      <c r="F13" s="78">
        <f>E13+0.6</f>
        <v>18.2</v>
      </c>
      <c r="G13" s="78">
        <f>F13+0.95</f>
        <v>19.15</v>
      </c>
      <c r="H13" s="173"/>
      <c r="I13" s="87" t="s">
        <v>228</v>
      </c>
      <c r="J13" s="87" t="s">
        <v>228</v>
      </c>
      <c r="K13" s="87" t="s">
        <v>230</v>
      </c>
      <c r="L13" s="178"/>
      <c r="M13" s="178"/>
      <c r="N13" s="178"/>
    </row>
    <row r="14" ht="22.5" customHeight="1" spans="1:14">
      <c r="A14" s="78" t="s">
        <v>185</v>
      </c>
      <c r="B14" s="78">
        <f>C14-0.4</f>
        <v>12.2</v>
      </c>
      <c r="C14" s="78">
        <f>D14-0.4</f>
        <v>12.6</v>
      </c>
      <c r="D14" s="78">
        <v>13</v>
      </c>
      <c r="E14" s="78">
        <f>D14+0.4</f>
        <v>13.4</v>
      </c>
      <c r="F14" s="78">
        <f>E14+0.4</f>
        <v>13.8</v>
      </c>
      <c r="G14" s="78">
        <f>F14+0.6</f>
        <v>14.4</v>
      </c>
      <c r="H14" s="173"/>
      <c r="I14" s="87" t="s">
        <v>239</v>
      </c>
      <c r="J14" s="87" t="s">
        <v>240</v>
      </c>
      <c r="K14" s="87" t="s">
        <v>241</v>
      </c>
      <c r="L14" s="87"/>
      <c r="M14" s="87"/>
      <c r="N14" s="178"/>
    </row>
    <row r="15" ht="22.5" customHeight="1" spans="1:14">
      <c r="A15" s="78" t="s">
        <v>186</v>
      </c>
      <c r="B15" s="78">
        <f>C15-1</f>
        <v>51</v>
      </c>
      <c r="C15" s="78">
        <f t="shared" ref="C15:C19" si="5">D15-1</f>
        <v>52</v>
      </c>
      <c r="D15" s="78">
        <v>53</v>
      </c>
      <c r="E15" s="78">
        <f>D15+1</f>
        <v>54</v>
      </c>
      <c r="F15" s="78">
        <f>E15+1</f>
        <v>55</v>
      </c>
      <c r="G15" s="78">
        <f>F15+1.5</f>
        <v>56.5</v>
      </c>
      <c r="H15" s="173"/>
      <c r="I15" s="87" t="s">
        <v>228</v>
      </c>
      <c r="J15" s="87" t="s">
        <v>228</v>
      </c>
      <c r="K15" s="87" t="s">
        <v>242</v>
      </c>
      <c r="L15" s="87"/>
      <c r="M15" s="87"/>
      <c r="N15" s="178"/>
    </row>
    <row r="16" ht="22.5" customHeight="1" spans="1:14">
      <c r="A16" s="78" t="s">
        <v>187</v>
      </c>
      <c r="B16" s="78">
        <f>C16-0.5</f>
        <v>34</v>
      </c>
      <c r="C16" s="78">
        <f>D16-0.5</f>
        <v>34.5</v>
      </c>
      <c r="D16" s="79">
        <v>35</v>
      </c>
      <c r="E16" s="78">
        <f t="shared" ref="E16:G16" si="6">D16+0.5</f>
        <v>35.5</v>
      </c>
      <c r="F16" s="78">
        <f t="shared" si="6"/>
        <v>36</v>
      </c>
      <c r="G16" s="78">
        <f t="shared" si="6"/>
        <v>36.5</v>
      </c>
      <c r="H16" s="173"/>
      <c r="I16" s="87" t="s">
        <v>243</v>
      </c>
      <c r="J16" s="87" t="s">
        <v>233</v>
      </c>
      <c r="K16" s="87" t="s">
        <v>244</v>
      </c>
      <c r="L16" s="87"/>
      <c r="M16" s="87"/>
      <c r="N16" s="178"/>
    </row>
    <row r="17" ht="22.5" customHeight="1" spans="1:14">
      <c r="A17" s="78" t="s">
        <v>188</v>
      </c>
      <c r="B17" s="78">
        <f>C17-0.5</f>
        <v>24</v>
      </c>
      <c r="C17" s="78">
        <f>D17-0.5</f>
        <v>24.5</v>
      </c>
      <c r="D17" s="79">
        <v>25</v>
      </c>
      <c r="E17" s="78">
        <f>D17+0.5</f>
        <v>25.5</v>
      </c>
      <c r="F17" s="78">
        <f>E17+0.5</f>
        <v>26</v>
      </c>
      <c r="G17" s="78">
        <f>F17+0.75</f>
        <v>26.75</v>
      </c>
      <c r="H17" s="173"/>
      <c r="I17" s="87" t="s">
        <v>245</v>
      </c>
      <c r="J17" s="87" t="s">
        <v>246</v>
      </c>
      <c r="K17" s="87" t="s">
        <v>247</v>
      </c>
      <c r="L17" s="87"/>
      <c r="M17" s="87"/>
      <c r="N17" s="87"/>
    </row>
    <row r="18" ht="22.5" customHeight="1" spans="1:14">
      <c r="A18" s="78" t="s">
        <v>189</v>
      </c>
      <c r="B18" s="78">
        <f>C18</f>
        <v>19</v>
      </c>
      <c r="C18" s="78">
        <f t="shared" si="5"/>
        <v>19</v>
      </c>
      <c r="D18" s="78">
        <v>20</v>
      </c>
      <c r="E18" s="78">
        <f>D18</f>
        <v>20</v>
      </c>
      <c r="F18" s="78">
        <f>E18+2</f>
        <v>22</v>
      </c>
      <c r="G18" s="78">
        <f>F18</f>
        <v>22</v>
      </c>
      <c r="H18" s="173"/>
      <c r="I18" s="87" t="s">
        <v>228</v>
      </c>
      <c r="J18" s="87" t="s">
        <v>228</v>
      </c>
      <c r="K18" s="87" t="s">
        <v>230</v>
      </c>
      <c r="L18" s="87"/>
      <c r="M18" s="87"/>
      <c r="N18" s="87"/>
    </row>
    <row r="19" ht="22.5" customHeight="1" spans="1:14">
      <c r="A19" s="78" t="s">
        <v>190</v>
      </c>
      <c r="B19" s="78">
        <f>C19</f>
        <v>22</v>
      </c>
      <c r="C19" s="78">
        <f t="shared" si="5"/>
        <v>22</v>
      </c>
      <c r="D19" s="78">
        <v>23</v>
      </c>
      <c r="E19" s="78">
        <f>D19</f>
        <v>23</v>
      </c>
      <c r="F19" s="78">
        <f>E19+2</f>
        <v>25</v>
      </c>
      <c r="G19" s="78">
        <f>F19</f>
        <v>25</v>
      </c>
      <c r="H19" s="173"/>
      <c r="I19" s="87" t="s">
        <v>228</v>
      </c>
      <c r="J19" s="87" t="s">
        <v>228</v>
      </c>
      <c r="K19" s="87" t="s">
        <v>230</v>
      </c>
      <c r="L19" s="87"/>
      <c r="M19" s="87"/>
      <c r="N19" s="87"/>
    </row>
    <row r="20" ht="14.25" spans="1:14">
      <c r="A20" s="80" t="s">
        <v>191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ht="14.25" spans="1:14">
      <c r="A21" s="66" t="s">
        <v>248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ht="14.25" spans="1:14">
      <c r="A22" s="81"/>
      <c r="B22" s="81"/>
      <c r="C22" s="81"/>
      <c r="D22" s="81"/>
      <c r="E22" s="81"/>
      <c r="F22" s="81"/>
      <c r="G22" s="81"/>
      <c r="H22" s="81"/>
      <c r="I22" s="180" t="s">
        <v>249</v>
      </c>
      <c r="J22" s="181"/>
      <c r="K22" s="180" t="s">
        <v>194</v>
      </c>
      <c r="L22" s="180"/>
      <c r="M22" s="180" t="s">
        <v>250</v>
      </c>
      <c r="N22" s="18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5"/>
  <sheetViews>
    <sheetView zoomScale="125" zoomScaleNormal="125" workbookViewId="0">
      <selection activeCell="A34" sqref="A34:K34"/>
    </sheetView>
  </sheetViews>
  <sheetFormatPr defaultColWidth="10.1666666666667" defaultRowHeight="14.25"/>
  <cols>
    <col min="1" max="1" width="9.66666666666667" style="92" customWidth="1"/>
    <col min="2" max="2" width="11.1666666666667" style="92" customWidth="1"/>
    <col min="3" max="3" width="9.16666666666667" style="92" customWidth="1"/>
    <col min="4" max="4" width="9.5" style="92" customWidth="1"/>
    <col min="5" max="5" width="13.5" style="92" customWidth="1"/>
    <col min="6" max="6" width="10.3333333333333" style="92" customWidth="1"/>
    <col min="7" max="7" width="9.5" style="92" customWidth="1"/>
    <col min="8" max="8" width="9.16666666666667" style="92" customWidth="1"/>
    <col min="9" max="9" width="8.16666666666667" style="92" customWidth="1"/>
    <col min="10" max="10" width="10.5" style="92" customWidth="1"/>
    <col min="11" max="11" width="12.1666666666667" style="92" customWidth="1"/>
    <col min="12" max="16384" width="10.1666666666667" style="92"/>
  </cols>
  <sheetData>
    <row r="1" ht="26.25" spans="1:11">
      <c r="A1" s="93" t="s">
        <v>251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ht="15" spans="1:11">
      <c r="A2" s="94" t="s">
        <v>53</v>
      </c>
      <c r="B2" s="95" t="str">
        <f>中期!B2</f>
        <v>成人期货</v>
      </c>
      <c r="C2" s="95"/>
      <c r="D2" s="96" t="s">
        <v>61</v>
      </c>
      <c r="E2" s="97" t="str">
        <f>中期!B4</f>
        <v>TAEECL91947</v>
      </c>
      <c r="F2" s="98" t="s">
        <v>252</v>
      </c>
      <c r="G2" s="99" t="str">
        <f>中期!B5</f>
        <v>男式越野软壳外套</v>
      </c>
      <c r="H2" s="100"/>
      <c r="I2" s="130" t="s">
        <v>57</v>
      </c>
      <c r="J2" s="153" t="str">
        <f>中期!I2</f>
        <v>青岛锦瑞麟服装有限公司</v>
      </c>
      <c r="K2" s="154"/>
    </row>
    <row r="3" ht="32" customHeight="1" spans="1:11">
      <c r="A3" s="101" t="s">
        <v>75</v>
      </c>
      <c r="B3" s="102">
        <f>中期!B7</f>
        <v>7100</v>
      </c>
      <c r="C3" s="102"/>
      <c r="D3" s="103" t="s">
        <v>253</v>
      </c>
      <c r="E3" s="104" t="s">
        <v>254</v>
      </c>
      <c r="F3" s="105"/>
      <c r="G3" s="105"/>
      <c r="H3" s="106" t="s">
        <v>255</v>
      </c>
      <c r="I3" s="106"/>
      <c r="J3" s="106"/>
      <c r="K3" s="155"/>
    </row>
    <row r="4" spans="1:11">
      <c r="A4" s="107" t="s">
        <v>72</v>
      </c>
      <c r="B4" s="108">
        <f>中期!B6</f>
        <v>4</v>
      </c>
      <c r="C4" s="108">
        <f>中期!C6</f>
        <v>6</v>
      </c>
      <c r="D4" s="109" t="s">
        <v>256</v>
      </c>
      <c r="E4" s="110" t="s">
        <v>257</v>
      </c>
      <c r="F4" s="110"/>
      <c r="G4" s="110"/>
      <c r="H4" s="109" t="s">
        <v>258</v>
      </c>
      <c r="I4" s="109"/>
      <c r="J4" s="123" t="s">
        <v>66</v>
      </c>
      <c r="K4" s="156" t="s">
        <v>67</v>
      </c>
    </row>
    <row r="5" spans="1:11">
      <c r="A5" s="107" t="s">
        <v>259</v>
      </c>
      <c r="B5" s="102" t="s">
        <v>260</v>
      </c>
      <c r="C5" s="102"/>
      <c r="D5" s="103" t="s">
        <v>257</v>
      </c>
      <c r="E5" s="103" t="s">
        <v>261</v>
      </c>
      <c r="F5" s="103" t="s">
        <v>262</v>
      </c>
      <c r="G5" s="103" t="s">
        <v>263</v>
      </c>
      <c r="H5" s="109" t="s">
        <v>264</v>
      </c>
      <c r="I5" s="109"/>
      <c r="J5" s="123" t="s">
        <v>66</v>
      </c>
      <c r="K5" s="156" t="s">
        <v>67</v>
      </c>
    </row>
    <row r="6" spans="1:11">
      <c r="A6" s="111" t="s">
        <v>265</v>
      </c>
      <c r="B6" s="112" t="s">
        <v>266</v>
      </c>
      <c r="C6" s="112"/>
      <c r="D6" s="113" t="s">
        <v>267</v>
      </c>
      <c r="E6" s="114"/>
      <c r="F6" s="115" t="str">
        <f>B6</f>
        <v>5193件</v>
      </c>
      <c r="G6" s="113"/>
      <c r="H6" s="116" t="s">
        <v>268</v>
      </c>
      <c r="I6" s="116"/>
      <c r="J6" s="115" t="s">
        <v>66</v>
      </c>
      <c r="K6" s="157" t="s">
        <v>67</v>
      </c>
    </row>
    <row r="7" ht="1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ht="45" customHeight="1" spans="1:11">
      <c r="A8" s="120" t="s">
        <v>269</v>
      </c>
      <c r="B8" s="98" t="s">
        <v>270</v>
      </c>
      <c r="C8" s="98" t="s">
        <v>271</v>
      </c>
      <c r="D8" s="98" t="s">
        <v>272</v>
      </c>
      <c r="E8" s="98" t="s">
        <v>273</v>
      </c>
      <c r="F8" s="98" t="s">
        <v>274</v>
      </c>
      <c r="G8" s="121" t="s">
        <v>275</v>
      </c>
      <c r="H8" s="122"/>
      <c r="I8" s="122"/>
      <c r="J8" s="122"/>
      <c r="K8" s="158"/>
    </row>
    <row r="9" spans="1:11">
      <c r="A9" s="107" t="s">
        <v>276</v>
      </c>
      <c r="B9" s="109"/>
      <c r="C9" s="123" t="s">
        <v>66</v>
      </c>
      <c r="D9" s="123" t="s">
        <v>67</v>
      </c>
      <c r="E9" s="103" t="s">
        <v>277</v>
      </c>
      <c r="F9" s="124" t="s">
        <v>278</v>
      </c>
      <c r="G9" s="125" t="s">
        <v>279</v>
      </c>
      <c r="H9" s="126"/>
      <c r="I9" s="126"/>
      <c r="J9" s="126"/>
      <c r="K9" s="159"/>
    </row>
    <row r="10" spans="1:11">
      <c r="A10" s="107" t="s">
        <v>280</v>
      </c>
      <c r="B10" s="109"/>
      <c r="C10" s="123" t="s">
        <v>66</v>
      </c>
      <c r="D10" s="123" t="s">
        <v>67</v>
      </c>
      <c r="E10" s="103" t="s">
        <v>281</v>
      </c>
      <c r="F10" s="124" t="s">
        <v>279</v>
      </c>
      <c r="G10" s="125" t="s">
        <v>282</v>
      </c>
      <c r="H10" s="126"/>
      <c r="I10" s="126"/>
      <c r="J10" s="126"/>
      <c r="K10" s="159"/>
    </row>
    <row r="11" spans="1:11">
      <c r="A11" s="127" t="s">
        <v>204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60"/>
    </row>
    <row r="12" spans="1:11">
      <c r="A12" s="101" t="s">
        <v>89</v>
      </c>
      <c r="B12" s="123" t="s">
        <v>85</v>
      </c>
      <c r="C12" s="123" t="s">
        <v>86</v>
      </c>
      <c r="D12" s="124"/>
      <c r="E12" s="103" t="s">
        <v>87</v>
      </c>
      <c r="F12" s="123" t="s">
        <v>85</v>
      </c>
      <c r="G12" s="123" t="s">
        <v>86</v>
      </c>
      <c r="H12" s="123"/>
      <c r="I12" s="103" t="s">
        <v>283</v>
      </c>
      <c r="J12" s="123" t="s">
        <v>85</v>
      </c>
      <c r="K12" s="156" t="s">
        <v>86</v>
      </c>
    </row>
    <row r="13" spans="1:11">
      <c r="A13" s="101" t="s">
        <v>92</v>
      </c>
      <c r="B13" s="123" t="s">
        <v>85</v>
      </c>
      <c r="C13" s="123" t="s">
        <v>86</v>
      </c>
      <c r="D13" s="124"/>
      <c r="E13" s="103" t="s">
        <v>97</v>
      </c>
      <c r="F13" s="123" t="s">
        <v>85</v>
      </c>
      <c r="G13" s="123" t="s">
        <v>86</v>
      </c>
      <c r="H13" s="123"/>
      <c r="I13" s="103" t="s">
        <v>284</v>
      </c>
      <c r="J13" s="123" t="s">
        <v>85</v>
      </c>
      <c r="K13" s="156" t="s">
        <v>86</v>
      </c>
    </row>
    <row r="14" spans="1:11">
      <c r="A14" s="111" t="s">
        <v>285</v>
      </c>
      <c r="B14" s="115" t="s">
        <v>85</v>
      </c>
      <c r="C14" s="115" t="s">
        <v>86</v>
      </c>
      <c r="D14" s="114"/>
      <c r="E14" s="113" t="s">
        <v>286</v>
      </c>
      <c r="F14" s="115" t="s">
        <v>85</v>
      </c>
      <c r="G14" s="115" t="s">
        <v>86</v>
      </c>
      <c r="H14" s="115"/>
      <c r="I14" s="113" t="s">
        <v>287</v>
      </c>
      <c r="J14" s="115" t="s">
        <v>85</v>
      </c>
      <c r="K14" s="157" t="s">
        <v>86</v>
      </c>
    </row>
    <row r="15" spans="1:11">
      <c r="A15" s="117" t="s">
        <v>191</v>
      </c>
      <c r="B15" s="129" t="s">
        <v>279</v>
      </c>
      <c r="C15" s="129"/>
      <c r="D15" s="118"/>
      <c r="E15" s="117"/>
      <c r="F15" s="129"/>
      <c r="G15" s="129"/>
      <c r="H15" s="129"/>
      <c r="I15" s="117"/>
      <c r="J15" s="129"/>
      <c r="K15" s="129"/>
    </row>
    <row r="16" s="90" customFormat="1" spans="1:11">
      <c r="A16" s="94" t="s">
        <v>288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61"/>
    </row>
    <row r="17" spans="1:11">
      <c r="A17" s="107" t="s">
        <v>289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2"/>
    </row>
    <row r="18" spans="1:11">
      <c r="A18" s="107" t="s">
        <v>290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2"/>
    </row>
    <row r="19" spans="1:11">
      <c r="A19" s="131" t="s">
        <v>291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6"/>
    </row>
    <row r="20" spans="1:11">
      <c r="A20" s="132" t="s">
        <v>292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59"/>
    </row>
    <row r="21" spans="1:11">
      <c r="A21" s="132" t="s">
        <v>293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59"/>
    </row>
    <row r="22" spans="1:11">
      <c r="A22" s="132" t="s">
        <v>294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59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3"/>
    </row>
    <row r="24" spans="1:11">
      <c r="A24" s="107" t="s">
        <v>126</v>
      </c>
      <c r="B24" s="109"/>
      <c r="C24" s="123" t="s">
        <v>66</v>
      </c>
      <c r="D24" s="123" t="s">
        <v>67</v>
      </c>
      <c r="E24" s="106"/>
      <c r="F24" s="106"/>
      <c r="G24" s="106"/>
      <c r="H24" s="106"/>
      <c r="I24" s="106"/>
      <c r="J24" s="106"/>
      <c r="K24" s="155"/>
    </row>
    <row r="25" spans="1:11">
      <c r="A25" s="135" t="s">
        <v>295</v>
      </c>
      <c r="B25" s="136" t="s">
        <v>279</v>
      </c>
      <c r="C25" s="137"/>
      <c r="D25" s="137"/>
      <c r="E25" s="137"/>
      <c r="F25" s="137"/>
      <c r="G25" s="137"/>
      <c r="H25" s="137"/>
      <c r="I25" s="137"/>
      <c r="J25" s="137"/>
      <c r="K25" s="164"/>
    </row>
    <row r="26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296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65"/>
    </row>
    <row r="28" ht="17" customHeight="1" spans="1:11">
      <c r="A28" s="141" t="s">
        <v>297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66"/>
    </row>
    <row r="29" ht="17" customHeight="1" spans="1:11">
      <c r="A29" s="141" t="s">
        <v>298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66"/>
    </row>
    <row r="30" ht="17" customHeight="1" spans="1:11">
      <c r="A30" s="141" t="s">
        <v>299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66"/>
    </row>
    <row r="31" ht="17" customHeight="1" spans="1:11">
      <c r="A31" s="141" t="s">
        <v>300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66"/>
    </row>
    <row r="32" ht="17" customHeight="1" spans="1:11">
      <c r="A32" s="141" t="s">
        <v>301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66"/>
    </row>
    <row r="33" ht="17" customHeight="1" spans="1:11">
      <c r="A33" s="141" t="s">
        <v>302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66"/>
    </row>
    <row r="34" ht="23" customHeight="1" spans="1:11">
      <c r="A34" s="132"/>
      <c r="B34" s="126"/>
      <c r="C34" s="126"/>
      <c r="D34" s="126"/>
      <c r="E34" s="126"/>
      <c r="F34" s="126"/>
      <c r="G34" s="126"/>
      <c r="H34" s="126"/>
      <c r="I34" s="126"/>
      <c r="J34" s="126"/>
      <c r="K34" s="159"/>
    </row>
    <row r="35" ht="23" customHeight="1" spans="1:11">
      <c r="A35" s="143"/>
      <c r="B35" s="126"/>
      <c r="C35" s="126"/>
      <c r="D35" s="126"/>
      <c r="E35" s="126"/>
      <c r="F35" s="126"/>
      <c r="G35" s="126"/>
      <c r="H35" s="126"/>
      <c r="I35" s="126"/>
      <c r="J35" s="126"/>
      <c r="K35" s="159"/>
    </row>
    <row r="36" ht="23" customHeight="1" spans="1:1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67"/>
    </row>
    <row r="37" ht="18.75" customHeight="1" spans="1:11">
      <c r="A37" s="146" t="s">
        <v>303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68"/>
    </row>
    <row r="38" s="91" customFormat="1" ht="18.75" customHeight="1" spans="1:11">
      <c r="A38" s="107" t="s">
        <v>304</v>
      </c>
      <c r="B38" s="109"/>
      <c r="C38" s="109"/>
      <c r="D38" s="106" t="s">
        <v>305</v>
      </c>
      <c r="E38" s="106"/>
      <c r="F38" s="148" t="s">
        <v>306</v>
      </c>
      <c r="G38" s="149"/>
      <c r="H38" s="109" t="s">
        <v>307</v>
      </c>
      <c r="I38" s="109"/>
      <c r="J38" s="109" t="s">
        <v>308</v>
      </c>
      <c r="K38" s="162"/>
    </row>
    <row r="39" ht="18.75" customHeight="1" spans="1:13">
      <c r="A39" s="107" t="s">
        <v>191</v>
      </c>
      <c r="B39" s="109" t="s">
        <v>309</v>
      </c>
      <c r="C39" s="109"/>
      <c r="D39" s="109"/>
      <c r="E39" s="109"/>
      <c r="F39" s="109"/>
      <c r="G39" s="109"/>
      <c r="H39" s="109"/>
      <c r="I39" s="109"/>
      <c r="J39" s="109"/>
      <c r="K39" s="162"/>
      <c r="M39" s="91"/>
    </row>
    <row r="40" ht="31" customHeight="1" spans="1:11">
      <c r="A40" s="107"/>
      <c r="B40" s="109"/>
      <c r="C40" s="109"/>
      <c r="D40" s="109"/>
      <c r="E40" s="109"/>
      <c r="F40" s="109"/>
      <c r="G40" s="109"/>
      <c r="H40" s="109"/>
      <c r="I40" s="109"/>
      <c r="J40" s="109"/>
      <c r="K40" s="162"/>
    </row>
    <row r="41" ht="18.75" customHeight="1" spans="1:11">
      <c r="A41" s="107"/>
      <c r="B41" s="109"/>
      <c r="C41" s="109"/>
      <c r="D41" s="109"/>
      <c r="E41" s="109"/>
      <c r="F41" s="109"/>
      <c r="G41" s="109"/>
      <c r="H41" s="109"/>
      <c r="I41" s="109"/>
      <c r="J41" s="109"/>
      <c r="K41" s="162"/>
    </row>
    <row r="42" ht="32" customHeight="1" spans="1:11">
      <c r="A42" s="111" t="s">
        <v>146</v>
      </c>
      <c r="B42" s="150" t="s">
        <v>147</v>
      </c>
      <c r="C42" s="150"/>
      <c r="D42" s="113" t="s">
        <v>310</v>
      </c>
      <c r="E42" s="114" t="s">
        <v>149</v>
      </c>
      <c r="F42" s="113" t="s">
        <v>150</v>
      </c>
      <c r="G42" s="151">
        <v>45817</v>
      </c>
      <c r="H42" s="152" t="s">
        <v>151</v>
      </c>
      <c r="I42" s="152"/>
      <c r="J42" s="169"/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139700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22"/>
  <sheetViews>
    <sheetView tabSelected="1" workbookViewId="0">
      <selection activeCell="N15" sqref="N15"/>
    </sheetView>
  </sheetViews>
  <sheetFormatPr defaultColWidth="9" defaultRowHeight="26" customHeight="1"/>
  <cols>
    <col min="1" max="1" width="17.1666666666667" style="66" customWidth="1"/>
    <col min="2" max="7" width="10.625" style="66" customWidth="1"/>
    <col min="8" max="8" width="1.33333333333333" style="66" customWidth="1"/>
    <col min="9" max="14" width="15.1666666666667" style="67" customWidth="1"/>
    <col min="15" max="16384" width="9" style="66"/>
  </cols>
  <sheetData>
    <row r="1" ht="22" customHeight="1" spans="1:14">
      <c r="A1" s="68" t="s">
        <v>154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" customHeight="1" spans="1:14">
      <c r="A2" s="70" t="s">
        <v>61</v>
      </c>
      <c r="B2" s="71" t="str">
        <f>'验货尺寸表 （中期）'!B2</f>
        <v>TAEECL91947</v>
      </c>
      <c r="C2" s="71"/>
      <c r="D2" s="72" t="s">
        <v>68</v>
      </c>
      <c r="E2" s="71" t="str">
        <f>'验货尺寸表 （中期）'!E2</f>
        <v>男式越野软壳外套</v>
      </c>
      <c r="F2" s="71"/>
      <c r="G2" s="71"/>
      <c r="H2" s="73"/>
      <c r="I2" s="82" t="s">
        <v>57</v>
      </c>
      <c r="J2" s="83" t="s">
        <v>56</v>
      </c>
      <c r="K2" s="83"/>
      <c r="L2" s="83"/>
      <c r="M2" s="83"/>
      <c r="N2" s="84"/>
    </row>
    <row r="3" ht="22" customHeight="1" spans="1:14">
      <c r="A3" s="74" t="s">
        <v>155</v>
      </c>
      <c r="B3" s="75" t="s">
        <v>156</v>
      </c>
      <c r="C3" s="75"/>
      <c r="D3" s="75"/>
      <c r="E3" s="75"/>
      <c r="F3" s="75"/>
      <c r="G3" s="75"/>
      <c r="H3" s="76"/>
      <c r="I3" s="85" t="s">
        <v>157</v>
      </c>
      <c r="J3" s="85"/>
      <c r="K3" s="85"/>
      <c r="L3" s="85"/>
      <c r="M3" s="85"/>
      <c r="N3" s="86"/>
    </row>
    <row r="4" ht="22" customHeight="1" spans="1:14">
      <c r="A4" s="74"/>
      <c r="B4" s="77" t="s">
        <v>158</v>
      </c>
      <c r="C4" s="77" t="s">
        <v>159</v>
      </c>
      <c r="D4" s="77" t="s">
        <v>160</v>
      </c>
      <c r="E4" s="77" t="s">
        <v>161</v>
      </c>
      <c r="F4" s="77" t="s">
        <v>162</v>
      </c>
      <c r="G4" s="77" t="s">
        <v>163</v>
      </c>
      <c r="H4" s="76"/>
      <c r="I4" s="77" t="s">
        <v>311</v>
      </c>
      <c r="J4" s="77" t="s">
        <v>312</v>
      </c>
      <c r="K4" s="77" t="s">
        <v>313</v>
      </c>
      <c r="L4" s="77" t="s">
        <v>314</v>
      </c>
      <c r="M4" s="77" t="s">
        <v>315</v>
      </c>
      <c r="N4" s="77" t="s">
        <v>316</v>
      </c>
    </row>
    <row r="5" ht="22" customHeight="1" spans="1:14">
      <c r="A5" s="74"/>
      <c r="B5" s="77" t="s">
        <v>165</v>
      </c>
      <c r="C5" s="77" t="s">
        <v>166</v>
      </c>
      <c r="D5" s="77" t="s">
        <v>167</v>
      </c>
      <c r="E5" s="77" t="s">
        <v>168</v>
      </c>
      <c r="F5" s="77" t="s">
        <v>169</v>
      </c>
      <c r="G5" s="77" t="s">
        <v>170</v>
      </c>
      <c r="H5" s="76"/>
      <c r="I5" s="77" t="s">
        <v>165</v>
      </c>
      <c r="J5" s="77" t="s">
        <v>166</v>
      </c>
      <c r="K5" s="77" t="s">
        <v>167</v>
      </c>
      <c r="L5" s="77" t="s">
        <v>168</v>
      </c>
      <c r="M5" s="77" t="s">
        <v>169</v>
      </c>
      <c r="N5" s="77" t="s">
        <v>170</v>
      </c>
    </row>
    <row r="6" ht="22" customHeight="1" spans="1:14">
      <c r="A6" s="78" t="s">
        <v>173</v>
      </c>
      <c r="B6" s="78">
        <f t="shared" ref="B6:B8" si="0">C6-1</f>
        <v>68</v>
      </c>
      <c r="C6" s="78">
        <f t="shared" ref="C6:C8" si="1">D6-2</f>
        <v>69</v>
      </c>
      <c r="D6" s="78">
        <v>71</v>
      </c>
      <c r="E6" s="78">
        <f t="shared" ref="E6:E8" si="2">D6+2</f>
        <v>73</v>
      </c>
      <c r="F6" s="78">
        <f t="shared" ref="F6:F8" si="3">E6+2</f>
        <v>75</v>
      </c>
      <c r="G6" s="78">
        <f t="shared" ref="G6:G8" si="4">F6+1</f>
        <v>76</v>
      </c>
      <c r="H6" s="76"/>
      <c r="I6" s="87" t="s">
        <v>239</v>
      </c>
      <c r="J6" s="87" t="s">
        <v>228</v>
      </c>
      <c r="K6" s="87" t="s">
        <v>240</v>
      </c>
      <c r="L6" s="87" t="s">
        <v>317</v>
      </c>
      <c r="M6" s="87" t="s">
        <v>318</v>
      </c>
      <c r="N6" s="87" t="s">
        <v>319</v>
      </c>
    </row>
    <row r="7" ht="22" customHeight="1" spans="1:14">
      <c r="A7" s="78" t="s">
        <v>175</v>
      </c>
      <c r="B7" s="78">
        <f t="shared" si="0"/>
        <v>66</v>
      </c>
      <c r="C7" s="78">
        <f t="shared" si="1"/>
        <v>67</v>
      </c>
      <c r="D7" s="78">
        <v>69</v>
      </c>
      <c r="E7" s="78">
        <f t="shared" si="2"/>
        <v>71</v>
      </c>
      <c r="F7" s="78">
        <f t="shared" si="3"/>
        <v>73</v>
      </c>
      <c r="G7" s="78">
        <f t="shared" si="4"/>
        <v>74</v>
      </c>
      <c r="H7" s="76"/>
      <c r="I7" s="87" t="s">
        <v>228</v>
      </c>
      <c r="J7" s="87" t="s">
        <v>228</v>
      </c>
      <c r="K7" s="87" t="s">
        <v>228</v>
      </c>
      <c r="L7" s="87" t="s">
        <v>228</v>
      </c>
      <c r="M7" s="87" t="s">
        <v>228</v>
      </c>
      <c r="N7" s="87" t="s">
        <v>228</v>
      </c>
    </row>
    <row r="8" ht="22" customHeight="1" spans="1:14">
      <c r="A8" s="78" t="s">
        <v>177</v>
      </c>
      <c r="B8" s="78">
        <f t="shared" si="0"/>
        <v>66</v>
      </c>
      <c r="C8" s="78">
        <f t="shared" si="1"/>
        <v>67</v>
      </c>
      <c r="D8" s="78">
        <v>69</v>
      </c>
      <c r="E8" s="78">
        <f t="shared" si="2"/>
        <v>71</v>
      </c>
      <c r="F8" s="78">
        <f t="shared" si="3"/>
        <v>73</v>
      </c>
      <c r="G8" s="78">
        <f t="shared" si="4"/>
        <v>74</v>
      </c>
      <c r="H8" s="76"/>
      <c r="I8" s="87" t="s">
        <v>228</v>
      </c>
      <c r="J8" s="87" t="s">
        <v>228</v>
      </c>
      <c r="K8" s="87" t="s">
        <v>228</v>
      </c>
      <c r="L8" s="87" t="s">
        <v>228</v>
      </c>
      <c r="M8" s="87" t="s">
        <v>228</v>
      </c>
      <c r="N8" s="87" t="s">
        <v>228</v>
      </c>
    </row>
    <row r="9" ht="22" customHeight="1" spans="1:14">
      <c r="A9" s="78" t="s">
        <v>178</v>
      </c>
      <c r="B9" s="78">
        <f>C9-4</f>
        <v>104</v>
      </c>
      <c r="C9" s="78">
        <f>D9-4</f>
        <v>108</v>
      </c>
      <c r="D9" s="78">
        <v>112</v>
      </c>
      <c r="E9" s="78">
        <f>D9+4</f>
        <v>116</v>
      </c>
      <c r="F9" s="78">
        <f>E9+4</f>
        <v>120</v>
      </c>
      <c r="G9" s="78">
        <f>F9+6</f>
        <v>126</v>
      </c>
      <c r="H9" s="76"/>
      <c r="I9" s="87" t="s">
        <v>227</v>
      </c>
      <c r="J9" s="87" t="s">
        <v>240</v>
      </c>
      <c r="K9" s="87" t="s">
        <v>228</v>
      </c>
      <c r="L9" s="87" t="s">
        <v>243</v>
      </c>
      <c r="M9" s="87" t="s">
        <v>227</v>
      </c>
      <c r="N9" s="87" t="s">
        <v>240</v>
      </c>
    </row>
    <row r="10" ht="22" customHeight="1" spans="1:14">
      <c r="A10" s="78" t="s">
        <v>181</v>
      </c>
      <c r="B10" s="78">
        <f>C10-4</f>
        <v>101</v>
      </c>
      <c r="C10" s="78">
        <f>D10-4</f>
        <v>105</v>
      </c>
      <c r="D10" s="78">
        <v>109</v>
      </c>
      <c r="E10" s="78">
        <f>D10+4</f>
        <v>113</v>
      </c>
      <c r="F10" s="78">
        <f>E10+5</f>
        <v>118</v>
      </c>
      <c r="G10" s="78">
        <f>F10+6</f>
        <v>124</v>
      </c>
      <c r="H10" s="76"/>
      <c r="I10" s="87" t="s">
        <v>320</v>
      </c>
      <c r="J10" s="87" t="s">
        <v>228</v>
      </c>
      <c r="K10" s="87" t="s">
        <v>228</v>
      </c>
      <c r="L10" s="87" t="s">
        <v>321</v>
      </c>
      <c r="M10" s="87" t="s">
        <v>228</v>
      </c>
      <c r="N10" s="87" t="s">
        <v>228</v>
      </c>
    </row>
    <row r="11" ht="22" customHeight="1" spans="1:14">
      <c r="A11" s="78" t="s">
        <v>182</v>
      </c>
      <c r="B11" s="78">
        <f>C11-1.2</f>
        <v>85.5</v>
      </c>
      <c r="C11" s="78">
        <f>D11-1.8</f>
        <v>86.7</v>
      </c>
      <c r="D11" s="78">
        <v>88.5</v>
      </c>
      <c r="E11" s="78">
        <f>D11+1.8</f>
        <v>90.3</v>
      </c>
      <c r="F11" s="78">
        <f>E11+1.8</f>
        <v>92.1</v>
      </c>
      <c r="G11" s="78">
        <f>F11+1.3</f>
        <v>93.4</v>
      </c>
      <c r="H11" s="76"/>
      <c r="I11" s="87" t="s">
        <v>322</v>
      </c>
      <c r="J11" s="87" t="s">
        <v>233</v>
      </c>
      <c r="K11" s="87" t="s">
        <v>240</v>
      </c>
      <c r="L11" s="87" t="s">
        <v>228</v>
      </c>
      <c r="M11" s="87" t="s">
        <v>243</v>
      </c>
      <c r="N11" s="87" t="s">
        <v>323</v>
      </c>
    </row>
    <row r="12" ht="22" customHeight="1" spans="1:14">
      <c r="A12" s="78" t="s">
        <v>183</v>
      </c>
      <c r="B12" s="78">
        <f>C12-0.7</f>
        <v>20.1</v>
      </c>
      <c r="C12" s="78">
        <f>D12-0.7</f>
        <v>20.8</v>
      </c>
      <c r="D12" s="78">
        <v>21.5</v>
      </c>
      <c r="E12" s="78">
        <f>D12+0.7</f>
        <v>22.2</v>
      </c>
      <c r="F12" s="78">
        <f>E12+0.7</f>
        <v>22.9</v>
      </c>
      <c r="G12" s="78">
        <f>F12+0.95</f>
        <v>23.85</v>
      </c>
      <c r="H12" s="76"/>
      <c r="I12" s="87" t="s">
        <v>227</v>
      </c>
      <c r="J12" s="87" t="s">
        <v>324</v>
      </c>
      <c r="K12" s="87" t="s">
        <v>228</v>
      </c>
      <c r="L12" s="87" t="s">
        <v>228</v>
      </c>
      <c r="M12" s="87" t="s">
        <v>240</v>
      </c>
      <c r="N12" s="87" t="s">
        <v>325</v>
      </c>
    </row>
    <row r="13" ht="22" customHeight="1" spans="1:14">
      <c r="A13" s="78" t="s">
        <v>184</v>
      </c>
      <c r="B13" s="78">
        <f>C13-0.6</f>
        <v>15.8</v>
      </c>
      <c r="C13" s="78">
        <f>D13-0.6</f>
        <v>16.4</v>
      </c>
      <c r="D13" s="78">
        <v>17</v>
      </c>
      <c r="E13" s="78">
        <f>D13+0.6</f>
        <v>17.6</v>
      </c>
      <c r="F13" s="78">
        <f>E13+0.6</f>
        <v>18.2</v>
      </c>
      <c r="G13" s="78">
        <f>F13+0.95</f>
        <v>19.15</v>
      </c>
      <c r="H13" s="76"/>
      <c r="I13" s="87" t="s">
        <v>228</v>
      </c>
      <c r="J13" s="87" t="s">
        <v>228</v>
      </c>
      <c r="K13" s="87" t="s">
        <v>228</v>
      </c>
      <c r="L13" s="87" t="s">
        <v>228</v>
      </c>
      <c r="M13" s="87" t="s">
        <v>228</v>
      </c>
      <c r="N13" s="87" t="s">
        <v>228</v>
      </c>
    </row>
    <row r="14" ht="22" customHeight="1" spans="1:14">
      <c r="A14" s="78" t="s">
        <v>185</v>
      </c>
      <c r="B14" s="78">
        <f>C14-0.4</f>
        <v>12.2</v>
      </c>
      <c r="C14" s="78">
        <f>D14-0.4</f>
        <v>12.6</v>
      </c>
      <c r="D14" s="78">
        <v>13</v>
      </c>
      <c r="E14" s="78">
        <f>D14+0.4</f>
        <v>13.4</v>
      </c>
      <c r="F14" s="78">
        <f>E14+0.4</f>
        <v>13.8</v>
      </c>
      <c r="G14" s="78">
        <f>F14+0.6</f>
        <v>14.4</v>
      </c>
      <c r="H14" s="76"/>
      <c r="I14" s="87" t="s">
        <v>228</v>
      </c>
      <c r="J14" s="87" t="s">
        <v>228</v>
      </c>
      <c r="K14" s="87" t="s">
        <v>228</v>
      </c>
      <c r="L14" s="87" t="s">
        <v>326</v>
      </c>
      <c r="M14" s="87" t="s">
        <v>228</v>
      </c>
      <c r="N14" s="87" t="s">
        <v>228</v>
      </c>
    </row>
    <row r="15" ht="22" customHeight="1" spans="1:14">
      <c r="A15" s="78" t="s">
        <v>186</v>
      </c>
      <c r="B15" s="78">
        <f>C15-1</f>
        <v>51</v>
      </c>
      <c r="C15" s="78">
        <f t="shared" ref="C15:C19" si="5">D15-1</f>
        <v>52</v>
      </c>
      <c r="D15" s="78">
        <v>53</v>
      </c>
      <c r="E15" s="78">
        <f>D15+1</f>
        <v>54</v>
      </c>
      <c r="F15" s="78">
        <f>E15+1</f>
        <v>55</v>
      </c>
      <c r="G15" s="78">
        <f>F15+1.5</f>
        <v>56.5</v>
      </c>
      <c r="H15" s="76"/>
      <c r="I15" s="87" t="s">
        <v>327</v>
      </c>
      <c r="J15" s="87" t="s">
        <v>228</v>
      </c>
      <c r="K15" s="87" t="s">
        <v>243</v>
      </c>
      <c r="L15" s="87" t="s">
        <v>228</v>
      </c>
      <c r="M15" s="87" t="s">
        <v>228</v>
      </c>
      <c r="N15" s="87" t="s">
        <v>328</v>
      </c>
    </row>
    <row r="16" ht="22" customHeight="1" spans="1:14">
      <c r="A16" s="78" t="s">
        <v>187</v>
      </c>
      <c r="B16" s="78">
        <f>C16-0.5</f>
        <v>34</v>
      </c>
      <c r="C16" s="78">
        <f>D16-0.5</f>
        <v>34.5</v>
      </c>
      <c r="D16" s="79">
        <v>35</v>
      </c>
      <c r="E16" s="78">
        <f t="shared" ref="E16:G16" si="6">D16+0.5</f>
        <v>35.5</v>
      </c>
      <c r="F16" s="78">
        <f t="shared" si="6"/>
        <v>36</v>
      </c>
      <c r="G16" s="78">
        <f t="shared" si="6"/>
        <v>36.5</v>
      </c>
      <c r="H16" s="76"/>
      <c r="I16" s="87" t="s">
        <v>243</v>
      </c>
      <c r="J16" s="87" t="s">
        <v>243</v>
      </c>
      <c r="K16" s="87" t="s">
        <v>243</v>
      </c>
      <c r="L16" s="87" t="s">
        <v>243</v>
      </c>
      <c r="M16" s="87" t="s">
        <v>243</v>
      </c>
      <c r="N16" s="87" t="s">
        <v>243</v>
      </c>
    </row>
    <row r="17" ht="22" customHeight="1" spans="1:14">
      <c r="A17" s="78" t="s">
        <v>188</v>
      </c>
      <c r="B17" s="78">
        <f>C17-0.5</f>
        <v>24</v>
      </c>
      <c r="C17" s="78">
        <f>D17-0.5</f>
        <v>24.5</v>
      </c>
      <c r="D17" s="79">
        <v>25</v>
      </c>
      <c r="E17" s="78">
        <f>D17+0.5</f>
        <v>25.5</v>
      </c>
      <c r="F17" s="78">
        <f>E17+0.5</f>
        <v>26</v>
      </c>
      <c r="G17" s="78">
        <f>F17+0.75</f>
        <v>26.75</v>
      </c>
      <c r="H17" s="76"/>
      <c r="I17" s="87" t="s">
        <v>243</v>
      </c>
      <c r="J17" s="87" t="s">
        <v>228</v>
      </c>
      <c r="K17" s="87" t="s">
        <v>228</v>
      </c>
      <c r="L17" s="87" t="s">
        <v>240</v>
      </c>
      <c r="M17" s="87" t="s">
        <v>243</v>
      </c>
      <c r="N17" s="87" t="s">
        <v>243</v>
      </c>
    </row>
    <row r="18" ht="22" customHeight="1" spans="1:14">
      <c r="A18" s="78" t="s">
        <v>189</v>
      </c>
      <c r="B18" s="78">
        <f>C18</f>
        <v>19</v>
      </c>
      <c r="C18" s="78">
        <f t="shared" si="5"/>
        <v>19</v>
      </c>
      <c r="D18" s="78">
        <v>20</v>
      </c>
      <c r="E18" s="78">
        <f>D18</f>
        <v>20</v>
      </c>
      <c r="F18" s="78">
        <f>E18+2</f>
        <v>22</v>
      </c>
      <c r="G18" s="78">
        <f>F18</f>
        <v>22</v>
      </c>
      <c r="H18" s="76"/>
      <c r="I18" s="87" t="s">
        <v>228</v>
      </c>
      <c r="J18" s="87" t="s">
        <v>228</v>
      </c>
      <c r="K18" s="87" t="s">
        <v>228</v>
      </c>
      <c r="L18" s="87" t="s">
        <v>228</v>
      </c>
      <c r="M18" s="87" t="s">
        <v>228</v>
      </c>
      <c r="N18" s="87" t="s">
        <v>228</v>
      </c>
    </row>
    <row r="19" ht="22" customHeight="1" spans="1:14">
      <c r="A19" s="78" t="s">
        <v>190</v>
      </c>
      <c r="B19" s="78">
        <f>C19</f>
        <v>22</v>
      </c>
      <c r="C19" s="78">
        <f t="shared" si="5"/>
        <v>22</v>
      </c>
      <c r="D19" s="78">
        <v>23</v>
      </c>
      <c r="E19" s="78">
        <f>D19</f>
        <v>23</v>
      </c>
      <c r="F19" s="78">
        <f>E19+2</f>
        <v>25</v>
      </c>
      <c r="G19" s="78">
        <f>F19</f>
        <v>25</v>
      </c>
      <c r="H19" s="76"/>
      <c r="I19" s="87" t="s">
        <v>228</v>
      </c>
      <c r="J19" s="87" t="s">
        <v>228</v>
      </c>
      <c r="K19" s="87" t="s">
        <v>228</v>
      </c>
      <c r="L19" s="87" t="s">
        <v>228</v>
      </c>
      <c r="M19" s="87" t="s">
        <v>228</v>
      </c>
      <c r="N19" s="87" t="s">
        <v>228</v>
      </c>
    </row>
    <row r="20" ht="22" customHeight="1" spans="1:14">
      <c r="A20" s="80" t="s">
        <v>191</v>
      </c>
      <c r="D20" s="81"/>
      <c r="E20" s="81"/>
      <c r="F20" s="81"/>
      <c r="G20" s="81"/>
      <c r="H20" s="81"/>
      <c r="I20" s="88"/>
      <c r="J20" s="88"/>
      <c r="K20" s="88"/>
      <c r="L20" s="88"/>
      <c r="M20" s="88"/>
      <c r="N20" s="88"/>
    </row>
    <row r="21" ht="22" customHeight="1" spans="1:14">
      <c r="A21" s="66" t="s">
        <v>329</v>
      </c>
      <c r="D21" s="81"/>
      <c r="E21" s="81"/>
      <c r="F21" s="81"/>
      <c r="G21" s="81"/>
      <c r="H21" s="81"/>
      <c r="I21" s="88"/>
      <c r="J21" s="88"/>
      <c r="K21" s="88"/>
      <c r="L21" s="88"/>
      <c r="M21" s="88"/>
      <c r="N21" s="88"/>
    </row>
    <row r="22" spans="1:13">
      <c r="A22" s="81"/>
      <c r="B22" s="81"/>
      <c r="C22" s="81"/>
      <c r="D22" s="81"/>
      <c r="E22" s="81"/>
      <c r="F22" s="81"/>
      <c r="G22" s="81"/>
      <c r="H22" s="81"/>
      <c r="I22" s="89" t="s">
        <v>330</v>
      </c>
      <c r="J22" s="89"/>
      <c r="K22" s="89" t="s">
        <v>194</v>
      </c>
      <c r="L22" s="89"/>
      <c r="M22" s="89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44"/>
  <sheetViews>
    <sheetView workbookViewId="0">
      <selection activeCell="E24" sqref="E2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24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332</v>
      </c>
      <c r="B2" s="5" t="s">
        <v>333</v>
      </c>
      <c r="C2" s="5" t="s">
        <v>334</v>
      </c>
      <c r="D2" s="5" t="s">
        <v>335</v>
      </c>
      <c r="E2" s="5" t="s">
        <v>336</v>
      </c>
      <c r="F2" s="5" t="s">
        <v>337</v>
      </c>
      <c r="G2" s="5" t="s">
        <v>338</v>
      </c>
      <c r="H2" s="5" t="s">
        <v>339</v>
      </c>
      <c r="I2" s="4" t="s">
        <v>340</v>
      </c>
      <c r="J2" s="4" t="s">
        <v>341</v>
      </c>
      <c r="K2" s="4" t="s">
        <v>342</v>
      </c>
      <c r="L2" s="4" t="s">
        <v>343</v>
      </c>
      <c r="M2" s="4" t="s">
        <v>344</v>
      </c>
      <c r="N2" s="59" t="s">
        <v>345</v>
      </c>
      <c r="O2" s="5" t="s">
        <v>346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347</v>
      </c>
      <c r="J3" s="4" t="s">
        <v>347</v>
      </c>
      <c r="K3" s="4" t="s">
        <v>347</v>
      </c>
      <c r="L3" s="4" t="s">
        <v>347</v>
      </c>
      <c r="M3" s="4" t="s">
        <v>347</v>
      </c>
      <c r="N3" s="60"/>
      <c r="O3" s="7"/>
    </row>
    <row r="4" s="55" customFormat="1" spans="1:16">
      <c r="A4" s="11">
        <v>1</v>
      </c>
      <c r="B4" s="11" t="s">
        <v>348</v>
      </c>
      <c r="C4" s="11" t="s">
        <v>349</v>
      </c>
      <c r="D4" s="11" t="s">
        <v>350</v>
      </c>
      <c r="E4" s="11" t="s">
        <v>62</v>
      </c>
      <c r="F4" s="11" t="s">
        <v>351</v>
      </c>
      <c r="G4" s="11" t="s">
        <v>352</v>
      </c>
      <c r="H4" s="57"/>
      <c r="I4" s="11">
        <v>1</v>
      </c>
      <c r="J4" s="11">
        <v>0</v>
      </c>
      <c r="K4" s="11">
        <v>1</v>
      </c>
      <c r="L4" s="11">
        <v>1</v>
      </c>
      <c r="M4" s="11">
        <v>0</v>
      </c>
      <c r="N4" s="61"/>
      <c r="O4" s="11" t="s">
        <v>353</v>
      </c>
      <c r="P4" s="62"/>
    </row>
    <row r="5" s="55" customFormat="1" spans="1:16">
      <c r="A5" s="11">
        <v>2</v>
      </c>
      <c r="B5" s="11" t="s">
        <v>354</v>
      </c>
      <c r="C5" s="11" t="s">
        <v>349</v>
      </c>
      <c r="D5" s="11" t="s">
        <v>350</v>
      </c>
      <c r="E5" s="11" t="s">
        <v>62</v>
      </c>
      <c r="F5" s="11" t="s">
        <v>351</v>
      </c>
      <c r="G5" s="11" t="s">
        <v>352</v>
      </c>
      <c r="H5" s="57"/>
      <c r="I5" s="11">
        <v>2</v>
      </c>
      <c r="J5" s="11">
        <v>0</v>
      </c>
      <c r="K5" s="11">
        <v>0</v>
      </c>
      <c r="L5" s="11">
        <v>0</v>
      </c>
      <c r="M5" s="11">
        <v>0</v>
      </c>
      <c r="N5" s="61"/>
      <c r="O5" s="11" t="s">
        <v>353</v>
      </c>
      <c r="P5" s="62"/>
    </row>
    <row r="6" s="55" customFormat="1" spans="1:16">
      <c r="A6" s="11">
        <v>3</v>
      </c>
      <c r="B6" s="11" t="s">
        <v>355</v>
      </c>
      <c r="C6" s="11" t="s">
        <v>349</v>
      </c>
      <c r="D6" s="11" t="s">
        <v>356</v>
      </c>
      <c r="E6" s="11" t="s">
        <v>62</v>
      </c>
      <c r="F6" s="11" t="s">
        <v>351</v>
      </c>
      <c r="G6" s="11" t="s">
        <v>352</v>
      </c>
      <c r="H6" s="57"/>
      <c r="I6" s="11">
        <v>1</v>
      </c>
      <c r="J6" s="11">
        <v>0</v>
      </c>
      <c r="K6" s="11">
        <v>1</v>
      </c>
      <c r="L6" s="11">
        <v>1</v>
      </c>
      <c r="M6" s="11">
        <v>0</v>
      </c>
      <c r="N6" s="61"/>
      <c r="O6" s="11" t="s">
        <v>353</v>
      </c>
      <c r="P6" s="62"/>
    </row>
    <row r="7" s="55" customFormat="1" spans="1:16">
      <c r="A7" s="11">
        <v>4</v>
      </c>
      <c r="B7" s="11" t="s">
        <v>357</v>
      </c>
      <c r="C7" s="11" t="s">
        <v>349</v>
      </c>
      <c r="D7" s="11" t="s">
        <v>356</v>
      </c>
      <c r="E7" s="11" t="s">
        <v>62</v>
      </c>
      <c r="F7" s="11" t="s">
        <v>351</v>
      </c>
      <c r="G7" s="11" t="s">
        <v>352</v>
      </c>
      <c r="H7" s="57"/>
      <c r="I7" s="11">
        <v>1</v>
      </c>
      <c r="J7" s="11">
        <v>0</v>
      </c>
      <c r="K7" s="11">
        <v>1</v>
      </c>
      <c r="L7" s="11">
        <v>0</v>
      </c>
      <c r="M7" s="11">
        <v>1</v>
      </c>
      <c r="N7" s="61"/>
      <c r="O7" s="11" t="s">
        <v>353</v>
      </c>
      <c r="P7" s="62"/>
    </row>
    <row r="8" s="55" customFormat="1" spans="1:16">
      <c r="A8" s="11">
        <v>5</v>
      </c>
      <c r="B8" s="11" t="s">
        <v>358</v>
      </c>
      <c r="C8" s="11" t="s">
        <v>349</v>
      </c>
      <c r="D8" s="11" t="s">
        <v>356</v>
      </c>
      <c r="E8" s="11" t="s">
        <v>62</v>
      </c>
      <c r="F8" s="11" t="s">
        <v>351</v>
      </c>
      <c r="G8" s="11" t="s">
        <v>352</v>
      </c>
      <c r="H8" s="57"/>
      <c r="I8" s="11">
        <v>1</v>
      </c>
      <c r="J8" s="11">
        <v>0</v>
      </c>
      <c r="K8" s="11">
        <v>1</v>
      </c>
      <c r="L8" s="11">
        <v>1</v>
      </c>
      <c r="M8" s="11">
        <v>0</v>
      </c>
      <c r="N8" s="61"/>
      <c r="O8" s="11" t="s">
        <v>353</v>
      </c>
      <c r="P8" s="62"/>
    </row>
    <row r="9" s="55" customFormat="1" spans="1:16">
      <c r="A9" s="11">
        <v>6</v>
      </c>
      <c r="B9" s="11" t="s">
        <v>359</v>
      </c>
      <c r="C9" s="11" t="s">
        <v>349</v>
      </c>
      <c r="D9" s="11" t="s">
        <v>356</v>
      </c>
      <c r="E9" s="11" t="s">
        <v>62</v>
      </c>
      <c r="F9" s="11" t="s">
        <v>351</v>
      </c>
      <c r="G9" s="11" t="s">
        <v>352</v>
      </c>
      <c r="H9" s="57"/>
      <c r="I9" s="11">
        <v>2</v>
      </c>
      <c r="J9" s="11">
        <v>0</v>
      </c>
      <c r="K9" s="11">
        <v>0</v>
      </c>
      <c r="L9" s="11">
        <v>0</v>
      </c>
      <c r="M9" s="11">
        <v>0</v>
      </c>
      <c r="N9" s="61"/>
      <c r="O9" s="11" t="s">
        <v>353</v>
      </c>
      <c r="P9" s="62"/>
    </row>
    <row r="10" s="55" customFormat="1" spans="1:16">
      <c r="A10" s="11">
        <v>7</v>
      </c>
      <c r="B10" s="11" t="s">
        <v>360</v>
      </c>
      <c r="C10" s="11" t="s">
        <v>349</v>
      </c>
      <c r="D10" s="11" t="s">
        <v>356</v>
      </c>
      <c r="E10" s="11" t="s">
        <v>62</v>
      </c>
      <c r="F10" s="11" t="s">
        <v>351</v>
      </c>
      <c r="G10" s="11" t="s">
        <v>352</v>
      </c>
      <c r="H10" s="57"/>
      <c r="I10" s="11">
        <v>1</v>
      </c>
      <c r="J10" s="11">
        <v>0</v>
      </c>
      <c r="K10" s="11">
        <v>1</v>
      </c>
      <c r="L10" s="11">
        <v>1</v>
      </c>
      <c r="M10" s="11">
        <v>0</v>
      </c>
      <c r="N10" s="61"/>
      <c r="O10" s="11" t="s">
        <v>353</v>
      </c>
      <c r="P10" s="62"/>
    </row>
    <row r="11" s="55" customFormat="1" spans="1:16">
      <c r="A11" s="11">
        <v>8</v>
      </c>
      <c r="B11" s="11" t="s">
        <v>361</v>
      </c>
      <c r="C11" s="11" t="s">
        <v>349</v>
      </c>
      <c r="D11" s="11" t="s">
        <v>362</v>
      </c>
      <c r="E11" s="11" t="s">
        <v>62</v>
      </c>
      <c r="F11" s="11" t="s">
        <v>351</v>
      </c>
      <c r="G11" s="11" t="s">
        <v>352</v>
      </c>
      <c r="H11" s="57"/>
      <c r="I11" s="11">
        <v>1</v>
      </c>
      <c r="J11" s="11">
        <v>0</v>
      </c>
      <c r="K11" s="11">
        <v>1</v>
      </c>
      <c r="L11" s="11">
        <v>0</v>
      </c>
      <c r="M11" s="11">
        <v>1</v>
      </c>
      <c r="N11" s="61"/>
      <c r="O11" s="11" t="s">
        <v>353</v>
      </c>
      <c r="P11" s="62"/>
    </row>
    <row r="12" s="55" customFormat="1" spans="1:16">
      <c r="A12" s="11">
        <v>9</v>
      </c>
      <c r="B12" s="11" t="s">
        <v>363</v>
      </c>
      <c r="C12" s="11" t="s">
        <v>349</v>
      </c>
      <c r="D12" s="11" t="s">
        <v>362</v>
      </c>
      <c r="E12" s="11" t="s">
        <v>62</v>
      </c>
      <c r="F12" s="11" t="s">
        <v>351</v>
      </c>
      <c r="G12" s="11" t="s">
        <v>352</v>
      </c>
      <c r="H12" s="57"/>
      <c r="I12" s="11">
        <v>1</v>
      </c>
      <c r="J12" s="11">
        <v>0</v>
      </c>
      <c r="K12" s="11">
        <v>1</v>
      </c>
      <c r="L12" s="11">
        <v>1</v>
      </c>
      <c r="M12" s="11">
        <v>0</v>
      </c>
      <c r="N12" s="61"/>
      <c r="O12" s="11" t="s">
        <v>353</v>
      </c>
      <c r="P12" s="62"/>
    </row>
    <row r="13" s="55" customFormat="1" spans="1:16">
      <c r="A13" s="11">
        <v>10</v>
      </c>
      <c r="B13" s="11" t="s">
        <v>364</v>
      </c>
      <c r="C13" s="11" t="s">
        <v>349</v>
      </c>
      <c r="D13" s="11" t="s">
        <v>362</v>
      </c>
      <c r="E13" s="11" t="s">
        <v>62</v>
      </c>
      <c r="F13" s="11" t="s">
        <v>351</v>
      </c>
      <c r="G13" s="11" t="s">
        <v>352</v>
      </c>
      <c r="H13" s="57"/>
      <c r="I13" s="11">
        <v>2</v>
      </c>
      <c r="J13" s="11">
        <v>0</v>
      </c>
      <c r="K13" s="11">
        <v>0</v>
      </c>
      <c r="L13" s="11">
        <v>0</v>
      </c>
      <c r="M13" s="11">
        <v>0</v>
      </c>
      <c r="N13" s="61"/>
      <c r="O13" s="11" t="s">
        <v>353</v>
      </c>
      <c r="P13" s="62"/>
    </row>
    <row r="14" s="55" customFormat="1" spans="1:16">
      <c r="A14" s="11">
        <v>11</v>
      </c>
      <c r="B14" s="11" t="s">
        <v>365</v>
      </c>
      <c r="C14" s="11" t="s">
        <v>349</v>
      </c>
      <c r="D14" s="11" t="s">
        <v>366</v>
      </c>
      <c r="E14" s="11" t="s">
        <v>62</v>
      </c>
      <c r="F14" s="11" t="s">
        <v>351</v>
      </c>
      <c r="G14" s="11" t="s">
        <v>352</v>
      </c>
      <c r="H14" s="57"/>
      <c r="I14" s="11">
        <v>1</v>
      </c>
      <c r="J14" s="11">
        <v>0</v>
      </c>
      <c r="K14" s="11">
        <v>1</v>
      </c>
      <c r="L14" s="11">
        <v>1</v>
      </c>
      <c r="M14" s="11">
        <v>0</v>
      </c>
      <c r="N14" s="61"/>
      <c r="O14" s="11" t="s">
        <v>353</v>
      </c>
      <c r="P14" s="62"/>
    </row>
    <row r="15" s="55" customFormat="1" spans="1:16">
      <c r="A15" s="11">
        <v>12</v>
      </c>
      <c r="B15" s="11" t="s">
        <v>367</v>
      </c>
      <c r="C15" s="11" t="s">
        <v>349</v>
      </c>
      <c r="D15" s="11" t="s">
        <v>366</v>
      </c>
      <c r="E15" s="11" t="s">
        <v>62</v>
      </c>
      <c r="F15" s="11" t="s">
        <v>351</v>
      </c>
      <c r="G15" s="11" t="s">
        <v>352</v>
      </c>
      <c r="H15" s="57"/>
      <c r="I15" s="9">
        <v>1</v>
      </c>
      <c r="J15" s="9">
        <v>0</v>
      </c>
      <c r="K15" s="9">
        <v>0</v>
      </c>
      <c r="L15" s="9">
        <v>0</v>
      </c>
      <c r="M15" s="9">
        <v>1</v>
      </c>
      <c r="N15" s="61"/>
      <c r="O15" s="11" t="s">
        <v>353</v>
      </c>
      <c r="P15" s="62"/>
    </row>
    <row r="16" s="55" customFormat="1" spans="1:16">
      <c r="A16" s="11">
        <v>13</v>
      </c>
      <c r="B16" s="11" t="s">
        <v>368</v>
      </c>
      <c r="C16" s="11" t="s">
        <v>349</v>
      </c>
      <c r="D16" s="11" t="s">
        <v>366</v>
      </c>
      <c r="E16" s="11" t="s">
        <v>62</v>
      </c>
      <c r="F16" s="11" t="s">
        <v>351</v>
      </c>
      <c r="G16" s="11" t="s">
        <v>352</v>
      </c>
      <c r="H16" s="57"/>
      <c r="I16" s="9">
        <v>0</v>
      </c>
      <c r="J16" s="9">
        <v>0</v>
      </c>
      <c r="K16" s="9">
        <v>0</v>
      </c>
      <c r="L16" s="9">
        <v>0</v>
      </c>
      <c r="M16" s="9">
        <v>1</v>
      </c>
      <c r="N16" s="61"/>
      <c r="O16" s="11" t="s">
        <v>353</v>
      </c>
      <c r="P16" s="62"/>
    </row>
    <row r="17" s="55" customFormat="1" spans="1:16">
      <c r="A17" s="11">
        <v>14</v>
      </c>
      <c r="B17" s="11" t="s">
        <v>369</v>
      </c>
      <c r="C17" s="11" t="s">
        <v>349</v>
      </c>
      <c r="D17" s="11" t="s">
        <v>366</v>
      </c>
      <c r="E17" s="11" t="s">
        <v>62</v>
      </c>
      <c r="F17" s="11" t="s">
        <v>351</v>
      </c>
      <c r="G17" s="11" t="s">
        <v>352</v>
      </c>
      <c r="H17" s="57"/>
      <c r="I17" s="9">
        <v>1</v>
      </c>
      <c r="J17" s="9">
        <v>0</v>
      </c>
      <c r="K17" s="9">
        <v>0</v>
      </c>
      <c r="L17" s="9">
        <v>0</v>
      </c>
      <c r="M17" s="9">
        <v>1</v>
      </c>
      <c r="N17" s="61"/>
      <c r="O17" s="11" t="s">
        <v>353</v>
      </c>
      <c r="P17" s="62"/>
    </row>
    <row r="18" s="55" customFormat="1" spans="1:16">
      <c r="A18" s="11">
        <v>15</v>
      </c>
      <c r="B18" s="11" t="s">
        <v>370</v>
      </c>
      <c r="C18" s="11" t="s">
        <v>349</v>
      </c>
      <c r="D18" s="11" t="s">
        <v>366</v>
      </c>
      <c r="E18" s="11" t="s">
        <v>62</v>
      </c>
      <c r="F18" s="11" t="s">
        <v>351</v>
      </c>
      <c r="G18" s="11" t="s">
        <v>352</v>
      </c>
      <c r="H18" s="57"/>
      <c r="I18" s="9">
        <v>0</v>
      </c>
      <c r="J18" s="9">
        <v>0</v>
      </c>
      <c r="K18" s="9">
        <v>0</v>
      </c>
      <c r="L18" s="9">
        <v>0</v>
      </c>
      <c r="M18" s="9">
        <v>1</v>
      </c>
      <c r="N18" s="61"/>
      <c r="O18" s="11" t="s">
        <v>353</v>
      </c>
      <c r="P18" s="62"/>
    </row>
    <row r="19" s="55" customFormat="1" spans="1:16">
      <c r="A19" s="11">
        <v>16</v>
      </c>
      <c r="B19" s="11" t="s">
        <v>371</v>
      </c>
      <c r="C19" s="11" t="s">
        <v>349</v>
      </c>
      <c r="D19" s="11" t="s">
        <v>366</v>
      </c>
      <c r="E19" s="11" t="s">
        <v>62</v>
      </c>
      <c r="F19" s="11" t="s">
        <v>351</v>
      </c>
      <c r="G19" s="11" t="s">
        <v>352</v>
      </c>
      <c r="H19" s="57"/>
      <c r="I19" s="11">
        <v>1</v>
      </c>
      <c r="J19" s="11">
        <v>0</v>
      </c>
      <c r="K19" s="11">
        <v>0</v>
      </c>
      <c r="L19" s="11">
        <v>0</v>
      </c>
      <c r="M19" s="11">
        <v>1</v>
      </c>
      <c r="N19" s="61"/>
      <c r="O19" s="11" t="s">
        <v>353</v>
      </c>
      <c r="P19" s="62"/>
    </row>
    <row r="20" spans="1:15">
      <c r="A20" s="11">
        <v>17</v>
      </c>
      <c r="B20" s="11" t="s">
        <v>372</v>
      </c>
      <c r="C20" s="11" t="s">
        <v>349</v>
      </c>
      <c r="D20" s="11" t="s">
        <v>366</v>
      </c>
      <c r="E20" s="11" t="s">
        <v>62</v>
      </c>
      <c r="F20" s="11" t="s">
        <v>351</v>
      </c>
      <c r="G20" s="11" t="s">
        <v>352</v>
      </c>
      <c r="H20" s="58"/>
      <c r="I20" s="11">
        <v>0</v>
      </c>
      <c r="J20" s="11">
        <v>1</v>
      </c>
      <c r="K20" s="11">
        <v>0</v>
      </c>
      <c r="L20" s="11">
        <v>0</v>
      </c>
      <c r="M20" s="11">
        <v>1</v>
      </c>
      <c r="N20" s="63"/>
      <c r="O20" s="11" t="s">
        <v>353</v>
      </c>
    </row>
    <row r="21" spans="1:15">
      <c r="A21" s="11">
        <v>18</v>
      </c>
      <c r="B21" s="11" t="s">
        <v>373</v>
      </c>
      <c r="C21" s="11" t="s">
        <v>349</v>
      </c>
      <c r="D21" s="11" t="s">
        <v>366</v>
      </c>
      <c r="E21" s="11" t="s">
        <v>62</v>
      </c>
      <c r="F21" s="11" t="s">
        <v>351</v>
      </c>
      <c r="G21" s="11" t="s">
        <v>352</v>
      </c>
      <c r="H21" s="58"/>
      <c r="I21" s="11">
        <v>2</v>
      </c>
      <c r="J21" s="11">
        <v>0</v>
      </c>
      <c r="K21" s="11">
        <v>0</v>
      </c>
      <c r="L21" s="11">
        <v>0</v>
      </c>
      <c r="M21" s="11">
        <v>0</v>
      </c>
      <c r="N21" s="63"/>
      <c r="O21" s="11" t="s">
        <v>353</v>
      </c>
    </row>
    <row r="22" spans="1:15">
      <c r="A22" s="11">
        <v>19</v>
      </c>
      <c r="B22" s="11" t="s">
        <v>374</v>
      </c>
      <c r="C22" s="11" t="s">
        <v>349</v>
      </c>
      <c r="D22" s="11" t="s">
        <v>366</v>
      </c>
      <c r="E22" s="11" t="s">
        <v>62</v>
      </c>
      <c r="F22" s="11" t="s">
        <v>351</v>
      </c>
      <c r="G22" s="11" t="s">
        <v>352</v>
      </c>
      <c r="H22" s="58"/>
      <c r="I22" s="11">
        <v>1</v>
      </c>
      <c r="J22" s="11">
        <v>0</v>
      </c>
      <c r="K22" s="11">
        <v>1</v>
      </c>
      <c r="L22" s="11">
        <v>1</v>
      </c>
      <c r="M22" s="11">
        <v>0</v>
      </c>
      <c r="N22" s="63"/>
      <c r="O22" s="11" t="s">
        <v>353</v>
      </c>
    </row>
    <row r="23" spans="1:15">
      <c r="A23" s="11">
        <v>20</v>
      </c>
      <c r="B23" s="11" t="s">
        <v>375</v>
      </c>
      <c r="C23" s="11" t="s">
        <v>349</v>
      </c>
      <c r="D23" s="11" t="s">
        <v>366</v>
      </c>
      <c r="E23" s="11" t="s">
        <v>62</v>
      </c>
      <c r="F23" s="11" t="s">
        <v>351</v>
      </c>
      <c r="G23" s="11" t="s">
        <v>352</v>
      </c>
      <c r="H23" s="58"/>
      <c r="I23" s="11">
        <v>2</v>
      </c>
      <c r="J23" s="11">
        <v>0</v>
      </c>
      <c r="K23" s="11">
        <v>0</v>
      </c>
      <c r="L23" s="11">
        <v>0</v>
      </c>
      <c r="M23" s="11">
        <v>0</v>
      </c>
      <c r="N23" s="63"/>
      <c r="O23" s="11" t="s">
        <v>353</v>
      </c>
    </row>
    <row r="24" spans="1:15">
      <c r="A24" s="11">
        <v>21</v>
      </c>
      <c r="B24" s="11" t="s">
        <v>376</v>
      </c>
      <c r="C24" s="11" t="s">
        <v>349</v>
      </c>
      <c r="D24" s="11" t="s">
        <v>366</v>
      </c>
      <c r="E24" s="11" t="s">
        <v>62</v>
      </c>
      <c r="F24" s="11" t="s">
        <v>351</v>
      </c>
      <c r="G24" s="11" t="s">
        <v>352</v>
      </c>
      <c r="H24" s="58"/>
      <c r="I24" s="11">
        <v>1</v>
      </c>
      <c r="J24" s="11">
        <v>0</v>
      </c>
      <c r="K24" s="11">
        <v>1</v>
      </c>
      <c r="L24" s="11">
        <v>1</v>
      </c>
      <c r="M24" s="11">
        <v>0</v>
      </c>
      <c r="N24" s="63"/>
      <c r="O24" s="11" t="s">
        <v>353</v>
      </c>
    </row>
    <row r="25" spans="1:15">
      <c r="A25" s="11">
        <v>22</v>
      </c>
      <c r="B25" s="11" t="s">
        <v>358</v>
      </c>
      <c r="C25" s="11" t="s">
        <v>377</v>
      </c>
      <c r="D25" s="11" t="s">
        <v>378</v>
      </c>
      <c r="E25" s="11" t="s">
        <v>62</v>
      </c>
      <c r="F25" s="11" t="s">
        <v>351</v>
      </c>
      <c r="G25" s="11" t="s">
        <v>352</v>
      </c>
      <c r="H25" s="58"/>
      <c r="I25" s="11">
        <v>2</v>
      </c>
      <c r="J25" s="11">
        <v>0</v>
      </c>
      <c r="K25" s="11">
        <v>0</v>
      </c>
      <c r="L25" s="11">
        <v>0</v>
      </c>
      <c r="M25" s="11">
        <v>0</v>
      </c>
      <c r="N25" s="63"/>
      <c r="O25" s="11" t="s">
        <v>353</v>
      </c>
    </row>
    <row r="26" spans="1:15">
      <c r="A26" s="11">
        <v>23</v>
      </c>
      <c r="B26" s="11" t="s">
        <v>355</v>
      </c>
      <c r="C26" s="11" t="s">
        <v>377</v>
      </c>
      <c r="D26" s="11" t="s">
        <v>378</v>
      </c>
      <c r="E26" s="11" t="s">
        <v>62</v>
      </c>
      <c r="F26" s="11" t="s">
        <v>351</v>
      </c>
      <c r="G26" s="11" t="s">
        <v>352</v>
      </c>
      <c r="H26" s="58"/>
      <c r="I26" s="11">
        <v>1</v>
      </c>
      <c r="J26" s="11">
        <v>0</v>
      </c>
      <c r="K26" s="11">
        <v>1</v>
      </c>
      <c r="L26" s="11">
        <v>1</v>
      </c>
      <c r="M26" s="11">
        <v>0</v>
      </c>
      <c r="N26" s="63"/>
      <c r="O26" s="11" t="s">
        <v>353</v>
      </c>
    </row>
    <row r="27" spans="1:15">
      <c r="A27" s="11">
        <v>24</v>
      </c>
      <c r="B27" s="11" t="s">
        <v>357</v>
      </c>
      <c r="C27" s="11" t="s">
        <v>377</v>
      </c>
      <c r="D27" s="11" t="s">
        <v>378</v>
      </c>
      <c r="E27" s="11" t="s">
        <v>62</v>
      </c>
      <c r="F27" s="11" t="s">
        <v>351</v>
      </c>
      <c r="G27" s="11" t="s">
        <v>352</v>
      </c>
      <c r="H27" s="58"/>
      <c r="I27" s="9">
        <v>1</v>
      </c>
      <c r="J27" s="9">
        <v>0</v>
      </c>
      <c r="K27" s="9">
        <v>0</v>
      </c>
      <c r="L27" s="9">
        <v>0</v>
      </c>
      <c r="M27" s="9">
        <v>1</v>
      </c>
      <c r="N27" s="63"/>
      <c r="O27" s="11" t="s">
        <v>353</v>
      </c>
    </row>
    <row r="28" spans="1:15">
      <c r="A28" s="11">
        <v>25</v>
      </c>
      <c r="B28" s="11" t="s">
        <v>354</v>
      </c>
      <c r="C28" s="11" t="s">
        <v>377</v>
      </c>
      <c r="D28" s="11" t="s">
        <v>379</v>
      </c>
      <c r="E28" s="11" t="s">
        <v>62</v>
      </c>
      <c r="F28" s="11" t="s">
        <v>351</v>
      </c>
      <c r="G28" s="11" t="s">
        <v>352</v>
      </c>
      <c r="H28" s="58"/>
      <c r="I28" s="9">
        <v>0</v>
      </c>
      <c r="J28" s="9">
        <v>0</v>
      </c>
      <c r="K28" s="9">
        <v>0</v>
      </c>
      <c r="L28" s="9">
        <v>0</v>
      </c>
      <c r="M28" s="9">
        <v>1</v>
      </c>
      <c r="N28" s="63"/>
      <c r="O28" s="11" t="s">
        <v>353</v>
      </c>
    </row>
    <row r="29" spans="1:15">
      <c r="A29" s="11">
        <v>26</v>
      </c>
      <c r="B29" s="11" t="s">
        <v>380</v>
      </c>
      <c r="C29" s="11" t="s">
        <v>377</v>
      </c>
      <c r="D29" s="11" t="s">
        <v>381</v>
      </c>
      <c r="E29" s="11" t="s">
        <v>62</v>
      </c>
      <c r="F29" s="11" t="s">
        <v>351</v>
      </c>
      <c r="G29" s="11" t="s">
        <v>352</v>
      </c>
      <c r="H29" s="58"/>
      <c r="I29" s="9">
        <v>1</v>
      </c>
      <c r="J29" s="9">
        <v>0</v>
      </c>
      <c r="K29" s="9">
        <v>0</v>
      </c>
      <c r="L29" s="9">
        <v>0</v>
      </c>
      <c r="M29" s="9">
        <v>1</v>
      </c>
      <c r="N29" s="63"/>
      <c r="O29" s="11" t="s">
        <v>353</v>
      </c>
    </row>
    <row r="30" spans="1:15">
      <c r="A30" s="11">
        <v>27</v>
      </c>
      <c r="B30" s="11" t="s">
        <v>382</v>
      </c>
      <c r="C30" s="11" t="s">
        <v>377</v>
      </c>
      <c r="D30" s="11" t="s">
        <v>381</v>
      </c>
      <c r="E30" s="11" t="s">
        <v>62</v>
      </c>
      <c r="F30" s="11" t="s">
        <v>351</v>
      </c>
      <c r="G30" s="11" t="s">
        <v>352</v>
      </c>
      <c r="H30" s="58"/>
      <c r="I30" s="9">
        <v>0</v>
      </c>
      <c r="J30" s="9">
        <v>0</v>
      </c>
      <c r="K30" s="9">
        <v>0</v>
      </c>
      <c r="L30" s="9">
        <v>0</v>
      </c>
      <c r="M30" s="9">
        <v>1</v>
      </c>
      <c r="N30" s="63"/>
      <c r="O30" s="11" t="s">
        <v>353</v>
      </c>
    </row>
    <row r="31" spans="1:15">
      <c r="A31" s="11">
        <v>28</v>
      </c>
      <c r="B31" s="11" t="s">
        <v>364</v>
      </c>
      <c r="C31" s="11" t="s">
        <v>377</v>
      </c>
      <c r="D31" s="11" t="s">
        <v>381</v>
      </c>
      <c r="E31" s="11" t="s">
        <v>62</v>
      </c>
      <c r="F31" s="11" t="s">
        <v>351</v>
      </c>
      <c r="G31" s="11" t="s">
        <v>352</v>
      </c>
      <c r="H31" s="58"/>
      <c r="I31" s="11">
        <v>1</v>
      </c>
      <c r="J31" s="11">
        <v>0</v>
      </c>
      <c r="K31" s="11">
        <v>1</v>
      </c>
      <c r="L31" s="11">
        <v>1</v>
      </c>
      <c r="M31" s="11">
        <v>0</v>
      </c>
      <c r="N31" s="63"/>
      <c r="O31" s="11" t="s">
        <v>353</v>
      </c>
    </row>
    <row r="32" spans="1:15">
      <c r="A32" s="11">
        <v>29</v>
      </c>
      <c r="B32" s="11" t="s">
        <v>383</v>
      </c>
      <c r="C32" s="11" t="s">
        <v>377</v>
      </c>
      <c r="D32" s="11" t="s">
        <v>381</v>
      </c>
      <c r="E32" s="11" t="s">
        <v>62</v>
      </c>
      <c r="F32" s="11" t="s">
        <v>351</v>
      </c>
      <c r="G32" s="11" t="s">
        <v>352</v>
      </c>
      <c r="H32" s="58"/>
      <c r="I32" s="11">
        <v>2</v>
      </c>
      <c r="J32" s="11">
        <v>0</v>
      </c>
      <c r="K32" s="11">
        <v>0</v>
      </c>
      <c r="L32" s="11">
        <v>0</v>
      </c>
      <c r="M32" s="11">
        <v>0</v>
      </c>
      <c r="N32" s="63"/>
      <c r="O32" s="11" t="s">
        <v>353</v>
      </c>
    </row>
    <row r="33" spans="1:15">
      <c r="A33" s="11">
        <v>30</v>
      </c>
      <c r="B33" s="11" t="s">
        <v>363</v>
      </c>
      <c r="C33" s="11" t="s">
        <v>377</v>
      </c>
      <c r="D33" s="11" t="s">
        <v>381</v>
      </c>
      <c r="E33" s="11" t="s">
        <v>62</v>
      </c>
      <c r="F33" s="11" t="s">
        <v>351</v>
      </c>
      <c r="G33" s="11" t="s">
        <v>352</v>
      </c>
      <c r="H33" s="58"/>
      <c r="I33" s="11">
        <v>1</v>
      </c>
      <c r="J33" s="11">
        <v>0</v>
      </c>
      <c r="K33" s="11">
        <v>1</v>
      </c>
      <c r="L33" s="11">
        <v>1</v>
      </c>
      <c r="M33" s="11">
        <v>0</v>
      </c>
      <c r="N33" s="63"/>
      <c r="O33" s="11" t="s">
        <v>353</v>
      </c>
    </row>
    <row r="34" spans="1:15">
      <c r="A34" s="11">
        <v>31</v>
      </c>
      <c r="B34" s="11" t="s">
        <v>365</v>
      </c>
      <c r="C34" s="11" t="s">
        <v>377</v>
      </c>
      <c r="D34" s="11" t="s">
        <v>384</v>
      </c>
      <c r="E34" s="11" t="s">
        <v>62</v>
      </c>
      <c r="F34" s="11" t="s">
        <v>351</v>
      </c>
      <c r="G34" s="11" t="s">
        <v>352</v>
      </c>
      <c r="H34" s="58"/>
      <c r="I34" s="9">
        <v>1</v>
      </c>
      <c r="J34" s="9">
        <v>0</v>
      </c>
      <c r="K34" s="9">
        <v>0</v>
      </c>
      <c r="L34" s="9">
        <v>0</v>
      </c>
      <c r="M34" s="9">
        <v>1</v>
      </c>
      <c r="N34" s="63"/>
      <c r="O34" s="11" t="s">
        <v>353</v>
      </c>
    </row>
    <row r="35" spans="1:15">
      <c r="A35" s="11">
        <v>32</v>
      </c>
      <c r="B35" s="11" t="s">
        <v>373</v>
      </c>
      <c r="C35" s="11" t="s">
        <v>377</v>
      </c>
      <c r="D35" s="11" t="s">
        <v>384</v>
      </c>
      <c r="E35" s="11" t="s">
        <v>62</v>
      </c>
      <c r="F35" s="11" t="s">
        <v>351</v>
      </c>
      <c r="G35" s="11" t="s">
        <v>352</v>
      </c>
      <c r="H35" s="58"/>
      <c r="I35" s="9">
        <v>0</v>
      </c>
      <c r="J35" s="9">
        <v>0</v>
      </c>
      <c r="K35" s="9">
        <v>0</v>
      </c>
      <c r="L35" s="9">
        <v>0</v>
      </c>
      <c r="M35" s="9">
        <v>1</v>
      </c>
      <c r="N35" s="63"/>
      <c r="O35" s="11" t="s">
        <v>353</v>
      </c>
    </row>
    <row r="36" spans="1:15">
      <c r="A36" s="11">
        <v>33</v>
      </c>
      <c r="B36" s="11" t="s">
        <v>372</v>
      </c>
      <c r="C36" s="11" t="s">
        <v>377</v>
      </c>
      <c r="D36" s="11" t="s">
        <v>384</v>
      </c>
      <c r="E36" s="11" t="s">
        <v>62</v>
      </c>
      <c r="F36" s="11" t="s">
        <v>351</v>
      </c>
      <c r="G36" s="11" t="s">
        <v>352</v>
      </c>
      <c r="H36" s="58"/>
      <c r="I36" s="9">
        <v>1</v>
      </c>
      <c r="J36" s="9">
        <v>0</v>
      </c>
      <c r="K36" s="9">
        <v>0</v>
      </c>
      <c r="L36" s="9">
        <v>0</v>
      </c>
      <c r="M36" s="9">
        <v>1</v>
      </c>
      <c r="N36" s="63"/>
      <c r="O36" s="11" t="s">
        <v>353</v>
      </c>
    </row>
    <row r="37" spans="1:15">
      <c r="A37" s="11">
        <v>34</v>
      </c>
      <c r="B37" s="11" t="s">
        <v>367</v>
      </c>
      <c r="C37" s="11" t="s">
        <v>377</v>
      </c>
      <c r="D37" s="11" t="s">
        <v>384</v>
      </c>
      <c r="E37" s="11" t="s">
        <v>62</v>
      </c>
      <c r="F37" s="11" t="s">
        <v>351</v>
      </c>
      <c r="G37" s="11" t="s">
        <v>352</v>
      </c>
      <c r="H37" s="58"/>
      <c r="I37" s="9">
        <v>0</v>
      </c>
      <c r="J37" s="9">
        <v>0</v>
      </c>
      <c r="K37" s="9">
        <v>0</v>
      </c>
      <c r="L37" s="9">
        <v>0</v>
      </c>
      <c r="M37" s="9">
        <v>1</v>
      </c>
      <c r="N37" s="63"/>
      <c r="O37" s="11" t="s">
        <v>353</v>
      </c>
    </row>
    <row r="38" spans="1:15">
      <c r="A38" s="11">
        <v>35</v>
      </c>
      <c r="B38" s="11" t="s">
        <v>375</v>
      </c>
      <c r="C38" s="11" t="s">
        <v>377</v>
      </c>
      <c r="D38" s="11" t="s">
        <v>384</v>
      </c>
      <c r="E38" s="11" t="s">
        <v>62</v>
      </c>
      <c r="F38" s="11" t="s">
        <v>351</v>
      </c>
      <c r="G38" s="11" t="s">
        <v>352</v>
      </c>
      <c r="H38" s="58"/>
      <c r="I38" s="11">
        <v>1</v>
      </c>
      <c r="J38" s="11">
        <v>0</v>
      </c>
      <c r="K38" s="11">
        <v>1</v>
      </c>
      <c r="L38" s="11">
        <v>1</v>
      </c>
      <c r="M38" s="11">
        <v>0</v>
      </c>
      <c r="N38" s="63"/>
      <c r="O38" s="11" t="s">
        <v>353</v>
      </c>
    </row>
    <row r="39" spans="1:15">
      <c r="A39" s="11">
        <v>36</v>
      </c>
      <c r="B39" s="11" t="s">
        <v>369</v>
      </c>
      <c r="C39" s="11" t="s">
        <v>377</v>
      </c>
      <c r="D39" s="11" t="s">
        <v>384</v>
      </c>
      <c r="E39" s="11" t="s">
        <v>62</v>
      </c>
      <c r="F39" s="11" t="s">
        <v>351</v>
      </c>
      <c r="G39" s="11" t="s">
        <v>352</v>
      </c>
      <c r="H39" s="58"/>
      <c r="I39" s="11">
        <v>2</v>
      </c>
      <c r="J39" s="11">
        <v>0</v>
      </c>
      <c r="K39" s="11">
        <v>0</v>
      </c>
      <c r="L39" s="11">
        <v>0</v>
      </c>
      <c r="M39" s="11">
        <v>0</v>
      </c>
      <c r="N39" s="63"/>
      <c r="O39" s="11" t="s">
        <v>353</v>
      </c>
    </row>
    <row r="40" spans="1:15">
      <c r="A40" s="11">
        <v>37</v>
      </c>
      <c r="B40" s="11" t="s">
        <v>374</v>
      </c>
      <c r="C40" s="11" t="s">
        <v>377</v>
      </c>
      <c r="D40" s="11" t="s">
        <v>384</v>
      </c>
      <c r="E40" s="11" t="s">
        <v>62</v>
      </c>
      <c r="F40" s="11" t="s">
        <v>351</v>
      </c>
      <c r="G40" s="11" t="s">
        <v>352</v>
      </c>
      <c r="H40" s="58"/>
      <c r="I40" s="11">
        <v>1</v>
      </c>
      <c r="J40" s="11">
        <v>0</v>
      </c>
      <c r="K40" s="11">
        <v>1</v>
      </c>
      <c r="L40" s="11">
        <v>1</v>
      </c>
      <c r="M40" s="11">
        <v>0</v>
      </c>
      <c r="N40" s="63"/>
      <c r="O40" s="11" t="s">
        <v>353</v>
      </c>
    </row>
    <row r="41" spans="1:15">
      <c r="A41" s="11">
        <v>38</v>
      </c>
      <c r="B41" s="11" t="s">
        <v>376</v>
      </c>
      <c r="C41" s="11" t="s">
        <v>377</v>
      </c>
      <c r="D41" s="11" t="s">
        <v>384</v>
      </c>
      <c r="E41" s="11" t="s">
        <v>62</v>
      </c>
      <c r="F41" s="11" t="s">
        <v>351</v>
      </c>
      <c r="G41" s="11" t="s">
        <v>352</v>
      </c>
      <c r="H41" s="58"/>
      <c r="I41" s="11">
        <v>2</v>
      </c>
      <c r="J41" s="11">
        <v>0</v>
      </c>
      <c r="K41" s="11">
        <v>0</v>
      </c>
      <c r="L41" s="11">
        <v>0</v>
      </c>
      <c r="M41" s="11">
        <v>0</v>
      </c>
      <c r="N41" s="63"/>
      <c r="O41" s="11" t="s">
        <v>353</v>
      </c>
    </row>
    <row r="42" spans="1:1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64"/>
      <c r="O42" s="12"/>
    </row>
    <row r="43" s="2" customFormat="1" ht="18.75" spans="1:15">
      <c r="A43" s="13" t="s">
        <v>385</v>
      </c>
      <c r="B43" s="14"/>
      <c r="C43" s="14"/>
      <c r="D43" s="15"/>
      <c r="E43" s="16"/>
      <c r="F43" s="31"/>
      <c r="G43" s="31"/>
      <c r="H43" s="31"/>
      <c r="I43" s="26"/>
      <c r="J43" s="13" t="s">
        <v>386</v>
      </c>
      <c r="K43" s="14"/>
      <c r="L43" s="14"/>
      <c r="M43" s="15"/>
      <c r="N43" s="65"/>
      <c r="O43" s="24"/>
    </row>
    <row r="44" ht="34" customHeight="1" spans="1:15">
      <c r="A44" s="20" t="s">
        <v>387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</sheetData>
  <mergeCells count="15">
    <mergeCell ref="A1:O1"/>
    <mergeCell ref="A43:D43"/>
    <mergeCell ref="E43:I43"/>
    <mergeCell ref="J43:M43"/>
    <mergeCell ref="A44:O4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9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尾期1+2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2025-06-09T13:16:13Z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