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tabRatio="892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9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2" sheetId="20" r:id="rId16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<sst xmlns="http://schemas.openxmlformats.org/spreadsheetml/2006/main" count="1423" uniqueCount="386">
  <si>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</si>
  <si>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</si>
  <si>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</si>
  <si>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</si>
  <si>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</si>
  <si>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</si>
  <si>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</si>
  <si>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</si>
  <si>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</si>
  <si>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</si>
  <si>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</si>
  <si>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</si>
  <si>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</si>
  <si>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</si>
  <si>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</si>
  <si>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</si>
  <si>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</si>
  <si>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</si>
  <si>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</si>
  <si>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</si>
  <si>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</si>
  <si>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</si>
  <si>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</si>
  <si>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</si>
  <si>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</si>
  <si>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</si>
  <si>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</si>
  <si>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</si>
  <si>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</si>
  <si>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</si>
  <si>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</si>
  <si>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</si>
  <si>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</si>
  <si>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</si>
  <si>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</si>
  <si>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</si>
  <si>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</si>
  <si>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</si>
  <si>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</si>
  <si>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</si>
  <si>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</si>
  <si>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</si>
  <si>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</si>
  <si>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</si>
  <si>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</si>
  <si>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</si>
  <si>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</si>
  <si>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TAWWAN91545</t>
  </si>
  <si>
    <t>合同交期</t>
  </si>
  <si>
    <t>2025/8/28  2025/9/13  2025/9/18  2025/10/3  2025/10/13</t>
  </si>
  <si>
    <t>产前确认样</t>
  </si>
  <si>
    <t>有</t>
  </si>
  <si>
    <t>无</t>
  </si>
  <si>
    <t>品名</t>
  </si>
  <si>
    <t>男式套羽绒冲锋衣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</si>
  <si>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</si>
  <si>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</si>
  <si>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</si>
  <si>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</si>
  <si>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</si>
  <si>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</si>
  <si>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</si>
  <si>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</si>
  <si>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</si>
  <si>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CGDD25043000085
CGDD25043000086
CGDD25043000087
CGDD25043000088
CGDD25043000089
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</si>
  <si>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</si>
  <si>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</si>
  <si>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</si>
  <si>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</si>
  <si>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</si>
  <si>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</si>
  <si>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</si>
  <si>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</si>
  <si>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</si>
  <si>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</si>
  <si>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</si>
  <si>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</si>
  <si>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</si>
  <si>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</si>
  <si>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</si>
  <si>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</si>
  <si>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</si>
  <si>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</si>
  <si>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</si>
  <si>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</si>
  <si>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</si>
  <si>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</si>
  <si>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</si>
  <si>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</si>
  <si>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</si>
  <si>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</si>
  <si>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</si>
  <si>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</si>
  <si>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</si>
  <si>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</si>
  <si>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</si>
  <si>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</si>
  <si>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</si>
  <si>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</si>
  <si>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</si>
  <si>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</si>
  <si>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</si>
  <si>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海鸥灰</t>
  </si>
  <si>
    <t>黑色</t>
  </si>
  <si>
    <t>灰岩绿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</si>
  <si>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</si>
  <si>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M#4件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</si>
  <si>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</si>
  <si>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</si>
  <si>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</si>
  <si>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</si>
  <si>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</si>
  <si>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1。清理干净内外线毛</t>
  </si>
  <si>
    <t>2。袖口注意不要吃纵不匀斜柳</t>
  </si>
  <si>
    <t>3。下摆要宽窄均匀</t>
  </si>
  <si>
    <t>4。注意后领窝要平服，不要褶皱，死折</t>
  </si>
  <si>
    <t>5。修笼腋下皱多，不平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</si>
  <si>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</si>
  <si>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</si>
  <si>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</si>
  <si>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</si>
  <si>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</si>
  <si>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</si>
  <si>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</si>
  <si>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</si>
  <si>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</si>
  <si>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</si>
  <si>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</si>
  <si>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</si>
  <si>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</si>
  <si>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</si>
  <si>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</si>
  <si>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</si>
  <si>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</si>
  <si>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</si>
  <si>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</si>
  <si>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</si>
  <si>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</si>
  <si>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</si>
  <si>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</si>
  <si>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</si>
  <si>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</si>
  <si>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</si>
  <si>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</si>
  <si>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</si>
  <si>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</si>
  <si>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洗前\洗后</t>
  </si>
  <si>
    <t>后中长</t>
  </si>
  <si>
    <t>+0.3/0</t>
  </si>
  <si>
    <t>0/0</t>
  </si>
  <si>
    <t>+0.2/0</t>
  </si>
  <si>
    <t>0.3+/0</t>
  </si>
  <si>
    <t>前中长</t>
  </si>
  <si>
    <t>+0.3/0.4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</si>
  <si>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</si>
  <si>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</si>
  <si>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</si>
  <si>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</si>
  <si>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</si>
  <si>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</si>
  <si>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</si>
  <si>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</si>
  <si>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</si>
  <si>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</si>
  <si>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-1/-1</t>
  </si>
  <si>
    <t>-0.9/-1</t>
  </si>
  <si>
    <t>-0.7/-0.8</t>
  </si>
  <si>
    <t>肩宽</t>
  </si>
  <si>
    <t>0/-0.1</t>
  </si>
  <si>
    <t>-0.2/-0.2</t>
  </si>
  <si>
    <t>0/-0.3</t>
  </si>
  <si>
    <t>肩点袖长</t>
  </si>
  <si>
    <t>+0.2/+0.2</t>
  </si>
  <si>
    <t>+0.2/+0.3</t>
  </si>
  <si>
    <t>+0.3/+0.3</t>
  </si>
  <si>
    <t>袖肥/2（参
考值见注解）</t>
  </si>
  <si>
    <t>袖肘围/2</t>
  </si>
  <si>
    <t>袖口围/2</t>
  </si>
  <si>
    <t>前领高</t>
  </si>
  <si>
    <t>下领围</t>
  </si>
  <si>
    <t>+0.4/+0.3</t>
  </si>
  <si>
    <t>+0.5/+0.3</t>
  </si>
  <si>
    <t>帽高</t>
  </si>
  <si>
    <t>0.2/0.2</t>
  </si>
  <si>
    <t>帽宽</t>
  </si>
  <si>
    <t>侧袋长</t>
  </si>
  <si>
    <t>门襟宽</t>
  </si>
  <si>
    <t>底襟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</si>
  <si>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</si>
  <si>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</si>
  <si>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</si>
  <si>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</si>
  <si>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</si>
  <si>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</si>
  <si>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</si>
  <si>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</si>
  <si>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</si>
  <si>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</si>
  <si>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</si>
  <si>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</si>
  <si>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</si>
  <si>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灰岩绿：15#19#21#29#31#各5件</t>
  </si>
  <si>
    <t>黑色：21#22#28#33#各5件</t>
  </si>
  <si>
    <t>海鸥灰：26#27#35#39#各5件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</si>
  <si>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</si>
  <si>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</si>
  <si>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</si>
  <si>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</si>
  <si>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</si>
  <si>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</si>
  <si>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</si>
  <si>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</si>
  <si>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0/0.2</t>
  </si>
  <si>
    <t>0.1/0</t>
  </si>
  <si>
    <t>0.1/0.2</t>
  </si>
  <si>
    <t>-0.4/-0.6</t>
  </si>
  <si>
    <t>-0.5/-0.7</t>
  </si>
  <si>
    <t>-0.4/-0.4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</si>
  <si>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</si>
  <si>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</si>
  <si>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</si>
  <si>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</si>
  <si>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</si>
  <si>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</si>
  <si>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</si>
  <si>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</si>
  <si>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</si>
  <si>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</si>
  <si>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</si>
  <si>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</si>
  <si>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</si>
  <si>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</si>
  <si>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</si>
  <si>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</si>
  <si>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</si>
  <si>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</si>
  <si>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</si>
  <si>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</si>
  <si>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</si>
  <si>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CGDD25043000085   1835件、抽验180件
              CGDD25043000086   1959件、抽验200件
              CGDD25043000087   4000件、抽验400件
              CGDD25043000088   5157件、抽验500件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</si>
  <si>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</si>
  <si>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</si>
  <si>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</si>
  <si>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</si>
  <si>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</si>
  <si>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</si>
  <si>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</si>
  <si>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</si>
  <si>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</si>
  <si>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</si>
  <si>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</si>
  <si>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</si>
  <si>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</si>
  <si>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</si>
  <si>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灰岩绿：35#38#41#48#60#61#77#83#90#99#110#116#117#139#150#</t>
  </si>
  <si>
    <t>黑色： 38#40#44#41#55#56#71#75#83#89#98#99#106#110#119#140#141#</t>
  </si>
  <si>
    <t>海鸥灰：44#48#49#57#66#79#83#88#101#102#130#141#143#149#151#</t>
  </si>
  <si>
    <t>情况说明：</t>
  </si>
  <si>
    <t xml:space="preserve">【问题点描述】  </t>
  </si>
  <si>
    <t>1、少量脏污，线毛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</si>
  <si>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</si>
  <si>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</si>
  <si>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</si>
  <si>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</si>
  <si>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</si>
  <si>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</si>
  <si>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</si>
  <si>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</si>
  <si>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抽验未超标，同意出货。</t>
  </si>
  <si>
    <t>检验人</t>
  </si>
  <si>
    <t>采购凭证编号： CGDD25043000089  4449件、抽验450件</t>
  </si>
  <si>
    <t>灰岩绿：170#173#181#188#190#194#200#204#205#212#</t>
  </si>
  <si>
    <t>黑色： 181#183#190#191#200#207#214#219#228#240#245#251#</t>
  </si>
  <si>
    <t>海鸥灰：190#191#202#209#215#219#222#229#237#243#244#251#</t>
  </si>
  <si>
    <t>1、少量线毛</t>
  </si>
  <si>
    <t>+0.2/0.2</t>
  </si>
  <si>
    <t>0/-0.4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</si>
  <si>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</si>
  <si>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</si>
  <si>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</si>
  <si>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</si>
  <si>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</si>
  <si>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</si>
  <si>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</si>
  <si>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</si>
  <si>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</si>
  <si>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</si>
  <si>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</si>
  <si>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</si>
  <si>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</si>
  <si>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</si>
  <si>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</si>
  <si>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</si>
  <si>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</si>
  <si>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2/6</t>
  </si>
  <si>
    <t>FW11550</t>
  </si>
  <si>
    <t>台华高新</t>
  </si>
  <si>
    <t>5/9</t>
  </si>
  <si>
    <t>3/4</t>
  </si>
  <si>
    <t>制表时间：2025/5/30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</si>
  <si>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</si>
  <si>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</si>
  <si>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</si>
  <si>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</si>
  <si>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</si>
  <si>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</si>
  <si>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</si>
  <si>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</si>
  <si>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</si>
  <si>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</si>
  <si>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5/7</t>
  </si>
  <si>
    <t>YES</t>
  </si>
  <si>
    <t>7/13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</si>
  <si>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</si>
  <si>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</si>
  <si>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</si>
  <si>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</si>
  <si>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</si>
  <si>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</si>
  <si>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</si>
  <si>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</si>
  <si>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</si>
  <si>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</si>
  <si>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</si>
  <si>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G14FW1100</t>
  </si>
  <si>
    <t>超细天鹅绒</t>
  </si>
  <si>
    <t>新颜</t>
  </si>
  <si>
    <t>KE00815</t>
  </si>
  <si>
    <t>5#尼龙双开尾反装，TD011/DABLH拉头</t>
  </si>
  <si>
    <t>KE</t>
  </si>
  <si>
    <t>XJ00002</t>
  </si>
  <si>
    <t>橡筋绳</t>
  </si>
  <si>
    <t>上海锦湾</t>
  </si>
  <si>
    <t>ZD00014</t>
  </si>
  <si>
    <t>定卡织带</t>
  </si>
  <si>
    <t>SK00005</t>
  </si>
  <si>
    <t>面金属四件扣</t>
  </si>
  <si>
    <t>嘉善天路达</t>
  </si>
  <si>
    <t>内件</t>
  </si>
  <si>
    <t>赢合</t>
  </si>
  <si>
    <t>FW07860</t>
  </si>
  <si>
    <t>BB00011</t>
  </si>
  <si>
    <t>无LOGO单面绒弹力包边带</t>
  </si>
  <si>
    <t>YK00032</t>
  </si>
  <si>
    <t>5#树脂开尾，DU拉头，含注塑上止</t>
  </si>
  <si>
    <t>YK</t>
  </si>
  <si>
    <t>涤纶平纹定卡织带</t>
  </si>
  <si>
    <t>QY00001</t>
  </si>
  <si>
    <t>喷漆气眼</t>
  </si>
  <si>
    <t>9/14</t>
  </si>
  <si>
    <t>6/10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</si>
  <si>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</si>
  <si>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</si>
  <si>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</si>
  <si>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</si>
  <si>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</si>
  <si>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</si>
  <si>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</si>
  <si>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3/8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</si>
  <si>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</si>
  <si>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</si>
  <si>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5/6</t>
  </si>
  <si>
    <t>ok</t>
  </si>
  <si>
    <t>7/11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</si>
  <si>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</si>
  <si>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</si>
  <si>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</si>
  <si>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</si>
  <si>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</si>
  <si>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</si>
  <si>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</si>
  <si>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</si>
  <si>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1/2</t>
  </si>
  <si>
    <t>所有缝份</t>
  </si>
  <si>
    <t>胶条</t>
  </si>
  <si>
    <t>印花</t>
  </si>
  <si>
    <t>洗测2次</t>
  </si>
  <si>
    <t>6/7</t>
  </si>
  <si>
    <t>5/13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</si>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</sst>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7" borderId="6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65" applyNumberFormat="0" applyAlignment="0" applyProtection="0">
      <alignment vertical="center"/>
    </xf>
    <xf numFmtId="0" fontId="46" fillId="9" borderId="66" applyNumberFormat="0" applyAlignment="0" applyProtection="0">
      <alignment vertical="center"/>
    </xf>
    <xf numFmtId="0" fontId="47" fillId="9" borderId="65" applyNumberFormat="0" applyAlignment="0" applyProtection="0">
      <alignment vertical="center"/>
    </xf>
    <xf numFmtId="0" fontId="48" fillId="10" borderId="67" applyNumberFormat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6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57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22" fillId="0" borderId="0">
      <alignment vertical="center"/>
    </xf>
    <xf numFmtId="0" fontId="58" fillId="0" borderId="0">
      <alignment vertical="center"/>
    </xf>
    <xf numFmtId="0" fontId="22" fillId="0" borderId="0">
      <alignment vertical="center"/>
    </xf>
  </cellStyleXfs>
  <cellXfs count="36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2" fillId="0" borderId="0" xfId="55" applyFont="1" applyFill="1"/>
    <xf numFmtId="0" fontId="13" fillId="0" borderId="0" xfId="0" applyFont="1" applyFill="1" applyAlignment="1">
      <alignment vertical="center"/>
    </xf>
    <xf numFmtId="0" fontId="12" fillId="0" borderId="9" xfId="55" applyFont="1" applyFill="1" applyBorder="1" applyAlignment="1">
      <alignment horizontal="center" vertical="center"/>
    </xf>
    <xf numFmtId="0" fontId="12" fillId="0" borderId="0" xfId="55" applyFont="1" applyFill="1" applyAlignment="1">
      <alignment horizontal="center" vertical="center"/>
    </xf>
    <xf numFmtId="0" fontId="14" fillId="0" borderId="2" xfId="57" applyFont="1" applyFill="1" applyBorder="1" applyAlignment="1">
      <alignment horizontal="center"/>
    </xf>
    <xf numFmtId="0" fontId="15" fillId="0" borderId="10" xfId="54" applyFont="1" applyFill="1" applyBorder="1" applyAlignment="1">
      <alignment horizontal="left" vertical="center"/>
    </xf>
    <xf numFmtId="0" fontId="15" fillId="0" borderId="11" xfId="54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0" fontId="14" fillId="0" borderId="7" xfId="57" applyFont="1" applyFill="1" applyBorder="1" applyAlignment="1">
      <alignment horizontal="center" vertical="center"/>
    </xf>
    <xf numFmtId="0" fontId="16" fillId="0" borderId="2" xfId="64" applyFont="1" applyFill="1" applyBorder="1" applyAlignment="1">
      <alignment horizontal="left" vertical="top"/>
    </xf>
    <xf numFmtId="0" fontId="16" fillId="0" borderId="2" xfId="64" applyFont="1" applyFill="1" applyBorder="1" applyAlignment="1">
      <alignment horizontal="left" vertical="top" wrapText="1"/>
    </xf>
    <xf numFmtId="0" fontId="17" fillId="0" borderId="2" xfId="56" applyFont="1" applyFill="1" applyBorder="1">
      <alignment vertical="center"/>
    </xf>
    <xf numFmtId="0" fontId="18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4" fillId="0" borderId="2" xfId="57" applyNumberFormat="1" applyFont="1" applyFill="1" applyBorder="1" applyAlignment="1">
      <alignment horizontal="center"/>
    </xf>
    <xf numFmtId="0" fontId="12" fillId="0" borderId="2" xfId="55" applyFont="1" applyFill="1" applyBorder="1"/>
    <xf numFmtId="14" fontId="12" fillId="0" borderId="2" xfId="55" applyNumberFormat="1" applyFont="1" applyFill="1" applyBorder="1"/>
    <xf numFmtId="0" fontId="19" fillId="0" borderId="0" xfId="54" applyFill="1" applyAlignment="1">
      <alignment horizontal="left" vertical="center"/>
    </xf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vertical="center"/>
    </xf>
    <xf numFmtId="0" fontId="22" fillId="0" borderId="16" xfId="54" applyFont="1" applyFill="1" applyBorder="1" applyAlignment="1">
      <alignment horizontal="left" vertical="center"/>
    </xf>
    <xf numFmtId="0" fontId="22" fillId="0" borderId="17" xfId="54" applyFont="1" applyFill="1" applyBorder="1" applyAlignment="1">
      <alignment horizontal="left" vertical="center"/>
    </xf>
    <xf numFmtId="0" fontId="21" fillId="0" borderId="10" xfId="54" applyFont="1" applyFill="1" applyBorder="1" applyAlignment="1">
      <alignment vertical="center"/>
    </xf>
    <xf numFmtId="178" fontId="23" fillId="0" borderId="10" xfId="54" applyNumberFormat="1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horizontal="right" vertical="center"/>
    </xf>
    <xf numFmtId="0" fontId="21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vertical="center"/>
    </xf>
    <xf numFmtId="0" fontId="22" fillId="0" borderId="19" xfId="54" applyFont="1" applyFill="1" applyBorder="1" applyAlignment="1">
      <alignment horizontal="center" vertical="center"/>
    </xf>
    <xf numFmtId="0" fontId="21" fillId="0" borderId="19" xfId="54" applyFont="1" applyFill="1" applyBorder="1" applyAlignment="1">
      <alignment vertical="center"/>
    </xf>
    <xf numFmtId="0" fontId="23" fillId="0" borderId="19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center" vertical="center"/>
    </xf>
    <xf numFmtId="0" fontId="21" fillId="0" borderId="19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20" xfId="54" applyFont="1" applyFill="1" applyBorder="1" applyAlignment="1">
      <alignment horizontal="left" vertical="center" wrapText="1"/>
    </xf>
    <xf numFmtId="0" fontId="21" fillId="0" borderId="21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0" fontId="23" fillId="0" borderId="16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horizontal="center" vertical="center"/>
    </xf>
    <xf numFmtId="0" fontId="15" fillId="0" borderId="23" xfId="54" applyFont="1" applyFill="1" applyBorder="1" applyAlignment="1">
      <alignment horizontal="left" vertical="center"/>
    </xf>
    <xf numFmtId="0" fontId="15" fillId="0" borderId="22" xfId="54" applyFont="1" applyFill="1" applyBorder="1" applyAlignment="1">
      <alignment horizontal="left"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 wrapText="1"/>
    </xf>
    <xf numFmtId="0" fontId="23" fillId="0" borderId="10" xfId="54" applyFont="1" applyFill="1" applyBorder="1" applyAlignment="1">
      <alignment horizontal="left" vertical="center" wrapText="1"/>
    </xf>
    <xf numFmtId="0" fontId="21" fillId="0" borderId="18" xfId="54" applyFont="1" applyFill="1" applyBorder="1" applyAlignment="1">
      <alignment horizontal="left" vertical="center"/>
    </xf>
    <xf numFmtId="0" fontId="19" fillId="0" borderId="19" xfId="54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center" vertical="center"/>
    </xf>
    <xf numFmtId="0" fontId="21" fillId="0" borderId="25" xfId="54" applyFont="1" applyFill="1" applyBorder="1" applyAlignment="1">
      <alignment horizontal="left" vertical="center"/>
    </xf>
    <xf numFmtId="0" fontId="19" fillId="0" borderId="23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15" fillId="0" borderId="13" xfId="54" applyFont="1" applyFill="1" applyBorder="1" applyAlignment="1">
      <alignment horizontal="left" vertical="center"/>
    </xf>
    <xf numFmtId="0" fontId="15" fillId="0" borderId="14" xfId="54" applyFont="1" applyFill="1" applyBorder="1" applyAlignment="1">
      <alignment horizontal="left" vertical="center"/>
    </xf>
    <xf numFmtId="0" fontId="21" fillId="0" borderId="16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178" fontId="23" fillId="0" borderId="19" xfId="54" applyNumberFormat="1" applyFont="1" applyFill="1" applyBorder="1" applyAlignment="1">
      <alignment vertical="center"/>
    </xf>
    <xf numFmtId="0" fontId="21" fillId="0" borderId="19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center" vertical="center"/>
    </xf>
    <xf numFmtId="0" fontId="21" fillId="0" borderId="11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3" fillId="0" borderId="17" xfId="54" applyFont="1" applyFill="1" applyBorder="1" applyAlignment="1">
      <alignment horizontal="center" vertical="center"/>
    </xf>
    <xf numFmtId="0" fontId="15" fillId="0" borderId="17" xfId="54" applyFont="1" applyFill="1" applyBorder="1" applyAlignment="1">
      <alignment horizontal="left" vertical="center"/>
    </xf>
    <xf numFmtId="0" fontId="21" fillId="0" borderId="29" xfId="54" applyFont="1" applyFill="1" applyBorder="1" applyAlignment="1">
      <alignment horizontal="left" vertical="center"/>
    </xf>
    <xf numFmtId="0" fontId="21" fillId="0" borderId="11" xfId="54" applyFont="1" applyFill="1" applyBorder="1" applyAlignment="1">
      <alignment horizontal="left" vertical="center"/>
    </xf>
    <xf numFmtId="0" fontId="23" fillId="0" borderId="17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 wrapText="1"/>
    </xf>
    <xf numFmtId="0" fontId="19" fillId="0" borderId="30" xfId="54" applyFill="1" applyBorder="1" applyAlignment="1">
      <alignment horizontal="center" vertical="center"/>
    </xf>
    <xf numFmtId="0" fontId="19" fillId="0" borderId="17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15" fillId="0" borderId="29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center" vertical="center"/>
    </xf>
    <xf numFmtId="0" fontId="17" fillId="0" borderId="0" xfId="56" applyFont="1" applyFill="1">
      <alignment vertical="center"/>
    </xf>
    <xf numFmtId="0" fontId="16" fillId="0" borderId="2" xfId="63" applyFont="1" applyFill="1" applyBorder="1" applyAlignment="1">
      <alignment horizontal="left" vertical="top"/>
    </xf>
    <xf numFmtId="14" fontId="12" fillId="0" borderId="0" xfId="55" applyNumberFormat="1" applyFont="1" applyFill="1"/>
    <xf numFmtId="0" fontId="19" fillId="0" borderId="0" xfId="54" applyFont="1" applyAlignment="1">
      <alignment horizontal="left" vertical="center"/>
    </xf>
    <xf numFmtId="0" fontId="25" fillId="0" borderId="12" xfId="54" applyFont="1" applyBorder="1" applyAlignment="1">
      <alignment horizontal="center" vertical="top"/>
    </xf>
    <xf numFmtId="0" fontId="24" fillId="0" borderId="33" xfId="54" applyFont="1" applyBorder="1" applyAlignment="1">
      <alignment horizontal="left" vertical="center"/>
    </xf>
    <xf numFmtId="0" fontId="22" fillId="0" borderId="34" xfId="54" applyFont="1" applyBorder="1" applyAlignment="1">
      <alignment horizontal="center" vertical="center"/>
    </xf>
    <xf numFmtId="0" fontId="24" fillId="0" borderId="34" xfId="54" applyFont="1" applyBorder="1" applyAlignment="1">
      <alignment horizontal="center" vertical="center"/>
    </xf>
    <xf numFmtId="0" fontId="15" fillId="0" borderId="34" xfId="54" applyFont="1" applyBorder="1" applyAlignment="1">
      <alignment horizontal="left" vertical="center"/>
    </xf>
    <xf numFmtId="0" fontId="15" fillId="0" borderId="13" xfId="54" applyFont="1" applyBorder="1" applyAlignment="1">
      <alignment horizontal="center" vertical="center"/>
    </xf>
    <xf numFmtId="0" fontId="15" fillId="0" borderId="14" xfId="54" applyFont="1" applyBorder="1" applyAlignment="1">
      <alignment horizontal="center" vertical="center"/>
    </xf>
    <xf numFmtId="0" fontId="15" fillId="0" borderId="29" xfId="54" applyFont="1" applyBorder="1" applyAlignment="1">
      <alignment horizontal="center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29" xfId="54" applyFont="1" applyBorder="1" applyAlignment="1">
      <alignment horizontal="center" vertical="center"/>
    </xf>
    <xf numFmtId="0" fontId="15" fillId="0" borderId="15" xfId="54" applyFont="1" applyBorder="1" applyAlignment="1">
      <alignment horizontal="left" vertical="center"/>
    </xf>
    <xf numFmtId="0" fontId="22" fillId="0" borderId="10" xfId="54" applyFont="1" applyFill="1" applyBorder="1" applyAlignment="1">
      <alignment horizontal="left" vertical="center"/>
    </xf>
    <xf numFmtId="0" fontId="22" fillId="0" borderId="11" xfId="54" applyFont="1" applyFill="1" applyBorder="1" applyAlignment="1">
      <alignment horizontal="left" vertical="center"/>
    </xf>
    <xf numFmtId="0" fontId="15" fillId="0" borderId="10" xfId="54" applyFont="1" applyBorder="1" applyAlignment="1">
      <alignment horizontal="left" vertical="center"/>
    </xf>
    <xf numFmtId="14" fontId="22" fillId="0" borderId="10" xfId="54" applyNumberFormat="1" applyFont="1" applyFill="1" applyBorder="1" applyAlignment="1">
      <alignment horizontal="center" vertical="center" wrapText="1"/>
    </xf>
    <xf numFmtId="14" fontId="22" fillId="0" borderId="11" xfId="54" applyNumberFormat="1" applyFont="1" applyFill="1" applyBorder="1" applyAlignment="1">
      <alignment horizontal="center" vertical="center" wrapText="1"/>
    </xf>
    <xf numFmtId="0" fontId="15" fillId="0" borderId="15" xfId="54" applyFont="1" applyBorder="1" applyAlignment="1">
      <alignment vertical="center"/>
    </xf>
    <xf numFmtId="9" fontId="22" fillId="0" borderId="10" xfId="54" applyNumberFormat="1" applyFont="1" applyFill="1" applyBorder="1" applyAlignment="1" applyProtection="1">
      <alignment horizontal="center" vertical="center"/>
    </xf>
    <xf numFmtId="0" fontId="22" fillId="0" borderId="11" xfId="54" applyFont="1" applyFill="1" applyBorder="1" applyAlignment="1">
      <alignment horizontal="center" vertical="center"/>
    </xf>
    <xf numFmtId="9" fontId="22" fillId="0" borderId="10" xfId="54" applyNumberFormat="1" applyFont="1" applyFill="1" applyBorder="1" applyAlignment="1">
      <alignment horizontal="center" vertical="center"/>
    </xf>
    <xf numFmtId="0" fontId="15" fillId="0" borderId="15" xfId="54" applyFont="1" applyBorder="1" applyAlignment="1">
      <alignment horizontal="center" vertical="center"/>
    </xf>
    <xf numFmtId="0" fontId="22" fillId="0" borderId="15" xfId="54" applyFont="1" applyBorder="1" applyAlignment="1">
      <alignment horizontal="left" vertical="center"/>
    </xf>
    <xf numFmtId="0" fontId="26" fillId="0" borderId="18" xfId="54" applyFont="1" applyBorder="1" applyAlignment="1">
      <alignment vertical="center"/>
    </xf>
    <xf numFmtId="0" fontId="27" fillId="0" borderId="19" xfId="6" applyNumberFormat="1" applyFont="1" applyFill="1" applyBorder="1" applyAlignment="1" applyProtection="1">
      <alignment horizontal="center" vertical="center" wrapText="1"/>
    </xf>
    <xf numFmtId="0" fontId="28" fillId="0" borderId="30" xfId="54" applyFont="1" applyFill="1" applyBorder="1" applyAlignment="1">
      <alignment horizontal="center" vertical="center" wrapText="1"/>
    </xf>
    <xf numFmtId="0" fontId="15" fillId="0" borderId="18" xfId="54" applyFont="1" applyBorder="1" applyAlignment="1">
      <alignment horizontal="left" vertical="center"/>
    </xf>
    <xf numFmtId="0" fontId="15" fillId="0" borderId="19" xfId="54" applyFont="1" applyBorder="1" applyAlignment="1">
      <alignment horizontal="left" vertical="center"/>
    </xf>
    <xf numFmtId="14" fontId="22" fillId="0" borderId="19" xfId="54" applyNumberFormat="1" applyFont="1" applyFill="1" applyBorder="1" applyAlignment="1">
      <alignment horizontal="center" vertical="center" wrapText="1"/>
    </xf>
    <xf numFmtId="14" fontId="22" fillId="0" borderId="30" xfId="54" applyNumberFormat="1" applyFont="1" applyFill="1" applyBorder="1" applyAlignment="1">
      <alignment horizontal="center" vertical="center" wrapText="1"/>
    </xf>
    <xf numFmtId="0" fontId="24" fillId="0" borderId="0" xfId="54" applyFont="1" applyBorder="1" applyAlignment="1">
      <alignment horizontal="left" vertical="center"/>
    </xf>
    <xf numFmtId="0" fontId="15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15" fillId="0" borderId="14" xfId="54" applyFont="1" applyBorder="1" applyAlignment="1">
      <alignment vertical="center"/>
    </xf>
    <xf numFmtId="0" fontId="19" fillId="0" borderId="10" xfId="54" applyFont="1" applyBorder="1" applyAlignment="1">
      <alignment horizontal="left" vertical="center"/>
    </xf>
    <xf numFmtId="0" fontId="22" fillId="0" borderId="10" xfId="54" applyFont="1" applyBorder="1" applyAlignment="1">
      <alignment horizontal="left" vertical="center"/>
    </xf>
    <xf numFmtId="0" fontId="19" fillId="0" borderId="10" xfId="54" applyFont="1" applyBorder="1" applyAlignment="1">
      <alignment vertical="center"/>
    </xf>
    <xf numFmtId="0" fontId="15" fillId="0" borderId="10" xfId="54" applyFont="1" applyBorder="1" applyAlignment="1">
      <alignment vertical="center"/>
    </xf>
    <xf numFmtId="0" fontId="15" fillId="0" borderId="0" xfId="54" applyFont="1" applyBorder="1" applyAlignment="1">
      <alignment horizontal="left" vertical="center"/>
    </xf>
    <xf numFmtId="0" fontId="23" fillId="0" borderId="13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2" fillId="0" borderId="19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5" fillId="0" borderId="15" xfId="54" applyFont="1" applyFill="1" applyBorder="1" applyAlignment="1">
      <alignment horizontal="left" vertical="center"/>
    </xf>
    <xf numFmtId="0" fontId="15" fillId="0" borderId="18" xfId="54" applyFont="1" applyBorder="1" applyAlignment="1">
      <alignment horizontal="center" vertical="center"/>
    </xf>
    <xf numFmtId="0" fontId="15" fillId="0" borderId="19" xfId="54" applyFont="1" applyBorder="1" applyAlignment="1">
      <alignment horizontal="center" vertical="center"/>
    </xf>
    <xf numFmtId="0" fontId="15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left" vertical="center"/>
    </xf>
    <xf numFmtId="0" fontId="15" fillId="0" borderId="26" xfId="54" applyFont="1" applyFill="1" applyBorder="1" applyAlignment="1">
      <alignment horizontal="left" vertical="center"/>
    </xf>
    <xf numFmtId="0" fontId="15" fillId="0" borderId="27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15" fillId="0" borderId="23" xfId="54" applyFont="1" applyBorder="1" applyAlignment="1">
      <alignment horizontal="left" vertical="center"/>
    </xf>
    <xf numFmtId="0" fontId="15" fillId="0" borderId="22" xfId="54" applyFont="1" applyBorder="1" applyAlignment="1">
      <alignment horizontal="left" vertical="center"/>
    </xf>
    <xf numFmtId="0" fontId="24" fillId="0" borderId="35" xfId="54" applyFont="1" applyBorder="1" applyAlignment="1">
      <alignment vertical="center"/>
    </xf>
    <xf numFmtId="0" fontId="22" fillId="0" borderId="36" xfId="54" applyFont="1" applyBorder="1" applyAlignment="1">
      <alignment horizontal="center" vertical="center"/>
    </xf>
    <xf numFmtId="0" fontId="24" fillId="0" borderId="36" xfId="54" applyFont="1" applyBorder="1" applyAlignment="1">
      <alignment vertical="center"/>
    </xf>
    <xf numFmtId="0" fontId="22" fillId="0" borderId="36" xfId="54" applyFont="1" applyBorder="1" applyAlignment="1">
      <alignment vertical="center"/>
    </xf>
    <xf numFmtId="58" fontId="19" fillId="0" borderId="36" xfId="54" applyNumberFormat="1" applyFont="1" applyBorder="1" applyAlignment="1">
      <alignment vertical="center"/>
    </xf>
    <xf numFmtId="0" fontId="24" fillId="0" borderId="36" xfId="54" applyFont="1" applyBorder="1" applyAlignment="1">
      <alignment horizontal="center" vertical="center"/>
    </xf>
    <xf numFmtId="0" fontId="24" fillId="0" borderId="37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center" vertical="center"/>
    </xf>
    <xf numFmtId="0" fontId="24" fillId="0" borderId="39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horizontal="center" vertical="center"/>
    </xf>
    <xf numFmtId="58" fontId="24" fillId="0" borderId="36" xfId="54" applyNumberFormat="1" applyFont="1" applyFill="1" applyBorder="1" applyAlignment="1">
      <alignment vertical="center"/>
    </xf>
    <xf numFmtId="0" fontId="19" fillId="0" borderId="34" xfId="54" applyFont="1" applyBorder="1" applyAlignment="1">
      <alignment horizontal="center" vertical="center"/>
    </xf>
    <xf numFmtId="0" fontId="19" fillId="0" borderId="40" xfId="54" applyFont="1" applyBorder="1" applyAlignment="1">
      <alignment horizontal="center" vertical="center"/>
    </xf>
    <xf numFmtId="0" fontId="22" fillId="0" borderId="11" xfId="54" applyFont="1" applyBorder="1" applyAlignment="1">
      <alignment horizontal="left" vertical="center"/>
    </xf>
    <xf numFmtId="0" fontId="15" fillId="0" borderId="11" xfId="54" applyFont="1" applyBorder="1" applyAlignment="1">
      <alignment horizontal="center" vertical="center"/>
    </xf>
    <xf numFmtId="0" fontId="15" fillId="0" borderId="30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29" xfId="54" applyFont="1" applyBorder="1" applyAlignment="1">
      <alignment horizontal="left" vertical="center"/>
    </xf>
    <xf numFmtId="0" fontId="21" fillId="0" borderId="16" xfId="54" applyFont="1" applyBorder="1" applyAlignment="1">
      <alignment horizontal="left" vertical="center"/>
    </xf>
    <xf numFmtId="0" fontId="21" fillId="0" borderId="22" xfId="54" applyFont="1" applyBorder="1" applyAlignment="1">
      <alignment horizontal="left" vertical="center"/>
    </xf>
    <xf numFmtId="0" fontId="21" fillId="0" borderId="17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15" fillId="0" borderId="30" xfId="54" applyFont="1" applyBorder="1" applyAlignment="1">
      <alignment horizontal="center" vertical="center"/>
    </xf>
    <xf numFmtId="0" fontId="21" fillId="0" borderId="11" xfId="54" applyFont="1" applyBorder="1" applyAlignment="1">
      <alignment horizontal="left" vertical="center"/>
    </xf>
    <xf numFmtId="0" fontId="15" fillId="0" borderId="32" xfId="54" applyFont="1" applyFill="1" applyBorder="1" applyAlignment="1">
      <alignment horizontal="left" vertical="center"/>
    </xf>
    <xf numFmtId="0" fontId="15" fillId="0" borderId="17" xfId="54" applyFont="1" applyBorder="1" applyAlignment="1">
      <alignment horizontal="left" vertical="center"/>
    </xf>
    <xf numFmtId="0" fontId="22" fillId="0" borderId="41" xfId="54" applyFont="1" applyBorder="1" applyAlignment="1">
      <alignment horizontal="center" vertical="center"/>
    </xf>
    <xf numFmtId="0" fontId="24" fillId="0" borderId="42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center" vertical="center"/>
    </xf>
    <xf numFmtId="0" fontId="24" fillId="0" borderId="30" xfId="54" applyFont="1" applyFill="1" applyBorder="1" applyAlignment="1">
      <alignment horizontal="center" vertical="center"/>
    </xf>
    <xf numFmtId="0" fontId="19" fillId="0" borderId="36" xfId="54" applyFont="1" applyBorder="1" applyAlignment="1">
      <alignment horizontal="center" vertical="center"/>
    </xf>
    <xf numFmtId="0" fontId="19" fillId="0" borderId="41" xfId="54" applyFont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29" fillId="0" borderId="12" xfId="54" applyFont="1" applyBorder="1" applyAlignment="1">
      <alignment horizontal="center" vertical="top"/>
    </xf>
    <xf numFmtId="14" fontId="22" fillId="0" borderId="10" xfId="54" applyNumberFormat="1" applyFont="1" applyFill="1" applyBorder="1" applyAlignment="1">
      <alignment horizontal="center" vertical="center"/>
    </xf>
    <xf numFmtId="14" fontId="22" fillId="0" borderId="11" xfId="54" applyNumberFormat="1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vertical="center"/>
    </xf>
    <xf numFmtId="0" fontId="22" fillId="0" borderId="11" xfId="54" applyFont="1" applyFill="1" applyBorder="1" applyAlignment="1">
      <alignment vertical="center"/>
    </xf>
    <xf numFmtId="14" fontId="22" fillId="0" borderId="19" xfId="54" applyNumberFormat="1" applyFont="1" applyFill="1" applyBorder="1" applyAlignment="1">
      <alignment horizontal="center" vertical="center"/>
    </xf>
    <xf numFmtId="14" fontId="22" fillId="0" borderId="30" xfId="54" applyNumberFormat="1" applyFont="1" applyFill="1" applyBorder="1" applyAlignment="1">
      <alignment horizontal="center" vertical="center"/>
    </xf>
    <xf numFmtId="0" fontId="15" fillId="0" borderId="44" xfId="54" applyFont="1" applyBorder="1" applyAlignment="1">
      <alignment horizontal="left" vertical="center"/>
    </xf>
    <xf numFmtId="0" fontId="15" fillId="0" borderId="24" xfId="54" applyFont="1" applyBorder="1" applyAlignment="1">
      <alignment horizontal="left" vertical="center"/>
    </xf>
    <xf numFmtId="0" fontId="24" fillId="0" borderId="37" xfId="54" applyFont="1" applyBorder="1" applyAlignment="1">
      <alignment horizontal="left" vertical="center"/>
    </xf>
    <xf numFmtId="0" fontId="24" fillId="0" borderId="36" xfId="54" applyFont="1" applyBorder="1" applyAlignment="1">
      <alignment horizontal="left" vertical="center"/>
    </xf>
    <xf numFmtId="0" fontId="15" fillId="0" borderId="38" xfId="54" applyFont="1" applyBorder="1" applyAlignment="1">
      <alignment vertical="center"/>
    </xf>
    <xf numFmtId="0" fontId="19" fillId="0" borderId="39" xfId="54" applyFont="1" applyBorder="1" applyAlignment="1">
      <alignment horizontal="left" vertical="center"/>
    </xf>
    <xf numFmtId="0" fontId="22" fillId="0" borderId="39" xfId="54" applyFont="1" applyBorder="1" applyAlignment="1">
      <alignment horizontal="left" vertical="center"/>
    </xf>
    <xf numFmtId="0" fontId="19" fillId="0" borderId="39" xfId="54" applyFont="1" applyBorder="1" applyAlignment="1">
      <alignment vertical="center"/>
    </xf>
    <xf numFmtId="0" fontId="15" fillId="0" borderId="39" xfId="54" applyFont="1" applyBorder="1" applyAlignment="1">
      <alignment vertical="center"/>
    </xf>
    <xf numFmtId="0" fontId="15" fillId="0" borderId="38" xfId="54" applyFont="1" applyBorder="1" applyAlignment="1">
      <alignment horizontal="center" vertical="center"/>
    </xf>
    <xf numFmtId="0" fontId="22" fillId="0" borderId="39" xfId="54" applyFont="1" applyBorder="1" applyAlignment="1">
      <alignment horizontal="center" vertical="center"/>
    </xf>
    <xf numFmtId="0" fontId="15" fillId="0" borderId="39" xfId="54" applyFont="1" applyBorder="1" applyAlignment="1">
      <alignment horizontal="center" vertical="center"/>
    </xf>
    <xf numFmtId="0" fontId="19" fillId="0" borderId="39" xfId="54" applyFont="1" applyBorder="1" applyAlignment="1">
      <alignment horizontal="center" vertical="center"/>
    </xf>
    <xf numFmtId="0" fontId="22" fillId="0" borderId="10" xfId="54" applyFont="1" applyBorder="1" applyAlignment="1">
      <alignment horizontal="center" vertical="center"/>
    </xf>
    <xf numFmtId="0" fontId="19" fillId="0" borderId="10" xfId="54" applyFont="1" applyBorder="1" applyAlignment="1">
      <alignment horizontal="center" vertical="center"/>
    </xf>
    <xf numFmtId="0" fontId="15" fillId="0" borderId="26" xfId="54" applyFont="1" applyBorder="1" applyAlignment="1">
      <alignment horizontal="left" vertical="center" wrapText="1"/>
    </xf>
    <xf numFmtId="0" fontId="15" fillId="0" borderId="27" xfId="54" applyFont="1" applyBorder="1" applyAlignment="1">
      <alignment horizontal="left" vertical="center" wrapText="1"/>
    </xf>
    <xf numFmtId="0" fontId="15" fillId="0" borderId="38" xfId="54" applyFont="1" applyBorder="1" applyAlignment="1">
      <alignment horizontal="left" vertical="center"/>
    </xf>
    <xf numFmtId="0" fontId="15" fillId="0" borderId="39" xfId="54" applyFont="1" applyBorder="1" applyAlignment="1">
      <alignment horizontal="left" vertical="center"/>
    </xf>
    <xf numFmtId="0" fontId="30" fillId="0" borderId="45" xfId="54" applyFont="1" applyBorder="1" applyAlignment="1">
      <alignment horizontal="left" vertical="center" wrapText="1"/>
    </xf>
    <xf numFmtId="0" fontId="22" fillId="0" borderId="15" xfId="54" applyFont="1" applyFill="1" applyBorder="1" applyAlignment="1">
      <alignment horizontal="left" vertical="center"/>
    </xf>
    <xf numFmtId="9" fontId="22" fillId="0" borderId="10" xfId="54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9" fontId="22" fillId="0" borderId="25" xfId="54" applyNumberFormat="1" applyFont="1" applyFill="1" applyBorder="1" applyAlignment="1">
      <alignment horizontal="left" vertical="center"/>
    </xf>
    <xf numFmtId="9" fontId="22" fillId="0" borderId="21" xfId="54" applyNumberFormat="1" applyFont="1" applyFill="1" applyBorder="1" applyAlignment="1">
      <alignment horizontal="left" vertical="center"/>
    </xf>
    <xf numFmtId="9" fontId="22" fillId="0" borderId="26" xfId="54" applyNumberFormat="1" applyFont="1" applyBorder="1" applyAlignment="1">
      <alignment horizontal="left" vertical="center"/>
    </xf>
    <xf numFmtId="9" fontId="22" fillId="0" borderId="27" xfId="54" applyNumberFormat="1" applyFont="1" applyBorder="1" applyAlignment="1">
      <alignment horizontal="left" vertical="center"/>
    </xf>
    <xf numFmtId="0" fontId="21" fillId="0" borderId="38" xfId="54" applyFont="1" applyFill="1" applyBorder="1" applyAlignment="1">
      <alignment horizontal="left" vertical="center"/>
    </xf>
    <xf numFmtId="0" fontId="21" fillId="0" borderId="39" xfId="54" applyFont="1" applyFill="1" applyBorder="1" applyAlignment="1">
      <alignment horizontal="left" vertical="center"/>
    </xf>
    <xf numFmtId="0" fontId="21" fillId="0" borderId="46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48" xfId="54" applyFont="1" applyFill="1" applyBorder="1" applyAlignment="1">
      <alignment horizontal="left" vertical="center"/>
    </xf>
    <xf numFmtId="0" fontId="24" fillId="0" borderId="33" xfId="54" applyFont="1" applyBorder="1" applyAlignment="1">
      <alignment vertical="center"/>
    </xf>
    <xf numFmtId="0" fontId="31" fillId="0" borderId="36" xfId="54" applyFont="1" applyBorder="1" applyAlignment="1">
      <alignment horizontal="center" vertical="center"/>
    </xf>
    <xf numFmtId="0" fontId="24" fillId="0" borderId="34" xfId="54" applyFont="1" applyBorder="1" applyAlignment="1">
      <alignment vertical="center"/>
    </xf>
    <xf numFmtId="0" fontId="22" fillId="0" borderId="49" xfId="54" applyFont="1" applyBorder="1" applyAlignment="1">
      <alignment vertical="center"/>
    </xf>
    <xf numFmtId="0" fontId="24" fillId="0" borderId="49" xfId="54" applyFont="1" applyBorder="1" applyAlignment="1">
      <alignment vertical="center"/>
    </xf>
    <xf numFmtId="58" fontId="19" fillId="0" borderId="34" xfId="54" applyNumberFormat="1" applyFont="1" applyBorder="1" applyAlignment="1">
      <alignment vertical="center"/>
    </xf>
    <xf numFmtId="0" fontId="24" fillId="0" borderId="24" xfId="54" applyFont="1" applyBorder="1" applyAlignment="1">
      <alignment horizontal="center" vertical="center"/>
    </xf>
    <xf numFmtId="0" fontId="22" fillId="0" borderId="44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19" fillId="0" borderId="49" xfId="54" applyFont="1" applyBorder="1" applyAlignment="1">
      <alignment vertical="center"/>
    </xf>
    <xf numFmtId="58" fontId="19" fillId="0" borderId="34" xfId="54" applyNumberFormat="1" applyFont="1" applyFill="1" applyBorder="1" applyAlignment="1">
      <alignment vertical="center"/>
    </xf>
    <xf numFmtId="0" fontId="15" fillId="0" borderId="50" xfId="54" applyFont="1" applyBorder="1" applyAlignment="1">
      <alignment horizontal="left" vertical="center"/>
    </xf>
    <xf numFmtId="0" fontId="24" fillId="0" borderId="42" xfId="54" applyFont="1" applyBorder="1" applyAlignment="1">
      <alignment horizontal="left" vertical="center"/>
    </xf>
    <xf numFmtId="0" fontId="22" fillId="0" borderId="43" xfId="54" applyFont="1" applyBorder="1" applyAlignment="1">
      <alignment horizontal="left" vertical="center"/>
    </xf>
    <xf numFmtId="0" fontId="15" fillId="0" borderId="0" xfId="54" applyFont="1" applyBorder="1" applyAlignment="1">
      <alignment vertical="center"/>
    </xf>
    <xf numFmtId="0" fontId="15" fillId="0" borderId="32" xfId="54" applyFont="1" applyBorder="1" applyAlignment="1">
      <alignment horizontal="left" vertical="center" wrapText="1"/>
    </xf>
    <xf numFmtId="0" fontId="15" fillId="0" borderId="43" xfId="54" applyFont="1" applyBorder="1" applyAlignment="1">
      <alignment horizontal="left" vertical="center"/>
    </xf>
    <xf numFmtId="0" fontId="32" fillId="0" borderId="11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9" fontId="22" fillId="0" borderId="31" xfId="54" applyNumberFormat="1" applyFont="1" applyFill="1" applyBorder="1" applyAlignment="1">
      <alignment horizontal="left" vertical="center"/>
    </xf>
    <xf numFmtId="9" fontId="22" fillId="0" borderId="32" xfId="54" applyNumberFormat="1" applyFont="1" applyBorder="1" applyAlignment="1">
      <alignment horizontal="left" vertical="center"/>
    </xf>
    <xf numFmtId="0" fontId="21" fillId="0" borderId="43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4" fillId="0" borderId="52" xfId="54" applyFont="1" applyBorder="1" applyAlignment="1">
      <alignment horizontal="center" vertical="center"/>
    </xf>
    <xf numFmtId="0" fontId="22" fillId="0" borderId="49" xfId="54" applyFont="1" applyBorder="1" applyAlignment="1">
      <alignment horizontal="center" vertical="center"/>
    </xf>
    <xf numFmtId="0" fontId="22" fillId="0" borderId="50" xfId="54" applyFont="1" applyBorder="1" applyAlignment="1">
      <alignment horizontal="center" vertical="center"/>
    </xf>
    <xf numFmtId="0" fontId="22" fillId="0" borderId="50" xfId="54" applyFont="1" applyFill="1" applyBorder="1" applyAlignment="1">
      <alignment horizontal="left" vertical="center"/>
    </xf>
    <xf numFmtId="0" fontId="33" fillId="0" borderId="53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4" fillId="0" borderId="55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55" xfId="0" applyBorder="1"/>
    <xf numFmtId="0" fontId="0" fillId="0" borderId="2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33" fillId="0" borderId="58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/>
    </xf>
    <xf numFmtId="0" fontId="34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76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5210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3506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4480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5210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4480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3210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35062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3210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2893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5210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3210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3210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3225800"/>
              <a:ext cx="393700" cy="358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5210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3529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5529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5402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3402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5402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3402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5402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3402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5402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5402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3402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3402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3175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7240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9240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5240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41375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68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86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5240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8255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72402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9240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7211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7211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7211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7211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7211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3346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5219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5219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3219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5219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3219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5219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3219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5219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5219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3219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3219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5219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3219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5219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3219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660775"/>
              <a:ext cx="3937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7211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5210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3210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5219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083550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0835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23</xdr:row>
      <xdr:rowOff>0</xdr:rowOff>
    </xdr:from>
    <xdr:to>
      <xdr:col>9</xdr:col>
      <xdr:colOff>465455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13887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4239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32575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1388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4944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32461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32080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4899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32569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4969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32537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32251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4848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4290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9467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9467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8294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8294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70072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703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9844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45312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680"/>
              <a:ext cx="411480" cy="327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45312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289165" y="845312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686165" y="846582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20802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798445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671445"/>
              <a:ext cx="635000" cy="412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871470"/>
              <a:ext cx="6350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3198495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3096895"/>
              <a:ext cx="6350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041765" y="2658745"/>
              <a:ext cx="355600" cy="425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9041765" y="287147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190865" y="3198495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041765" y="3033395"/>
              <a:ext cx="355600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051165" y="114109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851265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851265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207895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20595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420620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749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19239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8190865" y="280797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8190865" y="300799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851265" y="114109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51165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051165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967355"/>
              <a:ext cx="519430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992370"/>
              <a:ext cx="1028700" cy="669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960370"/>
              <a:ext cx="7874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196590"/>
              <a:ext cx="6350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85745"/>
              <a:ext cx="635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973070"/>
              <a:ext cx="6985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90345"/>
              <a:ext cx="408940" cy="3321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399665"/>
              <a:ext cx="40894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41744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807212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4445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503680"/>
              <a:ext cx="411480" cy="3276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5292090" y="807212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7289165" y="807212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8686165" y="808482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82702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192270" y="2417445"/>
              <a:ext cx="406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660390" y="2290445"/>
              <a:ext cx="635000" cy="412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660390" y="2490470"/>
              <a:ext cx="6350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192270" y="2817495"/>
              <a:ext cx="4064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660390" y="2715895"/>
              <a:ext cx="6350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041765" y="2277745"/>
              <a:ext cx="355600" cy="425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9041765" y="249047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8190865" y="2817495"/>
              <a:ext cx="4064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9041765" y="2652395"/>
              <a:ext cx="355600" cy="5238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8051165" y="1141095"/>
              <a:ext cx="39370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8851265" y="741045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8851265" y="941070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826895"/>
              <a:ext cx="7874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839595"/>
              <a:ext cx="5969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2039620"/>
              <a:ext cx="5969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54749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54749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306570" y="154749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811395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8190865" y="242697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8190865" y="262699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8851265" y="1141095"/>
              <a:ext cx="39370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8051165" y="941070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8051165" y="741045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4270" y="2586355"/>
              <a:ext cx="519430" cy="2914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611370"/>
              <a:ext cx="1028700" cy="669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579370"/>
              <a:ext cx="7874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4745" y="2815590"/>
              <a:ext cx="6350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404745"/>
              <a:ext cx="635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166870" y="2592070"/>
              <a:ext cx="6985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999615" y="1490345"/>
              <a:ext cx="408940" cy="3321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785" y="2018665"/>
              <a:ext cx="40894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186690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186690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75" outlineLevelCol="1"/>
  <cols>
    <col min="1" max="1" width="5.5" style="353" customWidth="1"/>
    <col min="2" max="2" width="96.3333333333333" style="354" customWidth="1"/>
    <col min="3" max="3" width="10.1666666666667" customWidth="1"/>
  </cols>
  <sheetData>
    <row r="1" customFormat="1" ht="21" customHeight="1" spans="1:2">
      <c r="A1" s="355"/>
      <c r="B1" s="356" t="s">
        <v>0</v>
      </c>
    </row>
    <row r="2" customFormat="1" spans="1:2">
      <c r="A2" s="357">
        <v>1</v>
      </c>
      <c r="B2" s="358" t="s">
        <v>1</v>
      </c>
    </row>
    <row r="3" customFormat="1" spans="1:2">
      <c r="A3" s="357">
        <v>2</v>
      </c>
      <c r="B3" s="358" t="s">
        <v>2</v>
      </c>
    </row>
    <row r="4" customFormat="1" spans="1:2">
      <c r="A4" s="357">
        <v>3</v>
      </c>
      <c r="B4" s="358" t="s">
        <v>3</v>
      </c>
    </row>
    <row r="5" customFormat="1" spans="1:2">
      <c r="A5" s="357">
        <v>4</v>
      </c>
      <c r="B5" s="358" t="s">
        <v>4</v>
      </c>
    </row>
    <row r="6" customFormat="1" spans="1:2">
      <c r="A6" s="357">
        <v>5</v>
      </c>
      <c r="B6" s="358" t="s">
        <v>5</v>
      </c>
    </row>
    <row r="7" customFormat="1" spans="1:2">
      <c r="A7" s="357">
        <v>6</v>
      </c>
      <c r="B7" s="358" t="s">
        <v>6</v>
      </c>
    </row>
    <row r="8" s="352" customFormat="1" ht="35" customHeight="1" spans="1:2">
      <c r="A8" s="359">
        <v>7</v>
      </c>
      <c r="B8" s="360" t="s">
        <v>7</v>
      </c>
    </row>
    <row r="9" customFormat="1" ht="19" customHeight="1" spans="1:2">
      <c r="A9" s="355"/>
      <c r="B9" s="361" t="s">
        <v>8</v>
      </c>
    </row>
    <row r="10" customFormat="1" ht="30" customHeight="1" spans="1:2">
      <c r="A10" s="357">
        <v>1</v>
      </c>
      <c r="B10" s="362" t="s">
        <v>9</v>
      </c>
    </row>
    <row r="11" customFormat="1" spans="1:2">
      <c r="A11" s="357">
        <v>2</v>
      </c>
      <c r="B11" s="360" t="s">
        <v>10</v>
      </c>
    </row>
    <row r="12" customFormat="1" spans="1:2">
      <c r="A12" s="357"/>
      <c r="B12" s="358"/>
    </row>
    <row r="13" customFormat="1" ht="20.25" spans="1:2">
      <c r="A13" s="355"/>
      <c r="B13" s="361" t="s">
        <v>11</v>
      </c>
    </row>
    <row r="14" customFormat="1" ht="31.5" spans="1:2">
      <c r="A14" s="357">
        <v>1</v>
      </c>
      <c r="B14" s="362" t="s">
        <v>12</v>
      </c>
    </row>
    <row r="15" customFormat="1" spans="1:2">
      <c r="A15" s="357">
        <v>2</v>
      </c>
      <c r="B15" s="358" t="s">
        <v>13</v>
      </c>
    </row>
    <row r="16" customFormat="1" spans="1:2">
      <c r="A16" s="357">
        <v>3</v>
      </c>
      <c r="B16" s="358" t="s">
        <v>14</v>
      </c>
    </row>
    <row r="17" customFormat="1" spans="1:2">
      <c r="A17" s="357"/>
      <c r="B17" s="358"/>
    </row>
    <row r="18" customFormat="1" ht="20.25" spans="1:2">
      <c r="A18" s="355"/>
      <c r="B18" s="361" t="s">
        <v>15</v>
      </c>
    </row>
    <row r="19" customFormat="1" ht="31.5" spans="1:2">
      <c r="A19" s="357">
        <v>1</v>
      </c>
      <c r="B19" s="362" t="s">
        <v>16</v>
      </c>
    </row>
    <row r="20" customFormat="1" spans="1:2">
      <c r="A20" s="357">
        <v>2</v>
      </c>
      <c r="B20" s="358" t="s">
        <v>17</v>
      </c>
    </row>
    <row r="21" customFormat="1" ht="31.5" spans="1:2">
      <c r="A21" s="357">
        <v>3</v>
      </c>
      <c r="B21" s="358" t="s">
        <v>18</v>
      </c>
    </row>
    <row r="22" customFormat="1" spans="1:2">
      <c r="A22" s="357"/>
      <c r="B22" s="358"/>
    </row>
    <row r="24" customFormat="1" spans="1:2">
      <c r="A24" s="363"/>
      <c r="B24" s="36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A9" sqref="A9:D9"/>
    </sheetView>
  </sheetViews>
  <sheetFormatPr defaultColWidth="8.1" defaultRowHeight="13.5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278</v>
      </c>
      <c r="B2" s="7" t="s">
        <v>279</v>
      </c>
      <c r="C2" s="7" t="s">
        <v>280</v>
      </c>
      <c r="D2" s="7" t="s">
        <v>281</v>
      </c>
      <c r="E2" s="7" t="s">
        <v>282</v>
      </c>
      <c r="F2" s="7" t="s">
        <v>283</v>
      </c>
      <c r="G2" s="7" t="s">
        <v>284</v>
      </c>
      <c r="H2" s="7" t="s">
        <v>285</v>
      </c>
      <c r="I2" s="6" t="s">
        <v>286</v>
      </c>
      <c r="J2" s="6" t="s">
        <v>287</v>
      </c>
      <c r="K2" s="6" t="s">
        <v>288</v>
      </c>
      <c r="L2" s="6" t="s">
        <v>289</v>
      </c>
      <c r="M2" s="6" t="s">
        <v>290</v>
      </c>
      <c r="N2" s="7" t="s">
        <v>291</v>
      </c>
      <c r="O2" s="7" t="s">
        <v>292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293</v>
      </c>
      <c r="J3" s="6" t="s">
        <v>293</v>
      </c>
      <c r="K3" s="6" t="s">
        <v>293</v>
      </c>
      <c r="L3" s="6" t="s">
        <v>293</v>
      </c>
      <c r="M3" s="6" t="s">
        <v>293</v>
      </c>
      <c r="N3" s="9"/>
      <c r="O3" s="9"/>
    </row>
    <row r="4" s="2" customFormat="1" ht="18" customHeight="1" spans="1:15">
      <c r="A4" s="35">
        <v>1</v>
      </c>
      <c r="B4" s="30" t="s">
        <v>294</v>
      </c>
      <c r="C4" s="31" t="s">
        <v>295</v>
      </c>
      <c r="D4" s="12" t="s">
        <v>103</v>
      </c>
      <c r="E4" s="13" t="s">
        <v>47</v>
      </c>
      <c r="F4" s="11" t="s">
        <v>296</v>
      </c>
      <c r="G4" s="54" t="s">
        <v>80</v>
      </c>
      <c r="H4" s="55"/>
      <c r="I4" s="35">
        <v>1</v>
      </c>
      <c r="J4" s="35"/>
      <c r="K4" s="35">
        <v>1</v>
      </c>
      <c r="L4" s="35"/>
      <c r="M4" s="35">
        <v>1</v>
      </c>
      <c r="N4" s="55">
        <f>SUM(I4:M4)</f>
        <v>3</v>
      </c>
      <c r="O4" s="55"/>
    </row>
    <row r="5" s="2" customFormat="1" ht="18" customHeight="1" spans="1:15">
      <c r="A5" s="35">
        <v>2</v>
      </c>
      <c r="B5" s="30" t="s">
        <v>297</v>
      </c>
      <c r="C5" s="31" t="s">
        <v>295</v>
      </c>
      <c r="D5" s="12" t="s">
        <v>104</v>
      </c>
      <c r="E5" s="13" t="s">
        <v>47</v>
      </c>
      <c r="F5" s="11" t="s">
        <v>296</v>
      </c>
      <c r="G5" s="54" t="s">
        <v>80</v>
      </c>
      <c r="H5" s="55"/>
      <c r="I5" s="35"/>
      <c r="J5" s="35">
        <v>2</v>
      </c>
      <c r="K5" s="35"/>
      <c r="L5" s="35">
        <v>1</v>
      </c>
      <c r="M5" s="35">
        <v>1</v>
      </c>
      <c r="N5" s="55">
        <f>SUM(I5:M5)</f>
        <v>4</v>
      </c>
      <c r="O5" s="55"/>
    </row>
    <row r="6" s="2" customFormat="1" ht="18" customHeight="1" spans="1:15">
      <c r="A6" s="35">
        <v>3</v>
      </c>
      <c r="B6" s="30" t="s">
        <v>298</v>
      </c>
      <c r="C6" s="31" t="s">
        <v>295</v>
      </c>
      <c r="D6" s="12" t="s">
        <v>102</v>
      </c>
      <c r="E6" s="13" t="s">
        <v>47</v>
      </c>
      <c r="F6" s="11" t="s">
        <v>296</v>
      </c>
      <c r="G6" s="54" t="s">
        <v>80</v>
      </c>
      <c r="H6" s="55"/>
      <c r="I6" s="35">
        <v>1</v>
      </c>
      <c r="J6" s="35">
        <v>1</v>
      </c>
      <c r="K6" s="35"/>
      <c r="L6" s="35">
        <v>1</v>
      </c>
      <c r="M6" s="35"/>
      <c r="N6" s="55">
        <f>SUM(I6:M6)</f>
        <v>3</v>
      </c>
      <c r="O6" s="55"/>
    </row>
    <row r="7" s="2" customFormat="1" ht="18" customHeight="1" spans="1:15">
      <c r="A7" s="35"/>
      <c r="B7" s="13"/>
      <c r="C7" s="31"/>
      <c r="D7" s="12"/>
      <c r="E7" s="13"/>
      <c r="F7" s="11"/>
      <c r="G7" s="54"/>
      <c r="H7" s="55"/>
      <c r="I7" s="35"/>
      <c r="J7" s="35"/>
      <c r="K7" s="35"/>
      <c r="L7" s="35"/>
      <c r="M7" s="35"/>
      <c r="N7" s="55"/>
      <c r="O7" s="55"/>
    </row>
    <row r="8" s="1" customFormat="1" ht="14.25" customHeight="1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="4" customFormat="1" ht="29.25" customHeight="1" spans="1:15">
      <c r="A9" s="19" t="s">
        <v>299</v>
      </c>
      <c r="B9" s="20"/>
      <c r="C9" s="20"/>
      <c r="D9" s="21"/>
      <c r="E9" s="22"/>
      <c r="F9" s="40"/>
      <c r="G9" s="40"/>
      <c r="H9" s="40"/>
      <c r="I9" s="33"/>
      <c r="J9" s="19" t="s">
        <v>300</v>
      </c>
      <c r="K9" s="20"/>
      <c r="L9" s="20"/>
      <c r="M9" s="21"/>
      <c r="N9" s="20"/>
      <c r="O9" s="28"/>
    </row>
    <row r="10" s="1" customFormat="1" ht="72.95" customHeight="1" spans="1:15">
      <c r="A10" s="23" t="s">
        <v>301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zoomScale="120" zoomScaleNormal="120" workbookViewId="0">
      <selection activeCell="A10" sqref="A10:E10"/>
    </sheetView>
  </sheetViews>
  <sheetFormatPr defaultColWidth="8.1" defaultRowHeight="13.5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278</v>
      </c>
      <c r="B2" s="7" t="s">
        <v>283</v>
      </c>
      <c r="C2" s="7" t="s">
        <v>279</v>
      </c>
      <c r="D2" s="7" t="s">
        <v>280</v>
      </c>
      <c r="E2" s="7" t="s">
        <v>281</v>
      </c>
      <c r="F2" s="7" t="s">
        <v>282</v>
      </c>
      <c r="G2" s="6" t="s">
        <v>303</v>
      </c>
      <c r="H2" s="6"/>
      <c r="I2" s="6" t="s">
        <v>304</v>
      </c>
      <c r="J2" s="6"/>
      <c r="K2" s="8" t="s">
        <v>305</v>
      </c>
      <c r="L2" s="51" t="s">
        <v>306</v>
      </c>
      <c r="M2" s="25" t="s">
        <v>307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308</v>
      </c>
      <c r="H3" s="6" t="s">
        <v>309</v>
      </c>
      <c r="I3" s="6" t="s">
        <v>308</v>
      </c>
      <c r="J3" s="6" t="s">
        <v>309</v>
      </c>
      <c r="K3" s="10"/>
      <c r="L3" s="52"/>
      <c r="M3" s="26"/>
    </row>
    <row r="4" s="48" customFormat="1" ht="18" customHeight="1" spans="1:13">
      <c r="A4" s="11">
        <v>1</v>
      </c>
      <c r="B4" s="11" t="s">
        <v>296</v>
      </c>
      <c r="C4" s="30" t="s">
        <v>310</v>
      </c>
      <c r="D4" s="31" t="s">
        <v>295</v>
      </c>
      <c r="E4" s="12" t="s">
        <v>103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 t="s">
        <v>311</v>
      </c>
    </row>
    <row r="5" s="48" customFormat="1" ht="18" customHeight="1" spans="1:13">
      <c r="A5" s="11">
        <v>2</v>
      </c>
      <c r="B5" s="11" t="s">
        <v>296</v>
      </c>
      <c r="C5" s="30" t="s">
        <v>312</v>
      </c>
      <c r="D5" s="31" t="s">
        <v>295</v>
      </c>
      <c r="E5" s="12" t="s">
        <v>104</v>
      </c>
      <c r="F5" s="13" t="s">
        <v>47</v>
      </c>
      <c r="G5" s="14">
        <v>-0.005</v>
      </c>
      <c r="H5" s="14">
        <v>-0.003</v>
      </c>
      <c r="I5" s="15">
        <v>-0.004</v>
      </c>
      <c r="J5" s="15">
        <v>-0.007</v>
      </c>
      <c r="K5" s="14">
        <f>SUM(G5:J5)</f>
        <v>-0.019</v>
      </c>
      <c r="L5" s="11"/>
      <c r="M5" s="11" t="s">
        <v>311</v>
      </c>
    </row>
    <row r="6" s="48" customFormat="1" ht="18" customHeight="1" spans="1:13">
      <c r="A6" s="11">
        <v>3</v>
      </c>
      <c r="B6" s="11" t="s">
        <v>296</v>
      </c>
      <c r="C6" s="30" t="s">
        <v>298</v>
      </c>
      <c r="D6" s="31" t="s">
        <v>295</v>
      </c>
      <c r="E6" s="12" t="s">
        <v>102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 t="s">
        <v>311</v>
      </c>
    </row>
    <row r="7" s="48" customFormat="1" ht="18" customHeight="1" spans="1:13">
      <c r="A7" s="11"/>
      <c r="B7" s="11"/>
      <c r="C7" s="30"/>
      <c r="D7" s="31"/>
      <c r="E7" s="12"/>
      <c r="F7" s="13"/>
      <c r="G7" s="14"/>
      <c r="H7" s="14"/>
      <c r="I7" s="15"/>
      <c r="J7" s="15"/>
      <c r="K7" s="14"/>
      <c r="L7" s="11"/>
      <c r="M7" s="11"/>
    </row>
    <row r="8" s="49" customFormat="1" ht="14.25" customHeight="1" spans="1:1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="1" customFormat="1" ht="14.25" customHeight="1" spans="1:1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4" customFormat="1" ht="29.25" customHeight="1" spans="1:13">
      <c r="A10" s="19" t="s">
        <v>299</v>
      </c>
      <c r="B10" s="20"/>
      <c r="C10" s="20"/>
      <c r="D10" s="20"/>
      <c r="E10" s="21"/>
      <c r="F10" s="22"/>
      <c r="G10" s="33"/>
      <c r="H10" s="19" t="s">
        <v>300</v>
      </c>
      <c r="I10" s="20"/>
      <c r="J10" s="20"/>
      <c r="K10" s="21"/>
      <c r="L10" s="53"/>
      <c r="M10" s="28"/>
    </row>
    <row r="11" s="1" customFormat="1" ht="105" customHeight="1" spans="1:13">
      <c r="A11" s="50" t="s">
        <v>313</v>
      </c>
      <c r="B11" s="5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view="pageBreakPreview" zoomScale="110" zoomScaleNormal="100" workbookViewId="0">
      <selection activeCell="A11" sqref="A11:E11"/>
    </sheetView>
  </sheetViews>
  <sheetFormatPr defaultColWidth="8.1" defaultRowHeight="13.5"/>
  <cols>
    <col min="1" max="1" width="7.76666666666667" style="1" customWidth="1"/>
    <col min="2" max="2" width="11.091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12.4583333333333" style="1" customWidth="1"/>
    <col min="8" max="8" width="22.6" style="1" customWidth="1"/>
    <col min="9" max="9" width="8.7" style="1" customWidth="1"/>
    <col min="10" max="10" width="9.99166666666667" style="1" customWidth="1"/>
    <col min="11" max="11" width="32.6" style="1" customWidth="1"/>
    <col min="12" max="12" width="7.31666666666667" style="1" customWidth="1"/>
    <col min="13" max="13" width="9.54166666666667" style="1" customWidth="1"/>
    <col min="14" max="14" width="11.175" style="1" customWidth="1"/>
    <col min="15" max="15" width="9.81666666666667" style="1" customWidth="1"/>
    <col min="16" max="16" width="8.175" style="1" customWidth="1"/>
    <col min="17" max="17" width="16.6" style="1" customWidth="1"/>
    <col min="18" max="18" width="8.90833333333333" style="1" customWidth="1"/>
    <col min="19" max="19" width="7.425" style="1" customWidth="1"/>
    <col min="20" max="20" width="12.6" style="1" customWidth="1"/>
    <col min="21" max="21" width="10.6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36" t="s">
        <v>315</v>
      </c>
      <c r="B2" s="36" t="s">
        <v>283</v>
      </c>
      <c r="C2" s="36" t="s">
        <v>279</v>
      </c>
      <c r="D2" s="36" t="s">
        <v>280</v>
      </c>
      <c r="E2" s="36" t="s">
        <v>281</v>
      </c>
      <c r="F2" s="36" t="s">
        <v>282</v>
      </c>
      <c r="G2" s="42" t="s">
        <v>316</v>
      </c>
      <c r="H2" s="43"/>
      <c r="I2" s="47"/>
      <c r="J2" s="42" t="s">
        <v>317</v>
      </c>
      <c r="K2" s="43"/>
      <c r="L2" s="47"/>
      <c r="M2" s="42" t="s">
        <v>318</v>
      </c>
      <c r="N2" s="43"/>
      <c r="O2" s="47"/>
      <c r="P2" s="42" t="s">
        <v>319</v>
      </c>
      <c r="Q2" s="43"/>
      <c r="R2" s="47"/>
      <c r="S2" s="43" t="s">
        <v>320</v>
      </c>
      <c r="T2" s="43"/>
      <c r="U2" s="47"/>
      <c r="V2" s="36" t="s">
        <v>321</v>
      </c>
      <c r="W2" s="36" t="s">
        <v>292</v>
      </c>
    </row>
    <row r="3" s="2" customFormat="1" ht="18" customHeight="1" spans="1:23">
      <c r="A3" s="44"/>
      <c r="B3" s="44"/>
      <c r="C3" s="44"/>
      <c r="D3" s="44"/>
      <c r="E3" s="44"/>
      <c r="F3" s="44"/>
      <c r="G3" s="35" t="s">
        <v>322</v>
      </c>
      <c r="H3" s="35" t="s">
        <v>53</v>
      </c>
      <c r="I3" s="35" t="s">
        <v>283</v>
      </c>
      <c r="J3" s="35" t="s">
        <v>322</v>
      </c>
      <c r="K3" s="35" t="s">
        <v>53</v>
      </c>
      <c r="L3" s="35" t="s">
        <v>283</v>
      </c>
      <c r="M3" s="35" t="s">
        <v>322</v>
      </c>
      <c r="N3" s="35" t="s">
        <v>53</v>
      </c>
      <c r="O3" s="35" t="s">
        <v>283</v>
      </c>
      <c r="P3" s="35" t="s">
        <v>322</v>
      </c>
      <c r="Q3" s="35" t="s">
        <v>53</v>
      </c>
      <c r="R3" s="35" t="s">
        <v>283</v>
      </c>
      <c r="S3" s="35" t="s">
        <v>322</v>
      </c>
      <c r="T3" s="35" t="s">
        <v>53</v>
      </c>
      <c r="U3" s="35" t="s">
        <v>283</v>
      </c>
      <c r="V3" s="44"/>
      <c r="W3" s="44"/>
    </row>
    <row r="4" s="1" customFormat="1" ht="18" customHeight="1" spans="1:23">
      <c r="A4" s="41" t="s">
        <v>323</v>
      </c>
      <c r="B4" s="11" t="s">
        <v>296</v>
      </c>
      <c r="C4" s="30" t="s">
        <v>310</v>
      </c>
      <c r="D4" s="31" t="s">
        <v>295</v>
      </c>
      <c r="E4" s="12" t="s">
        <v>103</v>
      </c>
      <c r="F4" s="13" t="s">
        <v>47</v>
      </c>
      <c r="G4" s="45" t="s">
        <v>324</v>
      </c>
      <c r="H4" s="41" t="s">
        <v>325</v>
      </c>
      <c r="I4" s="41" t="s">
        <v>326</v>
      </c>
      <c r="J4" s="45" t="s">
        <v>327</v>
      </c>
      <c r="K4" s="41" t="s">
        <v>328</v>
      </c>
      <c r="L4" s="41" t="s">
        <v>329</v>
      </c>
      <c r="M4" s="45" t="s">
        <v>330</v>
      </c>
      <c r="N4" s="41" t="s">
        <v>331</v>
      </c>
      <c r="O4" s="41" t="s">
        <v>332</v>
      </c>
      <c r="P4" s="41" t="s">
        <v>333</v>
      </c>
      <c r="Q4" s="41" t="s">
        <v>334</v>
      </c>
      <c r="R4" s="41" t="s">
        <v>332</v>
      </c>
      <c r="S4" s="41" t="s">
        <v>335</v>
      </c>
      <c r="T4" s="41" t="s">
        <v>336</v>
      </c>
      <c r="U4" s="41" t="s">
        <v>337</v>
      </c>
      <c r="V4" s="41" t="s">
        <v>80</v>
      </c>
      <c r="W4" s="41"/>
    </row>
    <row r="5" s="1" customFormat="1" ht="18" customHeight="1" spans="1:23">
      <c r="A5" s="41"/>
      <c r="B5" s="11" t="s">
        <v>296</v>
      </c>
      <c r="C5" s="30" t="s">
        <v>312</v>
      </c>
      <c r="D5" s="31" t="s">
        <v>295</v>
      </c>
      <c r="E5" s="12" t="s">
        <v>104</v>
      </c>
      <c r="F5" s="13" t="s">
        <v>47</v>
      </c>
      <c r="G5" s="45" t="s">
        <v>324</v>
      </c>
      <c r="H5" s="41" t="s">
        <v>325</v>
      </c>
      <c r="I5" s="41" t="s">
        <v>326</v>
      </c>
      <c r="J5" s="45" t="s">
        <v>327</v>
      </c>
      <c r="K5" s="41" t="s">
        <v>328</v>
      </c>
      <c r="L5" s="41" t="s">
        <v>329</v>
      </c>
      <c r="M5" s="45" t="s">
        <v>330</v>
      </c>
      <c r="N5" s="41" t="s">
        <v>331</v>
      </c>
      <c r="O5" s="41" t="s">
        <v>332</v>
      </c>
      <c r="P5" s="41" t="s">
        <v>333</v>
      </c>
      <c r="Q5" s="41" t="s">
        <v>334</v>
      </c>
      <c r="R5" s="41" t="s">
        <v>332</v>
      </c>
      <c r="S5" s="41" t="s">
        <v>335</v>
      </c>
      <c r="T5" s="41" t="s">
        <v>336</v>
      </c>
      <c r="U5" s="41" t="s">
        <v>337</v>
      </c>
      <c r="V5" s="41" t="s">
        <v>80</v>
      </c>
      <c r="W5" s="41"/>
    </row>
    <row r="6" s="1" customFormat="1" ht="14.25" customHeight="1" spans="1:23">
      <c r="A6" s="41"/>
      <c r="B6" s="11" t="s">
        <v>296</v>
      </c>
      <c r="C6" s="30" t="s">
        <v>298</v>
      </c>
      <c r="D6" s="31" t="s">
        <v>295</v>
      </c>
      <c r="E6" s="12" t="s">
        <v>102</v>
      </c>
      <c r="F6" s="13" t="s">
        <v>47</v>
      </c>
      <c r="G6" s="45" t="s">
        <v>324</v>
      </c>
      <c r="H6" s="41" t="s">
        <v>325</v>
      </c>
      <c r="I6" s="41" t="s">
        <v>326</v>
      </c>
      <c r="J6" s="45" t="s">
        <v>327</v>
      </c>
      <c r="K6" s="41" t="s">
        <v>328</v>
      </c>
      <c r="L6" s="41" t="s">
        <v>329</v>
      </c>
      <c r="M6" s="45" t="s">
        <v>330</v>
      </c>
      <c r="N6" s="41" t="s">
        <v>331</v>
      </c>
      <c r="O6" s="41" t="s">
        <v>332</v>
      </c>
      <c r="P6" s="41" t="s">
        <v>333</v>
      </c>
      <c r="Q6" s="41" t="s">
        <v>334</v>
      </c>
      <c r="R6" s="41" t="s">
        <v>332</v>
      </c>
      <c r="S6" s="41" t="s">
        <v>335</v>
      </c>
      <c r="T6" s="41" t="s">
        <v>336</v>
      </c>
      <c r="U6" s="41" t="s">
        <v>337</v>
      </c>
      <c r="V6" s="41" t="s">
        <v>80</v>
      </c>
      <c r="W6" s="18"/>
    </row>
    <row r="7" s="1" customFormat="1" ht="14.25" customHeight="1" spans="1:23">
      <c r="A7" s="41" t="s">
        <v>338</v>
      </c>
      <c r="B7" s="11" t="s">
        <v>339</v>
      </c>
      <c r="C7" s="30" t="s">
        <v>297</v>
      </c>
      <c r="D7" s="31" t="s">
        <v>340</v>
      </c>
      <c r="E7" s="12" t="s">
        <v>103</v>
      </c>
      <c r="F7" s="13" t="s">
        <v>47</v>
      </c>
      <c r="G7" s="13" t="s">
        <v>341</v>
      </c>
      <c r="H7" s="18" t="s">
        <v>342</v>
      </c>
      <c r="I7" s="18" t="s">
        <v>332</v>
      </c>
      <c r="J7" s="41" t="s">
        <v>343</v>
      </c>
      <c r="K7" s="41" t="s">
        <v>344</v>
      </c>
      <c r="L7" s="41" t="s">
        <v>345</v>
      </c>
      <c r="M7" s="41" t="s">
        <v>330</v>
      </c>
      <c r="N7" s="41" t="s">
        <v>331</v>
      </c>
      <c r="O7" s="41" t="s">
        <v>332</v>
      </c>
      <c r="P7" s="41" t="s">
        <v>333</v>
      </c>
      <c r="Q7" s="41" t="s">
        <v>346</v>
      </c>
      <c r="R7" s="41" t="s">
        <v>332</v>
      </c>
      <c r="S7" s="41" t="s">
        <v>347</v>
      </c>
      <c r="T7" s="41" t="s">
        <v>348</v>
      </c>
      <c r="U7" s="41" t="s">
        <v>337</v>
      </c>
      <c r="V7" s="41" t="s">
        <v>80</v>
      </c>
      <c r="W7" s="41"/>
    </row>
    <row r="8" s="1" customFormat="1" ht="14.25" customHeight="1" spans="1:23">
      <c r="A8" s="18"/>
      <c r="B8" s="11" t="s">
        <v>339</v>
      </c>
      <c r="C8" s="30" t="s">
        <v>349</v>
      </c>
      <c r="D8" s="31" t="s">
        <v>340</v>
      </c>
      <c r="E8" s="12" t="s">
        <v>104</v>
      </c>
      <c r="F8" s="13" t="s">
        <v>47</v>
      </c>
      <c r="G8" s="13" t="s">
        <v>341</v>
      </c>
      <c r="H8" s="18" t="s">
        <v>342</v>
      </c>
      <c r="I8" s="18" t="s">
        <v>332</v>
      </c>
      <c r="J8" s="41" t="s">
        <v>343</v>
      </c>
      <c r="K8" s="41" t="s">
        <v>344</v>
      </c>
      <c r="L8" s="41" t="s">
        <v>345</v>
      </c>
      <c r="M8" s="41" t="s">
        <v>330</v>
      </c>
      <c r="N8" s="41" t="s">
        <v>331</v>
      </c>
      <c r="O8" s="41" t="s">
        <v>332</v>
      </c>
      <c r="P8" s="41" t="s">
        <v>333</v>
      </c>
      <c r="Q8" s="41" t="s">
        <v>346</v>
      </c>
      <c r="R8" s="41" t="s">
        <v>332</v>
      </c>
      <c r="S8" s="41" t="s">
        <v>347</v>
      </c>
      <c r="T8" s="41" t="s">
        <v>348</v>
      </c>
      <c r="U8" s="41" t="s">
        <v>337</v>
      </c>
      <c r="V8" s="41" t="s">
        <v>80</v>
      </c>
      <c r="W8" s="41"/>
    </row>
    <row r="9" s="1" customFormat="1" ht="14.25" customHeight="1" spans="1:23">
      <c r="A9" s="18"/>
      <c r="B9" s="11" t="s">
        <v>339</v>
      </c>
      <c r="C9" s="30" t="s">
        <v>350</v>
      </c>
      <c r="D9" s="31" t="s">
        <v>340</v>
      </c>
      <c r="E9" s="12" t="s">
        <v>102</v>
      </c>
      <c r="F9" s="13" t="s">
        <v>47</v>
      </c>
      <c r="G9" s="13" t="s">
        <v>341</v>
      </c>
      <c r="H9" s="18" t="s">
        <v>342</v>
      </c>
      <c r="I9" s="18" t="s">
        <v>332</v>
      </c>
      <c r="J9" s="41" t="s">
        <v>343</v>
      </c>
      <c r="K9" s="41" t="s">
        <v>344</v>
      </c>
      <c r="L9" s="41" t="s">
        <v>345</v>
      </c>
      <c r="M9" s="41" t="s">
        <v>330</v>
      </c>
      <c r="N9" s="41" t="s">
        <v>331</v>
      </c>
      <c r="O9" s="41" t="s">
        <v>332</v>
      </c>
      <c r="P9" s="41" t="s">
        <v>333</v>
      </c>
      <c r="Q9" s="41" t="s">
        <v>346</v>
      </c>
      <c r="R9" s="41" t="s">
        <v>332</v>
      </c>
      <c r="S9" s="41" t="s">
        <v>347</v>
      </c>
      <c r="T9" s="41" t="s">
        <v>348</v>
      </c>
      <c r="U9" s="41" t="s">
        <v>337</v>
      </c>
      <c r="V9" s="41" t="s">
        <v>80</v>
      </c>
      <c r="W9" s="41"/>
    </row>
    <row r="10" s="1" customFormat="1" ht="14.25" customHeight="1" spans="1:23">
      <c r="A10" s="18"/>
      <c r="B10" s="18"/>
      <c r="C10" s="18"/>
      <c r="D10" s="18"/>
      <c r="E10" s="46"/>
      <c r="F10" s="18"/>
      <c r="G10" s="13"/>
      <c r="H10" s="18"/>
      <c r="I10" s="18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="4" customFormat="1" ht="29.25" customHeight="1" spans="1:23">
      <c r="A11" s="19" t="s">
        <v>299</v>
      </c>
      <c r="B11" s="20"/>
      <c r="C11" s="20"/>
      <c r="D11" s="20"/>
      <c r="E11" s="21"/>
      <c r="F11" s="22"/>
      <c r="G11" s="33"/>
      <c r="H11" s="40"/>
      <c r="I11" s="40"/>
      <c r="J11" s="19" t="s">
        <v>300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1"/>
      <c r="V11" s="20"/>
      <c r="W11" s="28"/>
    </row>
    <row r="12" s="1" customFormat="1" ht="72.95" customHeight="1" spans="1:23">
      <c r="A12" s="23" t="s">
        <v>351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zoomScale="125" zoomScaleNormal="125" workbookViewId="0">
      <selection activeCell="A6" sqref="A6:D6"/>
    </sheetView>
  </sheetViews>
  <sheetFormatPr defaultColWidth="8.1" defaultRowHeight="13.5" outlineLevelRow="6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352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353</v>
      </c>
      <c r="B2" s="36" t="s">
        <v>279</v>
      </c>
      <c r="C2" s="36" t="s">
        <v>280</v>
      </c>
      <c r="D2" s="36" t="s">
        <v>281</v>
      </c>
      <c r="E2" s="35" t="s">
        <v>282</v>
      </c>
      <c r="F2" s="36" t="s">
        <v>283</v>
      </c>
      <c r="G2" s="35" t="s">
        <v>354</v>
      </c>
      <c r="H2" s="35" t="s">
        <v>355</v>
      </c>
      <c r="I2" s="35" t="s">
        <v>356</v>
      </c>
      <c r="J2" s="35" t="s">
        <v>355</v>
      </c>
      <c r="K2" s="35" t="s">
        <v>357</v>
      </c>
      <c r="L2" s="35" t="s">
        <v>355</v>
      </c>
      <c r="M2" s="36" t="s">
        <v>321</v>
      </c>
      <c r="N2" s="36" t="s">
        <v>292</v>
      </c>
    </row>
    <row r="3" s="1" customFormat="1" ht="14.25" customHeight="1" spans="1:15">
      <c r="A3" s="37">
        <v>45718</v>
      </c>
      <c r="B3" s="30" t="s">
        <v>358</v>
      </c>
      <c r="C3" s="31" t="s">
        <v>295</v>
      </c>
      <c r="D3" s="12" t="s">
        <v>103</v>
      </c>
      <c r="E3" s="13" t="s">
        <v>47</v>
      </c>
      <c r="F3" s="11" t="s">
        <v>296</v>
      </c>
      <c r="G3" s="38">
        <v>0.333333333333333</v>
      </c>
      <c r="H3" s="39" t="s">
        <v>359</v>
      </c>
      <c r="I3" s="38">
        <v>0.583333333333333</v>
      </c>
      <c r="J3" s="39" t="s">
        <v>359</v>
      </c>
      <c r="K3" s="18"/>
      <c r="L3" s="41"/>
      <c r="M3" s="41"/>
      <c r="N3" s="41" t="s">
        <v>360</v>
      </c>
      <c r="O3" s="41"/>
    </row>
    <row r="4" s="1" customFormat="1" ht="14.25" customHeight="1" spans="1:15">
      <c r="A4" s="37">
        <v>45742</v>
      </c>
      <c r="B4" s="30" t="s">
        <v>361</v>
      </c>
      <c r="C4" s="31" t="s">
        <v>295</v>
      </c>
      <c r="D4" s="12" t="s">
        <v>104</v>
      </c>
      <c r="E4" s="13" t="s">
        <v>47</v>
      </c>
      <c r="F4" s="11" t="s">
        <v>296</v>
      </c>
      <c r="G4" s="38">
        <v>0.375</v>
      </c>
      <c r="H4" s="39" t="s">
        <v>359</v>
      </c>
      <c r="I4" s="38">
        <v>0.604166666666667</v>
      </c>
      <c r="J4" s="39" t="s">
        <v>359</v>
      </c>
      <c r="K4" s="18"/>
      <c r="L4" s="35"/>
      <c r="M4" s="35"/>
      <c r="N4" s="36" t="s">
        <v>362</v>
      </c>
      <c r="O4" s="36"/>
    </row>
    <row r="5" s="1" customFormat="1" ht="14.25" customHeight="1" spans="1:15">
      <c r="A5" s="37">
        <v>45752</v>
      </c>
      <c r="B5" s="30" t="s">
        <v>363</v>
      </c>
      <c r="C5" s="31" t="s">
        <v>295</v>
      </c>
      <c r="D5" s="12" t="s">
        <v>102</v>
      </c>
      <c r="E5" s="13" t="s">
        <v>47</v>
      </c>
      <c r="F5" s="11" t="s">
        <v>296</v>
      </c>
      <c r="G5" s="38">
        <v>0.395833333333333</v>
      </c>
      <c r="H5" s="39" t="s">
        <v>359</v>
      </c>
      <c r="I5" s="38">
        <v>0.625</v>
      </c>
      <c r="J5" s="39" t="s">
        <v>359</v>
      </c>
      <c r="K5" s="18"/>
      <c r="L5" s="41"/>
      <c r="M5" s="41"/>
      <c r="N5" s="41" t="s">
        <v>364</v>
      </c>
      <c r="O5" s="41"/>
    </row>
    <row r="6" s="4" customFormat="1" ht="29.25" customHeight="1" spans="1:14">
      <c r="A6" s="19" t="s">
        <v>299</v>
      </c>
      <c r="B6" s="20"/>
      <c r="C6" s="20"/>
      <c r="D6" s="21"/>
      <c r="E6" s="22"/>
      <c r="F6" s="40"/>
      <c r="G6" s="33"/>
      <c r="H6" s="40"/>
      <c r="I6" s="19" t="s">
        <v>300</v>
      </c>
      <c r="J6" s="20"/>
      <c r="K6" s="20"/>
      <c r="L6" s="20"/>
      <c r="M6" s="20"/>
      <c r="N6" s="28"/>
    </row>
    <row r="7" s="1" customFormat="1" ht="72.95" customHeight="1" spans="1:14">
      <c r="A7" s="23" t="s">
        <v>365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</sheetData>
  <mergeCells count="5">
    <mergeCell ref="A1:N1"/>
    <mergeCell ref="A6:D6"/>
    <mergeCell ref="E6:G6"/>
    <mergeCell ref="I6:K6"/>
    <mergeCell ref="A7:N7"/>
  </mergeCells>
  <dataValidations count="1">
    <dataValidation type="list" allowBlank="1" showInputMessage="1" showErrorMessage="1" sqref="N1 O3 O5 N6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A10" sqref="A10:E10"/>
    </sheetView>
  </sheetViews>
  <sheetFormatPr defaultColWidth="8.1" defaultRowHeight="13.5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366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315</v>
      </c>
      <c r="B2" s="7" t="s">
        <v>283</v>
      </c>
      <c r="C2" s="7" t="s">
        <v>279</v>
      </c>
      <c r="D2" s="7" t="s">
        <v>280</v>
      </c>
      <c r="E2" s="7" t="s">
        <v>281</v>
      </c>
      <c r="F2" s="7" t="s">
        <v>282</v>
      </c>
      <c r="G2" s="6" t="s">
        <v>367</v>
      </c>
      <c r="H2" s="6" t="s">
        <v>368</v>
      </c>
      <c r="I2" s="6" t="s">
        <v>369</v>
      </c>
      <c r="J2" s="6" t="s">
        <v>370</v>
      </c>
      <c r="K2" s="7" t="s">
        <v>321</v>
      </c>
      <c r="L2" s="7" t="s">
        <v>292</v>
      </c>
    </row>
    <row r="3" s="2" customFormat="1" ht="15.95" customHeight="1" spans="1:12">
      <c r="A3" s="29" t="s">
        <v>371</v>
      </c>
      <c r="B3" s="11" t="s">
        <v>296</v>
      </c>
      <c r="C3" s="30" t="s">
        <v>372</v>
      </c>
      <c r="D3" s="31" t="s">
        <v>295</v>
      </c>
      <c r="E3" s="12" t="s">
        <v>103</v>
      </c>
      <c r="F3" s="13" t="s">
        <v>47</v>
      </c>
      <c r="G3" s="32" t="s">
        <v>373</v>
      </c>
      <c r="H3" s="32" t="s">
        <v>374</v>
      </c>
      <c r="I3" s="32" t="s">
        <v>375</v>
      </c>
      <c r="J3" s="34"/>
      <c r="K3" s="34" t="s">
        <v>362</v>
      </c>
      <c r="L3" s="34"/>
    </row>
    <row r="4" s="2" customFormat="1" ht="15.95" customHeight="1" spans="1:12">
      <c r="A4" s="29" t="s">
        <v>376</v>
      </c>
      <c r="B4" s="11" t="s">
        <v>296</v>
      </c>
      <c r="C4" s="30" t="s">
        <v>377</v>
      </c>
      <c r="D4" s="31" t="s">
        <v>295</v>
      </c>
      <c r="E4" s="12" t="s">
        <v>104</v>
      </c>
      <c r="F4" s="13" t="s">
        <v>47</v>
      </c>
      <c r="G4" s="32" t="s">
        <v>373</v>
      </c>
      <c r="H4" s="32" t="s">
        <v>374</v>
      </c>
      <c r="I4" s="32" t="s">
        <v>375</v>
      </c>
      <c r="J4" s="34"/>
      <c r="K4" s="34" t="s">
        <v>362</v>
      </c>
      <c r="L4" s="34"/>
    </row>
    <row r="5" s="2" customFormat="1" ht="15.95" customHeight="1" spans="1:12">
      <c r="A5" s="29" t="s">
        <v>371</v>
      </c>
      <c r="B5" s="11" t="s">
        <v>296</v>
      </c>
      <c r="C5" s="30" t="s">
        <v>298</v>
      </c>
      <c r="D5" s="31" t="s">
        <v>295</v>
      </c>
      <c r="E5" s="12" t="s">
        <v>102</v>
      </c>
      <c r="F5" s="13" t="s">
        <v>47</v>
      </c>
      <c r="G5" s="32" t="s">
        <v>373</v>
      </c>
      <c r="H5" s="32" t="s">
        <v>374</v>
      </c>
      <c r="I5" s="32" t="s">
        <v>375</v>
      </c>
      <c r="J5" s="34"/>
      <c r="K5" s="34" t="s">
        <v>362</v>
      </c>
      <c r="L5" s="34"/>
    </row>
    <row r="6" s="2" customFormat="1" ht="15.95" customHeight="1" spans="1:12">
      <c r="A6" s="29" t="s">
        <v>376</v>
      </c>
      <c r="B6" s="11" t="s">
        <v>339</v>
      </c>
      <c r="C6" s="30" t="s">
        <v>294</v>
      </c>
      <c r="D6" s="31" t="s">
        <v>340</v>
      </c>
      <c r="E6" s="12" t="s">
        <v>103</v>
      </c>
      <c r="F6" s="13" t="s">
        <v>47</v>
      </c>
      <c r="G6" s="32" t="s">
        <v>373</v>
      </c>
      <c r="H6" s="32" t="s">
        <v>374</v>
      </c>
      <c r="I6" s="32" t="s">
        <v>375</v>
      </c>
      <c r="J6" s="34"/>
      <c r="K6" s="34" t="s">
        <v>362</v>
      </c>
      <c r="L6" s="29"/>
    </row>
    <row r="7" s="2" customFormat="1" ht="15.95" customHeight="1" spans="1:12">
      <c r="A7" s="29" t="s">
        <v>376</v>
      </c>
      <c r="B7" s="11" t="s">
        <v>339</v>
      </c>
      <c r="C7" s="30" t="s">
        <v>378</v>
      </c>
      <c r="D7" s="31" t="s">
        <v>340</v>
      </c>
      <c r="E7" s="12" t="s">
        <v>104</v>
      </c>
      <c r="F7" s="13" t="s">
        <v>47</v>
      </c>
      <c r="G7" s="32" t="s">
        <v>373</v>
      </c>
      <c r="H7" s="32" t="s">
        <v>374</v>
      </c>
      <c r="I7" s="32" t="s">
        <v>375</v>
      </c>
      <c r="J7" s="34"/>
      <c r="K7" s="34" t="s">
        <v>362</v>
      </c>
      <c r="L7" s="29"/>
    </row>
    <row r="8" s="2" customFormat="1" ht="15.95" customHeight="1" spans="1:12">
      <c r="A8" s="29" t="s">
        <v>371</v>
      </c>
      <c r="B8" s="11" t="s">
        <v>339</v>
      </c>
      <c r="C8" s="30" t="s">
        <v>310</v>
      </c>
      <c r="D8" s="31" t="s">
        <v>340</v>
      </c>
      <c r="E8" s="12" t="s">
        <v>102</v>
      </c>
      <c r="F8" s="13" t="s">
        <v>47</v>
      </c>
      <c r="G8" s="32" t="s">
        <v>373</v>
      </c>
      <c r="H8" s="32" t="s">
        <v>374</v>
      </c>
      <c r="I8" s="32" t="s">
        <v>375</v>
      </c>
      <c r="J8" s="34"/>
      <c r="K8" s="34" t="s">
        <v>362</v>
      </c>
      <c r="L8" s="29"/>
    </row>
    <row r="9" s="2" customFormat="1" ht="15.95" customHeight="1" spans="1:12">
      <c r="A9" s="29"/>
      <c r="B9" s="11"/>
      <c r="C9" s="30"/>
      <c r="D9" s="31"/>
      <c r="E9" s="12"/>
      <c r="F9" s="13"/>
      <c r="G9" s="32"/>
      <c r="H9" s="32"/>
      <c r="I9" s="32"/>
      <c r="J9" s="34"/>
      <c r="K9" s="34"/>
      <c r="L9" s="29"/>
    </row>
    <row r="10" s="4" customFormat="1" ht="29.25" customHeight="1" spans="1:12">
      <c r="A10" s="19" t="s">
        <v>299</v>
      </c>
      <c r="B10" s="20"/>
      <c r="C10" s="20"/>
      <c r="D10" s="20"/>
      <c r="E10" s="21"/>
      <c r="F10" s="22"/>
      <c r="G10" s="33"/>
      <c r="H10" s="19" t="s">
        <v>300</v>
      </c>
      <c r="I10" s="20"/>
      <c r="J10" s="20"/>
      <c r="K10" s="20"/>
      <c r="L10" s="28"/>
    </row>
    <row r="11" s="1" customFormat="1" ht="72.95" customHeight="1" spans="1:12">
      <c r="A11" s="23" t="s">
        <v>379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K13" sqref="K13"/>
    </sheetView>
  </sheetViews>
  <sheetFormatPr defaultColWidth="8.1" defaultRowHeight="13.5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380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278</v>
      </c>
      <c r="B2" s="7" t="s">
        <v>283</v>
      </c>
      <c r="C2" s="7" t="s">
        <v>322</v>
      </c>
      <c r="D2" s="7" t="s">
        <v>281</v>
      </c>
      <c r="E2" s="7" t="s">
        <v>282</v>
      </c>
      <c r="F2" s="6" t="s">
        <v>381</v>
      </c>
      <c r="G2" s="6" t="s">
        <v>304</v>
      </c>
      <c r="H2" s="8" t="s">
        <v>305</v>
      </c>
      <c r="I2" s="25" t="s">
        <v>307</v>
      </c>
    </row>
    <row r="3" s="2" customFormat="1" ht="18" customHeight="1" spans="1:9">
      <c r="A3" s="6"/>
      <c r="B3" s="9"/>
      <c r="C3" s="9"/>
      <c r="D3" s="9"/>
      <c r="E3" s="9"/>
      <c r="F3" s="6" t="s">
        <v>382</v>
      </c>
      <c r="G3" s="6" t="s">
        <v>308</v>
      </c>
      <c r="H3" s="10"/>
      <c r="I3" s="26"/>
    </row>
    <row r="4" s="3" customFormat="1" ht="18" customHeight="1" spans="1:9">
      <c r="A4" s="11">
        <v>1</v>
      </c>
      <c r="B4" s="11" t="s">
        <v>383</v>
      </c>
      <c r="C4" s="12" t="s">
        <v>384</v>
      </c>
      <c r="D4" s="12" t="s">
        <v>103</v>
      </c>
      <c r="E4" s="13" t="s">
        <v>47</v>
      </c>
      <c r="F4" s="14">
        <v>-0.008</v>
      </c>
      <c r="G4" s="14">
        <v>-0.009</v>
      </c>
      <c r="H4" s="15">
        <f t="shared" ref="H4:H9" si="0">SUM(F4:G4)</f>
        <v>-0.017</v>
      </c>
      <c r="I4" s="11"/>
    </row>
    <row r="5" s="3" customFormat="1" ht="18" customHeight="1" spans="1:9">
      <c r="A5" s="11">
        <v>2</v>
      </c>
      <c r="B5" s="11" t="s">
        <v>383</v>
      </c>
      <c r="C5" s="12" t="s">
        <v>384</v>
      </c>
      <c r="D5" s="12" t="s">
        <v>104</v>
      </c>
      <c r="E5" s="13" t="s">
        <v>47</v>
      </c>
      <c r="F5" s="14">
        <v>0.006</v>
      </c>
      <c r="G5" s="14">
        <v>-0.009</v>
      </c>
      <c r="H5" s="15">
        <f t="shared" si="0"/>
        <v>-0.003</v>
      </c>
      <c r="I5" s="11"/>
    </row>
    <row r="6" s="3" customFormat="1" ht="18" customHeight="1" spans="1:9">
      <c r="A6" s="11">
        <v>3</v>
      </c>
      <c r="B6" s="11" t="s">
        <v>383</v>
      </c>
      <c r="C6" s="12" t="s">
        <v>384</v>
      </c>
      <c r="D6" s="12" t="s">
        <v>102</v>
      </c>
      <c r="E6" s="13" t="s">
        <v>47</v>
      </c>
      <c r="F6" s="14">
        <v>0.007</v>
      </c>
      <c r="G6" s="14">
        <v>-0.008</v>
      </c>
      <c r="H6" s="15">
        <f t="shared" si="0"/>
        <v>-0.001</v>
      </c>
      <c r="I6" s="11"/>
    </row>
    <row r="7" s="3" customFormat="1" ht="18" customHeight="1" spans="1:9">
      <c r="A7" s="11">
        <v>4</v>
      </c>
      <c r="B7" s="11" t="s">
        <v>383</v>
      </c>
      <c r="C7" s="16" t="s">
        <v>334</v>
      </c>
      <c r="D7" s="12" t="s">
        <v>103</v>
      </c>
      <c r="E7" s="13" t="s">
        <v>47</v>
      </c>
      <c r="F7" s="14">
        <v>0.006</v>
      </c>
      <c r="G7" s="14">
        <v>-0.01</v>
      </c>
      <c r="H7" s="15">
        <f t="shared" si="0"/>
        <v>-0.004</v>
      </c>
      <c r="I7" s="11"/>
    </row>
    <row r="8" s="3" customFormat="1" ht="18" customHeight="1" spans="1:9">
      <c r="A8" s="11">
        <v>5</v>
      </c>
      <c r="B8" s="11" t="s">
        <v>383</v>
      </c>
      <c r="C8" s="16" t="s">
        <v>334</v>
      </c>
      <c r="D8" s="12" t="s">
        <v>104</v>
      </c>
      <c r="E8" s="13" t="s">
        <v>47</v>
      </c>
      <c r="F8" s="14">
        <v>-0.007</v>
      </c>
      <c r="G8" s="14">
        <v>-0.008</v>
      </c>
      <c r="H8" s="15">
        <f t="shared" si="0"/>
        <v>-0.015</v>
      </c>
      <c r="I8" s="11"/>
    </row>
    <row r="9" s="3" customFormat="1" ht="18" customHeight="1" spans="1:9">
      <c r="A9" s="11">
        <v>6</v>
      </c>
      <c r="B9" s="11" t="s">
        <v>383</v>
      </c>
      <c r="C9" s="16" t="s">
        <v>334</v>
      </c>
      <c r="D9" s="12" t="s">
        <v>102</v>
      </c>
      <c r="E9" s="13" t="s">
        <v>47</v>
      </c>
      <c r="F9" s="14">
        <v>0.006</v>
      </c>
      <c r="G9" s="14">
        <v>-0.01</v>
      </c>
      <c r="H9" s="15">
        <f t="shared" si="0"/>
        <v>-0.004</v>
      </c>
      <c r="I9" s="11"/>
    </row>
    <row r="10" s="3" customFormat="1" ht="18" customHeight="1" spans="1:9">
      <c r="A10" s="11"/>
      <c r="B10" s="11"/>
      <c r="C10" s="16"/>
      <c r="D10" s="17"/>
      <c r="E10" s="13"/>
      <c r="F10" s="14"/>
      <c r="G10" s="14"/>
      <c r="H10" s="15"/>
      <c r="I10" s="27"/>
    </row>
    <row r="11" s="3" customFormat="1" ht="18" customHeight="1" spans="1:9">
      <c r="A11" s="11"/>
      <c r="B11" s="11"/>
      <c r="C11" s="16"/>
      <c r="D11" s="17"/>
      <c r="E11" s="13"/>
      <c r="F11" s="14"/>
      <c r="G11" s="14"/>
      <c r="H11" s="15"/>
      <c r="I11" s="27"/>
    </row>
    <row r="12" s="1" customFormat="1" ht="18" customHeight="1" spans="1:9">
      <c r="A12" s="18"/>
      <c r="B12" s="18"/>
      <c r="C12" s="18"/>
      <c r="D12" s="18"/>
      <c r="E12" s="18"/>
      <c r="F12" s="18"/>
      <c r="G12" s="18"/>
      <c r="H12" s="18"/>
      <c r="I12" s="18"/>
    </row>
    <row r="13" s="4" customFormat="1" ht="29.25" customHeight="1" spans="1:9">
      <c r="A13" s="19" t="s">
        <v>299</v>
      </c>
      <c r="B13" s="20"/>
      <c r="C13" s="20"/>
      <c r="D13" s="21"/>
      <c r="E13" s="22"/>
      <c r="F13" s="19" t="s">
        <v>300</v>
      </c>
      <c r="G13" s="20"/>
      <c r="H13" s="21"/>
      <c r="I13" s="28"/>
    </row>
    <row r="14" s="1" customFormat="1" ht="51.95" customHeight="1" spans="1:9">
      <c r="A14" s="23" t="s">
        <v>385</v>
      </c>
      <c r="B14" s="23"/>
      <c r="C14" s="24"/>
      <c r="D14" s="24"/>
      <c r="E14" s="24"/>
      <c r="F14" s="24"/>
      <c r="G14" s="24"/>
      <c r="H14" s="24"/>
      <c r="I14" s="24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0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31" t="s">
        <v>19</v>
      </c>
      <c r="C2" s="332"/>
      <c r="D2" s="332"/>
      <c r="E2" s="332"/>
      <c r="F2" s="332"/>
      <c r="G2" s="332"/>
      <c r="H2" s="332"/>
      <c r="I2" s="347"/>
    </row>
    <row r="3" ht="28" customHeight="1" spans="2:9">
      <c r="B3" s="333"/>
      <c r="C3" s="334"/>
      <c r="D3" s="335" t="s">
        <v>20</v>
      </c>
      <c r="E3" s="336"/>
      <c r="F3" s="337" t="s">
        <v>21</v>
      </c>
      <c r="G3" s="338"/>
      <c r="H3" s="335" t="s">
        <v>22</v>
      </c>
      <c r="I3" s="348"/>
    </row>
    <row r="4" ht="28" customHeight="1" spans="2:9">
      <c r="B4" s="333" t="s">
        <v>23</v>
      </c>
      <c r="C4" s="334" t="s">
        <v>24</v>
      </c>
      <c r="D4" s="334" t="s">
        <v>25</v>
      </c>
      <c r="E4" s="334" t="s">
        <v>26</v>
      </c>
      <c r="F4" s="339" t="s">
        <v>25</v>
      </c>
      <c r="G4" s="339" t="s">
        <v>26</v>
      </c>
      <c r="H4" s="334" t="s">
        <v>25</v>
      </c>
      <c r="I4" s="349" t="s">
        <v>26</v>
      </c>
    </row>
    <row r="5" ht="28" customHeight="1" spans="2:9">
      <c r="B5" s="340" t="s">
        <v>27</v>
      </c>
      <c r="C5" s="341">
        <v>13</v>
      </c>
      <c r="D5" s="341">
        <v>0</v>
      </c>
      <c r="E5" s="341">
        <v>1</v>
      </c>
      <c r="F5" s="342">
        <v>0</v>
      </c>
      <c r="G5" s="342">
        <v>1</v>
      </c>
      <c r="H5" s="341">
        <v>1</v>
      </c>
      <c r="I5" s="350">
        <v>2</v>
      </c>
    </row>
    <row r="6" ht="28" customHeight="1" spans="2:9">
      <c r="B6" s="340" t="s">
        <v>28</v>
      </c>
      <c r="C6" s="341">
        <v>20</v>
      </c>
      <c r="D6" s="341">
        <v>0</v>
      </c>
      <c r="E6" s="341">
        <v>1</v>
      </c>
      <c r="F6" s="342">
        <v>1</v>
      </c>
      <c r="G6" s="342">
        <v>2</v>
      </c>
      <c r="H6" s="341">
        <v>2</v>
      </c>
      <c r="I6" s="350">
        <v>3</v>
      </c>
    </row>
    <row r="7" ht="28" customHeight="1" spans="2:9">
      <c r="B7" s="340" t="s">
        <v>29</v>
      </c>
      <c r="C7" s="341">
        <v>32</v>
      </c>
      <c r="D7" s="341">
        <v>0</v>
      </c>
      <c r="E7" s="341">
        <v>1</v>
      </c>
      <c r="F7" s="342">
        <v>2</v>
      </c>
      <c r="G7" s="342">
        <v>3</v>
      </c>
      <c r="H7" s="341">
        <v>3</v>
      </c>
      <c r="I7" s="350">
        <v>4</v>
      </c>
    </row>
    <row r="8" ht="28" customHeight="1" spans="2:9">
      <c r="B8" s="340" t="s">
        <v>30</v>
      </c>
      <c r="C8" s="341">
        <v>50</v>
      </c>
      <c r="D8" s="341">
        <v>1</v>
      </c>
      <c r="E8" s="341">
        <v>2</v>
      </c>
      <c r="F8" s="342">
        <v>3</v>
      </c>
      <c r="G8" s="342">
        <v>4</v>
      </c>
      <c r="H8" s="341">
        <v>5</v>
      </c>
      <c r="I8" s="350">
        <v>6</v>
      </c>
    </row>
    <row r="9" ht="28" customHeight="1" spans="2:9">
      <c r="B9" s="340" t="s">
        <v>31</v>
      </c>
      <c r="C9" s="341">
        <v>80</v>
      </c>
      <c r="D9" s="341">
        <v>2</v>
      </c>
      <c r="E9" s="341">
        <v>3</v>
      </c>
      <c r="F9" s="342">
        <v>5</v>
      </c>
      <c r="G9" s="342">
        <v>6</v>
      </c>
      <c r="H9" s="341">
        <v>7</v>
      </c>
      <c r="I9" s="350">
        <v>8</v>
      </c>
    </row>
    <row r="10" ht="28" customHeight="1" spans="2:9">
      <c r="B10" s="340" t="s">
        <v>32</v>
      </c>
      <c r="C10" s="341">
        <v>125</v>
      </c>
      <c r="D10" s="341">
        <v>3</v>
      </c>
      <c r="E10" s="341">
        <v>4</v>
      </c>
      <c r="F10" s="342">
        <v>7</v>
      </c>
      <c r="G10" s="342">
        <v>8</v>
      </c>
      <c r="H10" s="341">
        <v>10</v>
      </c>
      <c r="I10" s="350">
        <v>11</v>
      </c>
    </row>
    <row r="11" ht="28" customHeight="1" spans="2:9">
      <c r="B11" s="340" t="s">
        <v>33</v>
      </c>
      <c r="C11" s="341">
        <v>200</v>
      </c>
      <c r="D11" s="341">
        <v>5</v>
      </c>
      <c r="E11" s="341">
        <v>6</v>
      </c>
      <c r="F11" s="342">
        <v>10</v>
      </c>
      <c r="G11" s="342">
        <v>11</v>
      </c>
      <c r="H11" s="341">
        <v>14</v>
      </c>
      <c r="I11" s="350">
        <v>15</v>
      </c>
    </row>
    <row r="12" ht="28" customHeight="1" spans="2:9">
      <c r="B12" s="343" t="s">
        <v>34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35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25" workbookViewId="0">
      <selection activeCell="N8" sqref="N8"/>
    </sheetView>
  </sheetViews>
  <sheetFormatPr defaultColWidth="10.3333333333333" defaultRowHeight="16.5" customHeight="1"/>
  <cols>
    <col min="1" max="1" width="11.7" style="159" customWidth="1"/>
    <col min="2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" spans="1:11">
      <c r="A1" s="260" t="s">
        <v>36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>
      <c r="A2" s="161" t="s">
        <v>37</v>
      </c>
      <c r="B2" s="162" t="s">
        <v>38</v>
      </c>
      <c r="C2" s="162"/>
      <c r="D2" s="163" t="s">
        <v>39</v>
      </c>
      <c r="E2" s="163"/>
      <c r="F2" s="162" t="s">
        <v>40</v>
      </c>
      <c r="G2" s="162"/>
      <c r="H2" s="164" t="s">
        <v>41</v>
      </c>
      <c r="I2" s="237" t="s">
        <v>42</v>
      </c>
      <c r="J2" s="237"/>
      <c r="K2" s="238"/>
    </row>
    <row r="3" ht="15.75" spans="1:11">
      <c r="A3" s="165" t="s">
        <v>43</v>
      </c>
      <c r="B3" s="166"/>
      <c r="C3" s="167"/>
      <c r="D3" s="168" t="s">
        <v>44</v>
      </c>
      <c r="E3" s="169"/>
      <c r="F3" s="169"/>
      <c r="G3" s="170"/>
      <c r="H3" s="168" t="s">
        <v>45</v>
      </c>
      <c r="I3" s="169"/>
      <c r="J3" s="169"/>
      <c r="K3" s="170"/>
    </row>
    <row r="4" ht="51" customHeight="1" spans="1:11">
      <c r="A4" s="171" t="s">
        <v>46</v>
      </c>
      <c r="B4" s="172" t="s">
        <v>47</v>
      </c>
      <c r="C4" s="173"/>
      <c r="D4" s="171" t="s">
        <v>48</v>
      </c>
      <c r="E4" s="174"/>
      <c r="F4" s="175" t="s">
        <v>49</v>
      </c>
      <c r="G4" s="176"/>
      <c r="H4" s="171" t="s">
        <v>50</v>
      </c>
      <c r="I4" s="174"/>
      <c r="J4" s="197" t="s">
        <v>51</v>
      </c>
      <c r="K4" s="239" t="s">
        <v>52</v>
      </c>
    </row>
    <row r="5" ht="15.75" spans="1:11">
      <c r="A5" s="177" t="s">
        <v>53</v>
      </c>
      <c r="B5" s="87" t="s">
        <v>54</v>
      </c>
      <c r="C5" s="87"/>
      <c r="D5" s="171" t="s">
        <v>55</v>
      </c>
      <c r="E5" s="174"/>
      <c r="F5" s="261">
        <v>45719</v>
      </c>
      <c r="G5" s="262"/>
      <c r="H5" s="171" t="s">
        <v>56</v>
      </c>
      <c r="I5" s="174"/>
      <c r="J5" s="197" t="s">
        <v>51</v>
      </c>
      <c r="K5" s="239" t="s">
        <v>52</v>
      </c>
    </row>
    <row r="6" ht="15.75" spans="1:11">
      <c r="A6" s="171" t="s">
        <v>57</v>
      </c>
      <c r="B6" s="263">
        <v>3</v>
      </c>
      <c r="C6" s="264">
        <v>6</v>
      </c>
      <c r="D6" s="177" t="s">
        <v>58</v>
      </c>
      <c r="E6" s="199"/>
      <c r="F6" s="261">
        <v>45785</v>
      </c>
      <c r="G6" s="262"/>
      <c r="H6" s="171" t="s">
        <v>59</v>
      </c>
      <c r="I6" s="174"/>
      <c r="J6" s="197" t="s">
        <v>51</v>
      </c>
      <c r="K6" s="239" t="s">
        <v>52</v>
      </c>
    </row>
    <row r="7" ht="15.75" spans="1:11">
      <c r="A7" s="171" t="s">
        <v>60</v>
      </c>
      <c r="B7" s="89">
        <v>17487</v>
      </c>
      <c r="C7" s="90"/>
      <c r="D7" s="177" t="s">
        <v>61</v>
      </c>
      <c r="E7" s="198"/>
      <c r="F7" s="261">
        <v>45792</v>
      </c>
      <c r="G7" s="262"/>
      <c r="H7" s="171" t="s">
        <v>62</v>
      </c>
      <c r="I7" s="174"/>
      <c r="J7" s="197" t="s">
        <v>51</v>
      </c>
      <c r="K7" s="239" t="s">
        <v>52</v>
      </c>
    </row>
    <row r="8" ht="77" customHeight="1" spans="1:11">
      <c r="A8" s="183" t="s">
        <v>63</v>
      </c>
      <c r="B8" s="184" t="s">
        <v>64</v>
      </c>
      <c r="C8" s="185"/>
      <c r="D8" s="186" t="s">
        <v>65</v>
      </c>
      <c r="E8" s="187"/>
      <c r="F8" s="265">
        <v>45812</v>
      </c>
      <c r="G8" s="266"/>
      <c r="H8" s="186" t="s">
        <v>66</v>
      </c>
      <c r="I8" s="187"/>
      <c r="J8" s="209" t="s">
        <v>51</v>
      </c>
      <c r="K8" s="248" t="s">
        <v>52</v>
      </c>
    </row>
    <row r="9" spans="1:11">
      <c r="A9" s="267" t="s">
        <v>67</v>
      </c>
      <c r="B9" s="268"/>
      <c r="C9" s="268"/>
      <c r="D9" s="268"/>
      <c r="E9" s="268"/>
      <c r="F9" s="268"/>
      <c r="G9" s="268"/>
      <c r="H9" s="268"/>
      <c r="I9" s="268"/>
      <c r="J9" s="268"/>
      <c r="K9" s="313"/>
    </row>
    <row r="10" spans="1:11">
      <c r="A10" s="269" t="s">
        <v>68</v>
      </c>
      <c r="B10" s="270"/>
      <c r="C10" s="270"/>
      <c r="D10" s="270"/>
      <c r="E10" s="270"/>
      <c r="F10" s="270"/>
      <c r="G10" s="270"/>
      <c r="H10" s="270"/>
      <c r="I10" s="270"/>
      <c r="J10" s="270"/>
      <c r="K10" s="314"/>
    </row>
    <row r="11" ht="15.75" spans="1:11">
      <c r="A11" s="271" t="s">
        <v>69</v>
      </c>
      <c r="B11" s="272" t="s">
        <v>70</v>
      </c>
      <c r="C11" s="273" t="s">
        <v>71</v>
      </c>
      <c r="D11" s="274"/>
      <c r="E11" s="275" t="s">
        <v>72</v>
      </c>
      <c r="F11" s="272" t="s">
        <v>70</v>
      </c>
      <c r="G11" s="273" t="s">
        <v>71</v>
      </c>
      <c r="H11" s="273" t="s">
        <v>73</v>
      </c>
      <c r="I11" s="275" t="s">
        <v>74</v>
      </c>
      <c r="J11" s="272" t="s">
        <v>70</v>
      </c>
      <c r="K11" s="315" t="s">
        <v>71</v>
      </c>
    </row>
    <row r="12" ht="15.75" spans="1:11">
      <c r="A12" s="177" t="s">
        <v>75</v>
      </c>
      <c r="B12" s="196" t="s">
        <v>70</v>
      </c>
      <c r="C12" s="197" t="s">
        <v>71</v>
      </c>
      <c r="D12" s="198"/>
      <c r="E12" s="199" t="s">
        <v>76</v>
      </c>
      <c r="F12" s="196" t="s">
        <v>70</v>
      </c>
      <c r="G12" s="197" t="s">
        <v>71</v>
      </c>
      <c r="H12" s="197" t="s">
        <v>73</v>
      </c>
      <c r="I12" s="199" t="s">
        <v>77</v>
      </c>
      <c r="J12" s="196" t="s">
        <v>70</v>
      </c>
      <c r="K12" s="239" t="s">
        <v>71</v>
      </c>
    </row>
    <row r="13" ht="15.75" spans="1:11">
      <c r="A13" s="177" t="s">
        <v>78</v>
      </c>
      <c r="B13" s="196" t="s">
        <v>70</v>
      </c>
      <c r="C13" s="197" t="s">
        <v>71</v>
      </c>
      <c r="D13" s="198"/>
      <c r="E13" s="199" t="s">
        <v>79</v>
      </c>
      <c r="F13" s="197" t="s">
        <v>80</v>
      </c>
      <c r="G13" s="197" t="s">
        <v>81</v>
      </c>
      <c r="H13" s="197" t="s">
        <v>73</v>
      </c>
      <c r="I13" s="199" t="s">
        <v>82</v>
      </c>
      <c r="J13" s="196" t="s">
        <v>70</v>
      </c>
      <c r="K13" s="239" t="s">
        <v>71</v>
      </c>
    </row>
    <row r="14" spans="1:11">
      <c r="A14" s="186" t="s">
        <v>83</v>
      </c>
      <c r="B14" s="187"/>
      <c r="C14" s="187"/>
      <c r="D14" s="187"/>
      <c r="E14" s="187"/>
      <c r="F14" s="187"/>
      <c r="G14" s="187"/>
      <c r="H14" s="187"/>
      <c r="I14" s="187"/>
      <c r="J14" s="187"/>
      <c r="K14" s="241"/>
    </row>
    <row r="15" spans="1:11">
      <c r="A15" s="269" t="s">
        <v>84</v>
      </c>
      <c r="B15" s="270"/>
      <c r="C15" s="270"/>
      <c r="D15" s="270"/>
      <c r="E15" s="270"/>
      <c r="F15" s="270"/>
      <c r="G15" s="270"/>
      <c r="H15" s="270"/>
      <c r="I15" s="270"/>
      <c r="J15" s="270"/>
      <c r="K15" s="314"/>
    </row>
    <row r="16" ht="15.75" spans="1:11">
      <c r="A16" s="276" t="s">
        <v>85</v>
      </c>
      <c r="B16" s="273" t="s">
        <v>80</v>
      </c>
      <c r="C16" s="273" t="s">
        <v>81</v>
      </c>
      <c r="D16" s="277"/>
      <c r="E16" s="278" t="s">
        <v>86</v>
      </c>
      <c r="F16" s="273" t="s">
        <v>80</v>
      </c>
      <c r="G16" s="273" t="s">
        <v>81</v>
      </c>
      <c r="H16" s="279"/>
      <c r="I16" s="278" t="s">
        <v>87</v>
      </c>
      <c r="J16" s="273" t="s">
        <v>80</v>
      </c>
      <c r="K16" s="315" t="s">
        <v>81</v>
      </c>
    </row>
    <row r="17" customHeight="1" spans="1:22">
      <c r="A17" s="181" t="s">
        <v>88</v>
      </c>
      <c r="B17" s="197" t="s">
        <v>80</v>
      </c>
      <c r="C17" s="197" t="s">
        <v>81</v>
      </c>
      <c r="D17" s="280"/>
      <c r="E17" s="215" t="s">
        <v>89</v>
      </c>
      <c r="F17" s="197" t="s">
        <v>80</v>
      </c>
      <c r="G17" s="197" t="s">
        <v>81</v>
      </c>
      <c r="H17" s="281"/>
      <c r="I17" s="215" t="s">
        <v>90</v>
      </c>
      <c r="J17" s="197" t="s">
        <v>80</v>
      </c>
      <c r="K17" s="239" t="s">
        <v>81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2" t="s">
        <v>91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7"/>
    </row>
    <row r="19" s="259" customFormat="1" ht="18" customHeight="1" spans="1:11">
      <c r="A19" s="269" t="s">
        <v>92</v>
      </c>
      <c r="B19" s="270"/>
      <c r="C19" s="270"/>
      <c r="D19" s="270"/>
      <c r="E19" s="270"/>
      <c r="F19" s="270"/>
      <c r="G19" s="270"/>
      <c r="H19" s="270"/>
      <c r="I19" s="270"/>
      <c r="J19" s="270"/>
      <c r="K19" s="314"/>
    </row>
    <row r="20" customHeight="1" spans="1:11">
      <c r="A20" s="284" t="s">
        <v>93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8"/>
    </row>
    <row r="21" ht="21.75" customHeight="1" spans="1:11">
      <c r="A21" s="286" t="s">
        <v>94</v>
      </c>
      <c r="B21" s="215" t="s">
        <v>95</v>
      </c>
      <c r="C21" s="215" t="s">
        <v>96</v>
      </c>
      <c r="D21" s="215" t="s">
        <v>97</v>
      </c>
      <c r="E21" s="215" t="s">
        <v>98</v>
      </c>
      <c r="F21" s="215" t="s">
        <v>99</v>
      </c>
      <c r="G21" s="215" t="s">
        <v>100</v>
      </c>
      <c r="H21" s="215"/>
      <c r="I21" s="215"/>
      <c r="J21" s="215"/>
      <c r="K21" s="250" t="s">
        <v>101</v>
      </c>
    </row>
    <row r="22" customHeight="1" spans="1:11">
      <c r="A22" s="287" t="s">
        <v>102</v>
      </c>
      <c r="B22" s="288">
        <v>1</v>
      </c>
      <c r="C22" s="288">
        <v>1</v>
      </c>
      <c r="D22" s="288">
        <v>1</v>
      </c>
      <c r="E22" s="288">
        <v>1</v>
      </c>
      <c r="F22" s="288">
        <v>1</v>
      </c>
      <c r="G22" s="288">
        <v>1</v>
      </c>
      <c r="H22" s="288"/>
      <c r="I22" s="288"/>
      <c r="J22" s="288"/>
      <c r="K22" s="319"/>
    </row>
    <row r="23" customHeight="1" spans="1:11">
      <c r="A23" s="287" t="s">
        <v>103</v>
      </c>
      <c r="B23" s="288">
        <v>1</v>
      </c>
      <c r="C23" s="288">
        <v>1</v>
      </c>
      <c r="D23" s="288">
        <v>1</v>
      </c>
      <c r="E23" s="288">
        <v>1</v>
      </c>
      <c r="F23" s="288">
        <v>1</v>
      </c>
      <c r="G23" s="288">
        <v>1</v>
      </c>
      <c r="H23" s="288"/>
      <c r="I23" s="288"/>
      <c r="J23" s="288"/>
      <c r="K23" s="319"/>
    </row>
    <row r="24" customHeight="1" spans="1:11">
      <c r="A24" s="287" t="s">
        <v>104</v>
      </c>
      <c r="B24" s="288">
        <v>1</v>
      </c>
      <c r="C24" s="288">
        <v>1</v>
      </c>
      <c r="D24" s="288">
        <v>1</v>
      </c>
      <c r="E24" s="288">
        <v>1</v>
      </c>
      <c r="F24" s="288">
        <v>1</v>
      </c>
      <c r="G24" s="288">
        <v>1</v>
      </c>
      <c r="H24" s="288"/>
      <c r="I24" s="288"/>
      <c r="J24" s="288"/>
      <c r="K24" s="319"/>
    </row>
    <row r="25" customHeight="1" spans="1:11">
      <c r="A25" s="182"/>
      <c r="B25" s="288"/>
      <c r="C25" s="288"/>
      <c r="D25" s="288"/>
      <c r="E25" s="288"/>
      <c r="F25" s="288"/>
      <c r="G25" s="288"/>
      <c r="H25" s="288"/>
      <c r="I25" s="288"/>
      <c r="J25" s="288"/>
      <c r="K25" s="320"/>
    </row>
    <row r="26" customHeight="1" spans="1:11">
      <c r="A26" s="182"/>
      <c r="B26" s="288"/>
      <c r="C26" s="288"/>
      <c r="D26" s="288"/>
      <c r="E26" s="288"/>
      <c r="F26" s="288"/>
      <c r="G26" s="288"/>
      <c r="H26" s="288"/>
      <c r="I26" s="288"/>
      <c r="J26" s="288"/>
      <c r="K26" s="320"/>
    </row>
    <row r="27" customHeight="1" spans="1:11">
      <c r="A27" s="182"/>
      <c r="B27" s="288"/>
      <c r="C27" s="288"/>
      <c r="D27" s="288"/>
      <c r="E27" s="288"/>
      <c r="F27" s="288"/>
      <c r="G27" s="288"/>
      <c r="H27" s="288"/>
      <c r="I27" s="288"/>
      <c r="J27" s="288"/>
      <c r="K27" s="320"/>
    </row>
    <row r="28" ht="18" customHeight="1" spans="1:11">
      <c r="A28" s="289" t="s">
        <v>105</v>
      </c>
      <c r="B28" s="290"/>
      <c r="C28" s="290"/>
      <c r="D28" s="290"/>
      <c r="E28" s="290"/>
      <c r="F28" s="290"/>
      <c r="G28" s="290"/>
      <c r="H28" s="290"/>
      <c r="I28" s="290"/>
      <c r="J28" s="290"/>
      <c r="K28" s="321"/>
    </row>
    <row r="29" ht="18.75" customHeight="1" spans="1:11">
      <c r="A29" s="291" t="s">
        <v>106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2"/>
    </row>
    <row r="30" ht="18.75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3"/>
    </row>
    <row r="31" ht="18" customHeight="1" spans="1:11">
      <c r="A31" s="289" t="s">
        <v>107</v>
      </c>
      <c r="B31" s="290"/>
      <c r="C31" s="290"/>
      <c r="D31" s="290"/>
      <c r="E31" s="290"/>
      <c r="F31" s="290"/>
      <c r="G31" s="290"/>
      <c r="H31" s="290"/>
      <c r="I31" s="290"/>
      <c r="J31" s="290"/>
      <c r="K31" s="321"/>
    </row>
    <row r="32" ht="15.75" spans="1:11">
      <c r="A32" s="295" t="s">
        <v>108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4"/>
    </row>
    <row r="33" spans="1:11">
      <c r="A33" s="94" t="s">
        <v>109</v>
      </c>
      <c r="B33" s="96"/>
      <c r="C33" s="197" t="s">
        <v>51</v>
      </c>
      <c r="D33" s="197" t="s">
        <v>52</v>
      </c>
      <c r="E33" s="297" t="s">
        <v>110</v>
      </c>
      <c r="F33" s="298"/>
      <c r="G33" s="298"/>
      <c r="H33" s="298"/>
      <c r="I33" s="298"/>
      <c r="J33" s="298"/>
      <c r="K33" s="325"/>
    </row>
    <row r="34" spans="1:11">
      <c r="A34" s="299" t="s">
        <v>111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</row>
    <row r="35" ht="15.75" spans="1:11">
      <c r="A35" s="220" t="s">
        <v>112</v>
      </c>
      <c r="B35" s="221"/>
      <c r="C35" s="221"/>
      <c r="D35" s="221"/>
      <c r="E35" s="221"/>
      <c r="F35" s="221"/>
      <c r="G35" s="221"/>
      <c r="H35" s="221"/>
      <c r="I35" s="221"/>
      <c r="J35" s="221"/>
      <c r="K35" s="90"/>
    </row>
    <row r="36" ht="15.75" spans="1:11">
      <c r="A36" s="220" t="s">
        <v>113</v>
      </c>
      <c r="B36" s="221"/>
      <c r="C36" s="221"/>
      <c r="D36" s="221"/>
      <c r="E36" s="221"/>
      <c r="F36" s="221"/>
      <c r="G36" s="221"/>
      <c r="H36" s="221"/>
      <c r="I36" s="221"/>
      <c r="J36" s="221"/>
      <c r="K36" s="90"/>
    </row>
    <row r="37" ht="15.75" spans="1:11">
      <c r="A37" s="220" t="s">
        <v>114</v>
      </c>
      <c r="B37" s="221"/>
      <c r="C37" s="221"/>
      <c r="D37" s="221"/>
      <c r="E37" s="221"/>
      <c r="F37" s="221"/>
      <c r="G37" s="221"/>
      <c r="H37" s="221"/>
      <c r="I37" s="221"/>
      <c r="J37" s="221"/>
      <c r="K37" s="90"/>
    </row>
    <row r="38" ht="15.75" spans="1:11">
      <c r="A38" s="220" t="s">
        <v>115</v>
      </c>
      <c r="B38" s="221"/>
      <c r="C38" s="221"/>
      <c r="D38" s="221"/>
      <c r="E38" s="221"/>
      <c r="F38" s="221"/>
      <c r="G38" s="221"/>
      <c r="H38" s="221"/>
      <c r="I38" s="221"/>
      <c r="J38" s="221"/>
      <c r="K38" s="90"/>
    </row>
    <row r="39" ht="15.75" spans="1:11">
      <c r="A39" s="220" t="s">
        <v>116</v>
      </c>
      <c r="B39" s="221"/>
      <c r="C39" s="221"/>
      <c r="D39" s="221"/>
      <c r="E39" s="221"/>
      <c r="F39" s="221"/>
      <c r="G39" s="221"/>
      <c r="H39" s="221"/>
      <c r="I39" s="221"/>
      <c r="J39" s="221"/>
      <c r="K39" s="90"/>
    </row>
    <row r="40" ht="15.75" spans="1:11">
      <c r="A40" s="220" t="s">
        <v>117</v>
      </c>
      <c r="B40" s="221"/>
      <c r="C40" s="221"/>
      <c r="D40" s="221"/>
      <c r="E40" s="221"/>
      <c r="F40" s="221"/>
      <c r="G40" s="221"/>
      <c r="H40" s="221"/>
      <c r="I40" s="221"/>
      <c r="J40" s="221"/>
      <c r="K40" s="90"/>
    </row>
    <row r="41" ht="15.75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90"/>
    </row>
    <row r="42" spans="1:11">
      <c r="A42" s="217" t="s">
        <v>118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51"/>
    </row>
    <row r="43" spans="1:11">
      <c r="A43" s="269" t="s">
        <v>119</v>
      </c>
      <c r="B43" s="270"/>
      <c r="C43" s="270"/>
      <c r="D43" s="270"/>
      <c r="E43" s="270"/>
      <c r="F43" s="270"/>
      <c r="G43" s="270"/>
      <c r="H43" s="270"/>
      <c r="I43" s="270"/>
      <c r="J43" s="270"/>
      <c r="K43" s="314"/>
    </row>
    <row r="44" ht="15.75" spans="1:11">
      <c r="A44" s="276" t="s">
        <v>120</v>
      </c>
      <c r="B44" s="273" t="s">
        <v>80</v>
      </c>
      <c r="C44" s="273" t="s">
        <v>81</v>
      </c>
      <c r="D44" s="273" t="s">
        <v>73</v>
      </c>
      <c r="E44" s="278" t="s">
        <v>121</v>
      </c>
      <c r="F44" s="273" t="s">
        <v>80</v>
      </c>
      <c r="G44" s="273" t="s">
        <v>81</v>
      </c>
      <c r="H44" s="273" t="s">
        <v>73</v>
      </c>
      <c r="I44" s="278" t="s">
        <v>122</v>
      </c>
      <c r="J44" s="273" t="s">
        <v>80</v>
      </c>
      <c r="K44" s="315" t="s">
        <v>81</v>
      </c>
    </row>
    <row r="45" ht="15.75" spans="1:11">
      <c r="A45" s="181" t="s">
        <v>72</v>
      </c>
      <c r="B45" s="197" t="s">
        <v>80</v>
      </c>
      <c r="C45" s="197" t="s">
        <v>81</v>
      </c>
      <c r="D45" s="197" t="s">
        <v>73</v>
      </c>
      <c r="E45" s="215" t="s">
        <v>79</v>
      </c>
      <c r="F45" s="197" t="s">
        <v>80</v>
      </c>
      <c r="G45" s="197" t="s">
        <v>81</v>
      </c>
      <c r="H45" s="197" t="s">
        <v>73</v>
      </c>
      <c r="I45" s="215" t="s">
        <v>90</v>
      </c>
      <c r="J45" s="197" t="s">
        <v>80</v>
      </c>
      <c r="K45" s="239" t="s">
        <v>81</v>
      </c>
    </row>
    <row r="46" spans="1:11">
      <c r="A46" s="186" t="s">
        <v>83</v>
      </c>
      <c r="B46" s="187"/>
      <c r="C46" s="187"/>
      <c r="D46" s="187"/>
      <c r="E46" s="187"/>
      <c r="F46" s="187"/>
      <c r="G46" s="187"/>
      <c r="H46" s="187"/>
      <c r="I46" s="187"/>
      <c r="J46" s="187"/>
      <c r="K46" s="241"/>
    </row>
    <row r="47" spans="1:11">
      <c r="A47" s="299" t="s">
        <v>123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</row>
    <row r="48" spans="1:11">
      <c r="A48" s="300"/>
      <c r="B48" s="301"/>
      <c r="C48" s="301"/>
      <c r="D48" s="301"/>
      <c r="E48" s="301"/>
      <c r="F48" s="301"/>
      <c r="G48" s="301"/>
      <c r="H48" s="301"/>
      <c r="I48" s="301"/>
      <c r="J48" s="301"/>
      <c r="K48" s="326"/>
    </row>
    <row r="49" spans="1:11">
      <c r="A49" s="302" t="s">
        <v>124</v>
      </c>
      <c r="B49" s="303" t="s">
        <v>125</v>
      </c>
      <c r="C49" s="303"/>
      <c r="D49" s="304" t="s">
        <v>126</v>
      </c>
      <c r="E49" s="305" t="s">
        <v>127</v>
      </c>
      <c r="F49" s="306" t="s">
        <v>128</v>
      </c>
      <c r="G49" s="307">
        <v>45729</v>
      </c>
      <c r="H49" s="308" t="s">
        <v>129</v>
      </c>
      <c r="I49" s="327"/>
      <c r="J49" s="328" t="s">
        <v>130</v>
      </c>
      <c r="K49" s="329"/>
    </row>
    <row r="50" spans="1:11">
      <c r="A50" s="299" t="s">
        <v>131</v>
      </c>
      <c r="B50" s="299"/>
      <c r="C50" s="299"/>
      <c r="D50" s="299"/>
      <c r="E50" s="299"/>
      <c r="F50" s="299"/>
      <c r="G50" s="299"/>
      <c r="H50" s="299"/>
      <c r="I50" s="299"/>
      <c r="J50" s="299"/>
      <c r="K50" s="299"/>
    </row>
    <row r="5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0"/>
    </row>
    <row r="52" spans="1:11">
      <c r="A52" s="302" t="s">
        <v>124</v>
      </c>
      <c r="B52" s="303" t="s">
        <v>125</v>
      </c>
      <c r="C52" s="303"/>
      <c r="D52" s="304" t="s">
        <v>126</v>
      </c>
      <c r="E52" s="311" t="s">
        <v>127</v>
      </c>
      <c r="F52" s="306" t="s">
        <v>132</v>
      </c>
      <c r="G52" s="312">
        <v>45739</v>
      </c>
      <c r="H52" s="308" t="s">
        <v>129</v>
      </c>
      <c r="I52" s="327"/>
      <c r="J52" s="328" t="s">
        <v>130</v>
      </c>
      <c r="K52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8255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workbookViewId="0">
      <selection activeCell="N31" sqref="N31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8" width="9.33333333333333" style="56" customWidth="1"/>
    <col min="9" max="9" width="1.33333333333333" style="56" customWidth="1"/>
    <col min="10" max="15" width="12.55" style="56" customWidth="1"/>
    <col min="16" max="16" width="11" style="56" customWidth="1"/>
    <col min="17" max="16384" width="9" style="56"/>
  </cols>
  <sheetData>
    <row r="1" s="56" customFormat="1" ht="30" customHeight="1" spans="1:16">
      <c r="A1" s="58" t="s">
        <v>133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="57" customFormat="1" ht="25" customHeight="1" spans="1:16">
      <c r="A2" s="60" t="s">
        <v>46</v>
      </c>
      <c r="B2" s="61" t="s">
        <v>47</v>
      </c>
      <c r="C2" s="62"/>
      <c r="D2" s="63" t="s">
        <v>134</v>
      </c>
      <c r="E2" s="64" t="s">
        <v>54</v>
      </c>
      <c r="F2" s="64"/>
      <c r="G2" s="64"/>
      <c r="H2" s="64"/>
      <c r="I2" s="70"/>
      <c r="J2" s="71" t="s">
        <v>41</v>
      </c>
      <c r="K2" s="72" t="s">
        <v>42</v>
      </c>
      <c r="L2" s="73"/>
      <c r="M2" s="73"/>
      <c r="N2" s="73"/>
      <c r="O2" s="73"/>
      <c r="P2" s="74"/>
    </row>
    <row r="3" s="57" customFormat="1" ht="23" customHeight="1" spans="1:16">
      <c r="A3" s="65" t="s">
        <v>135</v>
      </c>
      <c r="B3" s="66" t="s">
        <v>136</v>
      </c>
      <c r="C3" s="65"/>
      <c r="D3" s="65"/>
      <c r="E3" s="65"/>
      <c r="F3" s="65"/>
      <c r="G3" s="65"/>
      <c r="H3" s="65"/>
      <c r="I3" s="60"/>
      <c r="J3" s="66" t="s">
        <v>137</v>
      </c>
      <c r="K3" s="65"/>
      <c r="L3" s="65"/>
      <c r="M3" s="65"/>
      <c r="N3" s="65"/>
      <c r="O3" s="65"/>
      <c r="P3" s="65"/>
    </row>
    <row r="4" s="57" customFormat="1" ht="23" customHeight="1" spans="1:16">
      <c r="A4" s="65"/>
      <c r="B4" s="67" t="s">
        <v>95</v>
      </c>
      <c r="C4" s="67" t="s">
        <v>96</v>
      </c>
      <c r="D4" s="67" t="s">
        <v>97</v>
      </c>
      <c r="E4" s="67" t="s">
        <v>98</v>
      </c>
      <c r="F4" s="67" t="s">
        <v>99</v>
      </c>
      <c r="G4" s="67" t="s">
        <v>100</v>
      </c>
      <c r="H4" s="67" t="s">
        <v>138</v>
      </c>
      <c r="I4" s="60"/>
      <c r="J4" s="67" t="s">
        <v>95</v>
      </c>
      <c r="K4" s="67" t="s">
        <v>96</v>
      </c>
      <c r="L4" s="67" t="s">
        <v>97</v>
      </c>
      <c r="M4" s="67" t="s">
        <v>98</v>
      </c>
      <c r="N4" s="67" t="s">
        <v>99</v>
      </c>
      <c r="O4" s="67" t="s">
        <v>100</v>
      </c>
      <c r="P4" s="67" t="s">
        <v>138</v>
      </c>
    </row>
    <row r="5" s="57" customFormat="1" ht="23" customHeight="1" spans="1:16">
      <c r="A5" s="65"/>
      <c r="B5" s="67" t="s">
        <v>139</v>
      </c>
      <c r="C5" s="67" t="s">
        <v>140</v>
      </c>
      <c r="D5" s="67" t="s">
        <v>141</v>
      </c>
      <c r="E5" s="67" t="s">
        <v>142</v>
      </c>
      <c r="F5" s="67" t="s">
        <v>143</v>
      </c>
      <c r="G5" s="67" t="s">
        <v>144</v>
      </c>
      <c r="H5" s="67" t="s">
        <v>145</v>
      </c>
      <c r="I5" s="60"/>
      <c r="J5" s="157" t="s">
        <v>146</v>
      </c>
      <c r="K5" s="157" t="s">
        <v>146</v>
      </c>
      <c r="L5" s="157" t="s">
        <v>146</v>
      </c>
      <c r="M5" s="157" t="s">
        <v>146</v>
      </c>
      <c r="N5" s="157" t="s">
        <v>146</v>
      </c>
      <c r="O5" s="157" t="s">
        <v>146</v>
      </c>
      <c r="P5" s="67" t="s">
        <v>145</v>
      </c>
    </row>
    <row r="6" s="57" customFormat="1" ht="21" customHeight="1" spans="1:16">
      <c r="A6" s="67" t="s">
        <v>147</v>
      </c>
      <c r="B6" s="67">
        <f t="shared" ref="B6:B8" si="0">C6-1</f>
        <v>73</v>
      </c>
      <c r="C6" s="67">
        <f t="shared" ref="C6:C8" si="1">D6-2</f>
        <v>74</v>
      </c>
      <c r="D6" s="67">
        <v>76</v>
      </c>
      <c r="E6" s="67">
        <f t="shared" ref="E6:E8" si="2">D6+2</f>
        <v>78</v>
      </c>
      <c r="F6" s="67">
        <f t="shared" ref="F6:F8" si="3">E6+2</f>
        <v>80</v>
      </c>
      <c r="G6" s="67">
        <f t="shared" ref="G6:G8" si="4">F6+1</f>
        <v>81</v>
      </c>
      <c r="H6" s="67">
        <f t="shared" ref="H6:H8" si="5">G6+1</f>
        <v>82</v>
      </c>
      <c r="I6" s="60"/>
      <c r="J6" s="75" t="s">
        <v>148</v>
      </c>
      <c r="K6" s="75" t="s">
        <v>149</v>
      </c>
      <c r="L6" s="75" t="s">
        <v>150</v>
      </c>
      <c r="M6" s="75" t="s">
        <v>149</v>
      </c>
      <c r="N6" s="75" t="s">
        <v>148</v>
      </c>
      <c r="O6" s="75" t="s">
        <v>151</v>
      </c>
      <c r="P6" s="60"/>
    </row>
    <row r="7" s="57" customFormat="1" ht="21" customHeight="1" spans="1:16">
      <c r="A7" s="67" t="s">
        <v>152</v>
      </c>
      <c r="B7" s="67">
        <f t="shared" si="0"/>
        <v>71</v>
      </c>
      <c r="C7" s="67">
        <f t="shared" si="1"/>
        <v>72</v>
      </c>
      <c r="D7" s="67">
        <v>74</v>
      </c>
      <c r="E7" s="67">
        <f t="shared" si="2"/>
        <v>76</v>
      </c>
      <c r="F7" s="67">
        <f t="shared" si="3"/>
        <v>78</v>
      </c>
      <c r="G7" s="67">
        <f t="shared" si="4"/>
        <v>79</v>
      </c>
      <c r="H7" s="67">
        <f t="shared" si="5"/>
        <v>80</v>
      </c>
      <c r="I7" s="60"/>
      <c r="J7" s="75" t="s">
        <v>153</v>
      </c>
      <c r="K7" s="75" t="s">
        <v>149</v>
      </c>
      <c r="L7" s="75">
        <f>0.3/0.3</f>
        <v>1</v>
      </c>
      <c r="M7" s="75" t="s">
        <v>150</v>
      </c>
      <c r="N7" s="75" t="s">
        <v>154</v>
      </c>
      <c r="O7" s="75" t="s">
        <v>155</v>
      </c>
      <c r="P7" s="60"/>
    </row>
    <row r="8" s="57" customFormat="1" ht="21" customHeight="1" spans="1:16">
      <c r="A8" s="67" t="s">
        <v>156</v>
      </c>
      <c r="B8" s="67">
        <f t="shared" si="0"/>
        <v>66</v>
      </c>
      <c r="C8" s="67">
        <f t="shared" si="1"/>
        <v>67</v>
      </c>
      <c r="D8" s="67">
        <v>69</v>
      </c>
      <c r="E8" s="67">
        <f t="shared" si="2"/>
        <v>71</v>
      </c>
      <c r="F8" s="67">
        <f t="shared" si="3"/>
        <v>73</v>
      </c>
      <c r="G8" s="67">
        <f t="shared" si="4"/>
        <v>74</v>
      </c>
      <c r="H8" s="67">
        <f t="shared" si="5"/>
        <v>75</v>
      </c>
      <c r="I8" s="60"/>
      <c r="J8" s="75" t="s">
        <v>157</v>
      </c>
      <c r="K8" s="75" t="s">
        <v>149</v>
      </c>
      <c r="L8" s="75" t="s">
        <v>149</v>
      </c>
      <c r="M8" s="75" t="s">
        <v>149</v>
      </c>
      <c r="N8" s="75" t="s">
        <v>149</v>
      </c>
      <c r="O8" s="75" t="s">
        <v>149</v>
      </c>
      <c r="P8" s="60"/>
    </row>
    <row r="9" s="57" customFormat="1" ht="21" customHeight="1" spans="1:16">
      <c r="A9" s="67" t="s">
        <v>158</v>
      </c>
      <c r="B9" s="67">
        <f t="shared" ref="B9:B11" si="6">C9-4</f>
        <v>116</v>
      </c>
      <c r="C9" s="67">
        <f t="shared" ref="C9:C11" si="7">D9-4</f>
        <v>120</v>
      </c>
      <c r="D9" s="67">
        <v>124</v>
      </c>
      <c r="E9" s="67">
        <f t="shared" ref="E9:E11" si="8">D9+4</f>
        <v>128</v>
      </c>
      <c r="F9" s="67">
        <f>E9+4</f>
        <v>132</v>
      </c>
      <c r="G9" s="67">
        <f t="shared" ref="G9:G11" si="9">F9+6</f>
        <v>138</v>
      </c>
      <c r="H9" s="67">
        <f>G9+6</f>
        <v>144</v>
      </c>
      <c r="I9" s="60"/>
      <c r="J9" s="75" t="s">
        <v>149</v>
      </c>
      <c r="K9" s="75" t="s">
        <v>149</v>
      </c>
      <c r="L9" s="75" t="s">
        <v>149</v>
      </c>
      <c r="M9" s="75" t="s">
        <v>159</v>
      </c>
      <c r="N9" s="75" t="s">
        <v>149</v>
      </c>
      <c r="O9" s="75" t="s">
        <v>149</v>
      </c>
      <c r="P9" s="60"/>
    </row>
    <row r="10" s="57" customFormat="1" ht="21" customHeight="1" spans="1:16">
      <c r="A10" s="67" t="s">
        <v>160</v>
      </c>
      <c r="B10" s="67">
        <f t="shared" si="6"/>
        <v>113</v>
      </c>
      <c r="C10" s="67">
        <f t="shared" si="7"/>
        <v>117</v>
      </c>
      <c r="D10" s="67">
        <v>121</v>
      </c>
      <c r="E10" s="67">
        <f t="shared" si="8"/>
        <v>125</v>
      </c>
      <c r="F10" s="67">
        <f>E10+5</f>
        <v>130</v>
      </c>
      <c r="G10" s="67">
        <f t="shared" si="9"/>
        <v>136</v>
      </c>
      <c r="H10" s="67">
        <f>G10+7</f>
        <v>143</v>
      </c>
      <c r="I10" s="60"/>
      <c r="J10" s="75" t="s">
        <v>149</v>
      </c>
      <c r="K10" s="75" t="s">
        <v>149</v>
      </c>
      <c r="L10" s="75" t="s">
        <v>149</v>
      </c>
      <c r="M10" s="75" t="s">
        <v>149</v>
      </c>
      <c r="N10" s="75" t="s">
        <v>149</v>
      </c>
      <c r="O10" s="75" t="s">
        <v>149</v>
      </c>
      <c r="P10" s="60"/>
    </row>
    <row r="11" s="57" customFormat="1" ht="21" customHeight="1" spans="1:16">
      <c r="A11" s="67" t="s">
        <v>161</v>
      </c>
      <c r="B11" s="67">
        <f t="shared" si="6"/>
        <v>112</v>
      </c>
      <c r="C11" s="67">
        <f t="shared" si="7"/>
        <v>116</v>
      </c>
      <c r="D11" s="67">
        <v>120</v>
      </c>
      <c r="E11" s="67">
        <f t="shared" si="8"/>
        <v>124</v>
      </c>
      <c r="F11" s="67">
        <f>E11+5</f>
        <v>129</v>
      </c>
      <c r="G11" s="67">
        <f t="shared" si="9"/>
        <v>135</v>
      </c>
      <c r="H11" s="67">
        <f>G11+7</f>
        <v>142</v>
      </c>
      <c r="I11" s="60"/>
      <c r="J11" s="75" t="s">
        <v>162</v>
      </c>
      <c r="K11" s="75" t="s">
        <v>163</v>
      </c>
      <c r="L11" s="75" t="s">
        <v>164</v>
      </c>
      <c r="M11" s="75" t="s">
        <v>165</v>
      </c>
      <c r="N11" s="75" t="s">
        <v>163</v>
      </c>
      <c r="O11" s="75" t="s">
        <v>166</v>
      </c>
      <c r="P11" s="60"/>
    </row>
    <row r="12" s="57" customFormat="1" ht="21" customHeight="1" spans="1:16">
      <c r="A12" s="67" t="s">
        <v>167</v>
      </c>
      <c r="B12" s="67">
        <f>C12-1.2</f>
        <v>46.6</v>
      </c>
      <c r="C12" s="67">
        <f>D12-1.2</f>
        <v>47.8</v>
      </c>
      <c r="D12" s="67">
        <v>49</v>
      </c>
      <c r="E12" s="67">
        <f>D12+1.2</f>
        <v>50.2</v>
      </c>
      <c r="F12" s="67">
        <f>E12+1.2</f>
        <v>51.4</v>
      </c>
      <c r="G12" s="67">
        <f>F12+1.4</f>
        <v>52.8</v>
      </c>
      <c r="H12" s="67">
        <f>G12+1.4</f>
        <v>54.2</v>
      </c>
      <c r="I12" s="60"/>
      <c r="J12" s="75" t="s">
        <v>168</v>
      </c>
      <c r="K12" s="75" t="s">
        <v>169</v>
      </c>
      <c r="L12" s="75" t="s">
        <v>149</v>
      </c>
      <c r="M12" s="75" t="s">
        <v>159</v>
      </c>
      <c r="N12" s="75" t="s">
        <v>149</v>
      </c>
      <c r="O12" s="75" t="s">
        <v>170</v>
      </c>
      <c r="P12" s="60"/>
    </row>
    <row r="13" s="57" customFormat="1" ht="21" customHeight="1" spans="1:16">
      <c r="A13" s="67" t="s">
        <v>171</v>
      </c>
      <c r="B13" s="67">
        <f>C13-0.6</f>
        <v>62.7</v>
      </c>
      <c r="C13" s="67">
        <f>D13-1.2</f>
        <v>63.3</v>
      </c>
      <c r="D13" s="67">
        <v>64.5</v>
      </c>
      <c r="E13" s="67">
        <f>D13+1.2</f>
        <v>65.7</v>
      </c>
      <c r="F13" s="67">
        <f>E13+1.2</f>
        <v>66.9</v>
      </c>
      <c r="G13" s="67">
        <f>F13+0.6</f>
        <v>67.5</v>
      </c>
      <c r="H13" s="67">
        <f>G13+0.6</f>
        <v>68.1</v>
      </c>
      <c r="I13" s="60"/>
      <c r="J13" s="75" t="s">
        <v>172</v>
      </c>
      <c r="K13" s="75" t="s">
        <v>173</v>
      </c>
      <c r="L13" s="75" t="s">
        <v>174</v>
      </c>
      <c r="M13" s="75" t="s">
        <v>174</v>
      </c>
      <c r="N13" s="75" t="s">
        <v>174</v>
      </c>
      <c r="O13" s="75" t="s">
        <v>174</v>
      </c>
      <c r="P13" s="60"/>
    </row>
    <row r="14" s="57" customFormat="1" ht="21" customHeight="1" spans="1:16">
      <c r="A14" s="68" t="s">
        <v>175</v>
      </c>
      <c r="B14" s="67">
        <f>C14-0.8</f>
        <v>23.9</v>
      </c>
      <c r="C14" s="67">
        <f>D14-0.8</f>
        <v>24.7</v>
      </c>
      <c r="D14" s="67">
        <v>25.5</v>
      </c>
      <c r="E14" s="67">
        <f>D14+0.8</f>
        <v>26.3</v>
      </c>
      <c r="F14" s="67">
        <f>E14+0.8</f>
        <v>27.1</v>
      </c>
      <c r="G14" s="67">
        <f>F14+1.3</f>
        <v>28.4</v>
      </c>
      <c r="H14" s="67">
        <f>G14+1.3</f>
        <v>29.7</v>
      </c>
      <c r="I14" s="60"/>
      <c r="J14" s="75" t="s">
        <v>150</v>
      </c>
      <c r="K14" s="75" t="s">
        <v>149</v>
      </c>
      <c r="L14" s="75" t="s">
        <v>172</v>
      </c>
      <c r="M14" s="75" t="s">
        <v>172</v>
      </c>
      <c r="N14" s="75" t="s">
        <v>174</v>
      </c>
      <c r="O14" s="75" t="s">
        <v>174</v>
      </c>
      <c r="P14" s="60"/>
    </row>
    <row r="15" s="57" customFormat="1" ht="21" customHeight="1" spans="1:16">
      <c r="A15" s="67" t="s">
        <v>176</v>
      </c>
      <c r="B15" s="67">
        <f>C15-0.7</f>
        <v>19.6</v>
      </c>
      <c r="C15" s="67">
        <f>D15-0.7</f>
        <v>20.3</v>
      </c>
      <c r="D15" s="67">
        <v>21</v>
      </c>
      <c r="E15" s="67">
        <f>D15+0.7</f>
        <v>21.7</v>
      </c>
      <c r="F15" s="67">
        <f>E15+0.7</f>
        <v>22.4</v>
      </c>
      <c r="G15" s="67">
        <f>F15+1</f>
        <v>23.4</v>
      </c>
      <c r="H15" s="67">
        <f>G15+1</f>
        <v>24.4</v>
      </c>
      <c r="I15" s="60"/>
      <c r="J15" s="75" t="s">
        <v>149</v>
      </c>
      <c r="K15" s="75" t="s">
        <v>149</v>
      </c>
      <c r="L15" s="75" t="s">
        <v>149</v>
      </c>
      <c r="M15" s="75" t="s">
        <v>149</v>
      </c>
      <c r="N15" s="75" t="s">
        <v>149</v>
      </c>
      <c r="O15" s="75" t="s">
        <v>149</v>
      </c>
      <c r="P15" s="60"/>
    </row>
    <row r="16" s="57" customFormat="1" ht="21" customHeight="1" spans="1:16">
      <c r="A16" s="67" t="s">
        <v>177</v>
      </c>
      <c r="B16" s="67">
        <f t="shared" ref="B16:B20" si="10">C16-0.5</f>
        <v>14</v>
      </c>
      <c r="C16" s="67">
        <f t="shared" ref="C16:C20" si="11">D16-0.5</f>
        <v>14.5</v>
      </c>
      <c r="D16" s="67">
        <v>15</v>
      </c>
      <c r="E16" s="67">
        <f>D16+0.5</f>
        <v>15.5</v>
      </c>
      <c r="F16" s="67">
        <f>E16+0.5</f>
        <v>16</v>
      </c>
      <c r="G16" s="67">
        <f>F16+0.7</f>
        <v>16.7</v>
      </c>
      <c r="H16" s="67">
        <f>G16+0.7</f>
        <v>17.4</v>
      </c>
      <c r="I16" s="60"/>
      <c r="J16" s="75" t="s">
        <v>149</v>
      </c>
      <c r="K16" s="75" t="s">
        <v>149</v>
      </c>
      <c r="L16" s="75" t="s">
        <v>149</v>
      </c>
      <c r="M16" s="75" t="s">
        <v>149</v>
      </c>
      <c r="N16" s="75" t="s">
        <v>149</v>
      </c>
      <c r="O16" s="75" t="s">
        <v>149</v>
      </c>
      <c r="P16" s="60"/>
    </row>
    <row r="17" s="57" customFormat="1" ht="21" customHeight="1" spans="1:16">
      <c r="A17" s="67" t="s">
        <v>178</v>
      </c>
      <c r="B17" s="67">
        <f t="shared" ref="B17:B23" si="12">C17</f>
        <v>10.5</v>
      </c>
      <c r="C17" s="67">
        <f>D17</f>
        <v>10.5</v>
      </c>
      <c r="D17" s="67">
        <v>10.5</v>
      </c>
      <c r="E17" s="67">
        <f t="shared" ref="E17:H17" si="13">D17</f>
        <v>10.5</v>
      </c>
      <c r="F17" s="67">
        <f t="shared" si="13"/>
        <v>10.5</v>
      </c>
      <c r="G17" s="67">
        <f t="shared" si="13"/>
        <v>10.5</v>
      </c>
      <c r="H17" s="67">
        <f t="shared" si="13"/>
        <v>10.5</v>
      </c>
      <c r="I17" s="60"/>
      <c r="J17" s="75"/>
      <c r="K17" s="75" t="s">
        <v>149</v>
      </c>
      <c r="L17" s="75" t="s">
        <v>149</v>
      </c>
      <c r="M17" s="75" t="s">
        <v>149</v>
      </c>
      <c r="N17" s="75" t="s">
        <v>149</v>
      </c>
      <c r="O17" s="75" t="s">
        <v>149</v>
      </c>
      <c r="P17" s="60"/>
    </row>
    <row r="18" s="57" customFormat="1" ht="21" customHeight="1" spans="1:16">
      <c r="A18" s="67" t="s">
        <v>179</v>
      </c>
      <c r="B18" s="67">
        <f>C18-1</f>
        <v>53</v>
      </c>
      <c r="C18" s="67">
        <f>D18-1</f>
        <v>54</v>
      </c>
      <c r="D18" s="67">
        <v>55</v>
      </c>
      <c r="E18" s="67">
        <f>D18+1</f>
        <v>56</v>
      </c>
      <c r="F18" s="67">
        <f>E18+1</f>
        <v>57</v>
      </c>
      <c r="G18" s="67">
        <f>F18+1.5</f>
        <v>58.5</v>
      </c>
      <c r="H18" s="67">
        <f>G18+1.5</f>
        <v>60</v>
      </c>
      <c r="I18" s="60"/>
      <c r="J18" s="75" t="s">
        <v>180</v>
      </c>
      <c r="K18" s="75" t="s">
        <v>174</v>
      </c>
      <c r="L18" s="75" t="s">
        <v>173</v>
      </c>
      <c r="M18" s="75" t="s">
        <v>181</v>
      </c>
      <c r="N18" s="75" t="s">
        <v>174</v>
      </c>
      <c r="O18" s="75" t="s">
        <v>148</v>
      </c>
      <c r="P18" s="60"/>
    </row>
    <row r="19" s="57" customFormat="1" ht="21" customHeight="1" spans="1:16">
      <c r="A19" s="67" t="s">
        <v>182</v>
      </c>
      <c r="B19" s="67">
        <f t="shared" si="10"/>
        <v>35.5</v>
      </c>
      <c r="C19" s="67">
        <f t="shared" si="11"/>
        <v>36</v>
      </c>
      <c r="D19" s="67">
        <v>36.5</v>
      </c>
      <c r="E19" s="67">
        <f t="shared" ref="E19:G19" si="14">D19+0.5</f>
        <v>37</v>
      </c>
      <c r="F19" s="67">
        <f t="shared" si="14"/>
        <v>37.5</v>
      </c>
      <c r="G19" s="67">
        <f t="shared" si="14"/>
        <v>38</v>
      </c>
      <c r="H19" s="67">
        <f t="shared" ref="H19:H23" si="15">G19</f>
        <v>38</v>
      </c>
      <c r="I19" s="60"/>
      <c r="J19" s="75" t="s">
        <v>150</v>
      </c>
      <c r="K19" s="75" t="s">
        <v>183</v>
      </c>
      <c r="L19" s="75" t="s">
        <v>173</v>
      </c>
      <c r="M19" s="75" t="s">
        <v>172</v>
      </c>
      <c r="N19" s="75" t="s">
        <v>181</v>
      </c>
      <c r="O19" s="75" t="s">
        <v>181</v>
      </c>
      <c r="P19" s="60"/>
    </row>
    <row r="20" s="57" customFormat="1" ht="21" customHeight="1" spans="1:16">
      <c r="A20" s="67" t="s">
        <v>184</v>
      </c>
      <c r="B20" s="67">
        <f t="shared" si="10"/>
        <v>26.5</v>
      </c>
      <c r="C20" s="67">
        <f t="shared" si="11"/>
        <v>27</v>
      </c>
      <c r="D20" s="67">
        <v>27.5</v>
      </c>
      <c r="E20" s="67">
        <f>D20+0.5</f>
        <v>28</v>
      </c>
      <c r="F20" s="67">
        <f>E20+0.5</f>
        <v>28.5</v>
      </c>
      <c r="G20" s="67">
        <f>F20+0.75</f>
        <v>29.25</v>
      </c>
      <c r="H20" s="67">
        <f t="shared" si="15"/>
        <v>29.25</v>
      </c>
      <c r="I20" s="60"/>
      <c r="J20" s="75" t="s">
        <v>168</v>
      </c>
      <c r="K20" s="75" t="s">
        <v>169</v>
      </c>
      <c r="L20" s="75" t="s">
        <v>149</v>
      </c>
      <c r="M20" s="75" t="s">
        <v>159</v>
      </c>
      <c r="N20" s="75" t="s">
        <v>149</v>
      </c>
      <c r="O20" s="75" t="s">
        <v>170</v>
      </c>
      <c r="P20" s="60"/>
    </row>
    <row r="21" s="57" customFormat="1" ht="21" customHeight="1" spans="1:16">
      <c r="A21" s="68" t="s">
        <v>185</v>
      </c>
      <c r="B21" s="67">
        <f t="shared" si="12"/>
        <v>18</v>
      </c>
      <c r="C21" s="67">
        <f>D21-1</f>
        <v>18</v>
      </c>
      <c r="D21" s="67">
        <v>19</v>
      </c>
      <c r="E21" s="67">
        <f>D21</f>
        <v>19</v>
      </c>
      <c r="F21" s="67">
        <f>E21+1.5</f>
        <v>20.5</v>
      </c>
      <c r="G21" s="67">
        <f>F21</f>
        <v>20.5</v>
      </c>
      <c r="H21" s="67">
        <f t="shared" si="15"/>
        <v>20.5</v>
      </c>
      <c r="I21" s="60"/>
      <c r="J21" s="75" t="s">
        <v>172</v>
      </c>
      <c r="K21" s="75" t="s">
        <v>174</v>
      </c>
      <c r="L21" s="75" t="s">
        <v>180</v>
      </c>
      <c r="M21" s="75" t="s">
        <v>174</v>
      </c>
      <c r="N21" s="75" t="s">
        <v>173</v>
      </c>
      <c r="O21" s="75" t="s">
        <v>174</v>
      </c>
      <c r="P21" s="60"/>
    </row>
    <row r="22" s="57" customFormat="1" ht="21" customHeight="1" spans="1:16">
      <c r="A22" s="67" t="s">
        <v>186</v>
      </c>
      <c r="B22" s="67">
        <f t="shared" si="12"/>
        <v>6</v>
      </c>
      <c r="C22" s="67">
        <f>D22</f>
        <v>6</v>
      </c>
      <c r="D22" s="67">
        <v>6</v>
      </c>
      <c r="E22" s="67">
        <f t="shared" ref="E22:G22" si="16">D22</f>
        <v>6</v>
      </c>
      <c r="F22" s="67">
        <f t="shared" si="16"/>
        <v>6</v>
      </c>
      <c r="G22" s="67">
        <f t="shared" si="16"/>
        <v>6</v>
      </c>
      <c r="H22" s="67">
        <f t="shared" si="15"/>
        <v>6</v>
      </c>
      <c r="I22" s="60"/>
      <c r="J22" s="75" t="s">
        <v>168</v>
      </c>
      <c r="K22" s="75" t="s">
        <v>169</v>
      </c>
      <c r="L22" s="75" t="s">
        <v>149</v>
      </c>
      <c r="M22" s="75" t="s">
        <v>159</v>
      </c>
      <c r="N22" s="75" t="s">
        <v>149</v>
      </c>
      <c r="O22" s="75" t="s">
        <v>170</v>
      </c>
      <c r="P22" s="60"/>
    </row>
    <row r="23" s="57" customFormat="1" ht="21" customHeight="1" spans="1:16">
      <c r="A23" s="67" t="s">
        <v>187</v>
      </c>
      <c r="B23" s="67">
        <f t="shared" si="12"/>
        <v>2.5</v>
      </c>
      <c r="C23" s="67">
        <f>D23</f>
        <v>2.5</v>
      </c>
      <c r="D23" s="67">
        <v>2.5</v>
      </c>
      <c r="E23" s="67">
        <f t="shared" ref="E23:G23" si="17">D23</f>
        <v>2.5</v>
      </c>
      <c r="F23" s="67">
        <f t="shared" si="17"/>
        <v>2.5</v>
      </c>
      <c r="G23" s="67">
        <f t="shared" si="17"/>
        <v>2.5</v>
      </c>
      <c r="H23" s="67">
        <f t="shared" si="15"/>
        <v>2.5</v>
      </c>
      <c r="I23" s="60"/>
      <c r="J23" s="75" t="s">
        <v>172</v>
      </c>
      <c r="K23" s="75" t="s">
        <v>173</v>
      </c>
      <c r="L23" s="75" t="s">
        <v>174</v>
      </c>
      <c r="M23" s="75" t="s">
        <v>174</v>
      </c>
      <c r="N23" s="75" t="s">
        <v>174</v>
      </c>
      <c r="O23" s="75" t="s">
        <v>174</v>
      </c>
      <c r="P23" s="60"/>
    </row>
    <row r="24" s="56" customFormat="1" ht="47" customHeight="1" spans="1:15">
      <c r="A24" s="156"/>
      <c r="B24" s="156"/>
      <c r="C24" s="156"/>
      <c r="D24" s="156"/>
      <c r="E24" s="156"/>
      <c r="F24" s="156"/>
      <c r="G24" s="156"/>
      <c r="H24" s="156"/>
      <c r="I24" s="156"/>
      <c r="J24" s="56" t="s">
        <v>188</v>
      </c>
      <c r="K24" s="158">
        <v>45739</v>
      </c>
      <c r="L24" s="56" t="s">
        <v>189</v>
      </c>
      <c r="M24" s="56" t="s">
        <v>127</v>
      </c>
      <c r="N24" s="56" t="s">
        <v>190</v>
      </c>
      <c r="O24" s="56" t="s">
        <v>130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161111111111111" right="0.161111111111111" top="0.2125" bottom="0.2125" header="0.5" footer="0.5"/>
  <pageSetup paperSize="9" scale="80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L8" sqref="L8"/>
    </sheetView>
  </sheetViews>
  <sheetFormatPr defaultColWidth="10" defaultRowHeight="16.5" customHeight="1"/>
  <cols>
    <col min="1" max="1" width="10.875" style="159" customWidth="1"/>
    <col min="2" max="6" width="10" style="159"/>
    <col min="7" max="7" width="10.1" style="159"/>
    <col min="8" max="16384" width="10" style="159"/>
  </cols>
  <sheetData>
    <row r="1" ht="22.5" customHeight="1" spans="1:11">
      <c r="A1" s="160" t="s">
        <v>191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37</v>
      </c>
      <c r="B2" s="162" t="s">
        <v>38</v>
      </c>
      <c r="C2" s="162"/>
      <c r="D2" s="163" t="s">
        <v>39</v>
      </c>
      <c r="E2" s="163"/>
      <c r="F2" s="162" t="s">
        <v>40</v>
      </c>
      <c r="G2" s="162"/>
      <c r="H2" s="164" t="s">
        <v>41</v>
      </c>
      <c r="I2" s="237" t="s">
        <v>42</v>
      </c>
      <c r="J2" s="237"/>
      <c r="K2" s="238"/>
    </row>
    <row r="3" customHeight="1" spans="1:11">
      <c r="A3" s="165" t="s">
        <v>43</v>
      </c>
      <c r="B3" s="166"/>
      <c r="C3" s="167"/>
      <c r="D3" s="168" t="s">
        <v>44</v>
      </c>
      <c r="E3" s="169"/>
      <c r="F3" s="169"/>
      <c r="G3" s="170"/>
      <c r="H3" s="168" t="s">
        <v>45</v>
      </c>
      <c r="I3" s="169"/>
      <c r="J3" s="169"/>
      <c r="K3" s="170"/>
    </row>
    <row r="4" ht="50" customHeight="1" spans="1:11">
      <c r="A4" s="171" t="s">
        <v>46</v>
      </c>
      <c r="B4" s="172" t="s">
        <v>47</v>
      </c>
      <c r="C4" s="173"/>
      <c r="D4" s="171" t="s">
        <v>48</v>
      </c>
      <c r="E4" s="174"/>
      <c r="F4" s="175" t="s">
        <v>49</v>
      </c>
      <c r="G4" s="176"/>
      <c r="H4" s="171" t="s">
        <v>192</v>
      </c>
      <c r="I4" s="174"/>
      <c r="J4" s="197" t="s">
        <v>51</v>
      </c>
      <c r="K4" s="239" t="s">
        <v>52</v>
      </c>
    </row>
    <row r="5" customHeight="1" spans="1:11">
      <c r="A5" s="177" t="s">
        <v>53</v>
      </c>
      <c r="B5" s="87" t="s">
        <v>54</v>
      </c>
      <c r="C5" s="87"/>
      <c r="D5" s="171" t="s">
        <v>193</v>
      </c>
      <c r="E5" s="174"/>
      <c r="F5" s="178">
        <v>1</v>
      </c>
      <c r="G5" s="179"/>
      <c r="H5" s="171" t="s">
        <v>194</v>
      </c>
      <c r="I5" s="174"/>
      <c r="J5" s="197" t="s">
        <v>51</v>
      </c>
      <c r="K5" s="239" t="s">
        <v>52</v>
      </c>
    </row>
    <row r="6" customHeight="1" spans="1:11">
      <c r="A6" s="171" t="s">
        <v>57</v>
      </c>
      <c r="B6" s="172">
        <v>3</v>
      </c>
      <c r="C6" s="173">
        <v>6</v>
      </c>
      <c r="D6" s="171" t="s">
        <v>195</v>
      </c>
      <c r="E6" s="174"/>
      <c r="F6" s="180">
        <v>1</v>
      </c>
      <c r="G6" s="179"/>
      <c r="H6" s="181" t="s">
        <v>196</v>
      </c>
      <c r="I6" s="215"/>
      <c r="J6" s="215"/>
      <c r="K6" s="240"/>
    </row>
    <row r="7" customHeight="1" spans="1:11">
      <c r="A7" s="171" t="s">
        <v>60</v>
      </c>
      <c r="B7" s="89">
        <v>17487</v>
      </c>
      <c r="C7" s="90"/>
      <c r="D7" s="171" t="s">
        <v>197</v>
      </c>
      <c r="E7" s="174"/>
      <c r="F7" s="180">
        <v>1</v>
      </c>
      <c r="G7" s="179"/>
      <c r="H7" s="182"/>
      <c r="I7" s="197"/>
      <c r="J7" s="197"/>
      <c r="K7" s="239"/>
    </row>
    <row r="8" ht="84" customHeight="1" spans="1:11">
      <c r="A8" s="183" t="s">
        <v>63</v>
      </c>
      <c r="B8" s="184" t="s">
        <v>64</v>
      </c>
      <c r="C8" s="185"/>
      <c r="D8" s="186" t="s">
        <v>65</v>
      </c>
      <c r="E8" s="187"/>
      <c r="F8" s="188">
        <v>45812</v>
      </c>
      <c r="G8" s="189"/>
      <c r="H8" s="186" t="s">
        <v>198</v>
      </c>
      <c r="I8" s="187"/>
      <c r="J8" s="187"/>
      <c r="K8" s="241"/>
    </row>
    <row r="9" customHeight="1" spans="1:11">
      <c r="A9" s="190" t="s">
        <v>199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customHeight="1" spans="1:11">
      <c r="A10" s="191" t="s">
        <v>69</v>
      </c>
      <c r="B10" s="192" t="s">
        <v>70</v>
      </c>
      <c r="C10" s="193" t="s">
        <v>71</v>
      </c>
      <c r="D10" s="194"/>
      <c r="E10" s="195" t="s">
        <v>74</v>
      </c>
      <c r="F10" s="192" t="s">
        <v>70</v>
      </c>
      <c r="G10" s="193" t="s">
        <v>71</v>
      </c>
      <c r="H10" s="192"/>
      <c r="I10" s="195" t="s">
        <v>72</v>
      </c>
      <c r="J10" s="192" t="s">
        <v>70</v>
      </c>
      <c r="K10" s="242" t="s">
        <v>71</v>
      </c>
    </row>
    <row r="11" customHeight="1" spans="1:11">
      <c r="A11" s="177" t="s">
        <v>75</v>
      </c>
      <c r="B11" s="196" t="s">
        <v>70</v>
      </c>
      <c r="C11" s="197" t="s">
        <v>71</v>
      </c>
      <c r="D11" s="198"/>
      <c r="E11" s="199" t="s">
        <v>77</v>
      </c>
      <c r="F11" s="196" t="s">
        <v>70</v>
      </c>
      <c r="G11" s="197" t="s">
        <v>71</v>
      </c>
      <c r="H11" s="196"/>
      <c r="I11" s="199" t="s">
        <v>82</v>
      </c>
      <c r="J11" s="196" t="s">
        <v>70</v>
      </c>
      <c r="K11" s="239" t="s">
        <v>71</v>
      </c>
    </row>
    <row r="12" customHeight="1" spans="1:11">
      <c r="A12" s="186" t="s">
        <v>110</v>
      </c>
      <c r="B12" s="187"/>
      <c r="C12" s="187"/>
      <c r="D12" s="187"/>
      <c r="E12" s="187"/>
      <c r="F12" s="187"/>
      <c r="G12" s="187"/>
      <c r="H12" s="187"/>
      <c r="I12" s="187"/>
      <c r="J12" s="187"/>
      <c r="K12" s="241"/>
    </row>
    <row r="13" customHeight="1" spans="1:11">
      <c r="A13" s="200" t="s">
        <v>200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4" customHeight="1" spans="1:11">
      <c r="A14" s="201" t="s">
        <v>201</v>
      </c>
      <c r="B14" s="202"/>
      <c r="C14" s="202"/>
      <c r="D14" s="202"/>
      <c r="E14" s="203" t="s">
        <v>202</v>
      </c>
      <c r="F14" s="203"/>
      <c r="G14" s="203"/>
      <c r="H14" s="203"/>
      <c r="I14" s="243" t="s">
        <v>203</v>
      </c>
      <c r="J14" s="243"/>
      <c r="K14" s="244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45"/>
      <c r="J15" s="246"/>
      <c r="K15" s="247"/>
    </row>
    <row r="16" customHeight="1" spans="1:1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48"/>
    </row>
    <row r="17" customHeight="1" spans="1:11">
      <c r="A17" s="200" t="s">
        <v>204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</row>
    <row r="18" customHeight="1" spans="1:11">
      <c r="A18" s="210" t="s">
        <v>198</v>
      </c>
      <c r="B18" s="203"/>
      <c r="C18" s="203"/>
      <c r="D18" s="203"/>
      <c r="E18" s="203"/>
      <c r="F18" s="203"/>
      <c r="G18" s="203"/>
      <c r="H18" s="203"/>
      <c r="I18" s="243"/>
      <c r="J18" s="243"/>
      <c r="K18" s="244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45"/>
      <c r="J19" s="246"/>
      <c r="K19" s="247"/>
    </row>
    <row r="20" customHeight="1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48"/>
    </row>
    <row r="21" customHeight="1" spans="1:11">
      <c r="A21" s="211" t="s">
        <v>107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82" t="s">
        <v>108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7"/>
    </row>
    <row r="23" customHeight="1" spans="1:11">
      <c r="A23" s="94" t="s">
        <v>109</v>
      </c>
      <c r="B23" s="96"/>
      <c r="C23" s="197" t="s">
        <v>51</v>
      </c>
      <c r="D23" s="197" t="s">
        <v>52</v>
      </c>
      <c r="E23" s="93"/>
      <c r="F23" s="93"/>
      <c r="G23" s="93"/>
      <c r="H23" s="93"/>
      <c r="I23" s="93"/>
      <c r="J23" s="93"/>
      <c r="K23" s="141"/>
    </row>
    <row r="24" customHeight="1" spans="1:11">
      <c r="A24" s="212" t="s">
        <v>205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49"/>
    </row>
    <row r="26" customHeight="1" spans="1:11">
      <c r="A26" s="190" t="s">
        <v>119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customHeight="1" spans="1:11">
      <c r="A27" s="165" t="s">
        <v>120</v>
      </c>
      <c r="B27" s="193" t="s">
        <v>80</v>
      </c>
      <c r="C27" s="193" t="s">
        <v>81</v>
      </c>
      <c r="D27" s="193" t="s">
        <v>73</v>
      </c>
      <c r="E27" s="166" t="s">
        <v>121</v>
      </c>
      <c r="F27" s="193" t="s">
        <v>80</v>
      </c>
      <c r="G27" s="193" t="s">
        <v>81</v>
      </c>
      <c r="H27" s="193" t="s">
        <v>73</v>
      </c>
      <c r="I27" s="166" t="s">
        <v>122</v>
      </c>
      <c r="J27" s="193" t="s">
        <v>80</v>
      </c>
      <c r="K27" s="242" t="s">
        <v>81</v>
      </c>
    </row>
    <row r="28" customHeight="1" spans="1:11">
      <c r="A28" s="181" t="s">
        <v>72</v>
      </c>
      <c r="B28" s="197" t="s">
        <v>80</v>
      </c>
      <c r="C28" s="197" t="s">
        <v>81</v>
      </c>
      <c r="D28" s="197" t="s">
        <v>73</v>
      </c>
      <c r="E28" s="215" t="s">
        <v>79</v>
      </c>
      <c r="F28" s="197" t="s">
        <v>80</v>
      </c>
      <c r="G28" s="197" t="s">
        <v>81</v>
      </c>
      <c r="H28" s="197" t="s">
        <v>73</v>
      </c>
      <c r="I28" s="215" t="s">
        <v>90</v>
      </c>
      <c r="J28" s="197" t="s">
        <v>80</v>
      </c>
      <c r="K28" s="239" t="s">
        <v>81</v>
      </c>
    </row>
    <row r="29" customHeight="1" spans="1:11">
      <c r="A29" s="171" t="s">
        <v>83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50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51"/>
    </row>
    <row r="31" customHeight="1" spans="1:11">
      <c r="A31" s="219" t="s">
        <v>206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 t="s">
        <v>207</v>
      </c>
      <c r="B32" s="221"/>
      <c r="C32" s="221"/>
      <c r="D32" s="221"/>
      <c r="E32" s="221"/>
      <c r="F32" s="221"/>
      <c r="G32" s="221"/>
      <c r="H32" s="221"/>
      <c r="I32" s="221"/>
      <c r="J32" s="221"/>
      <c r="K32" s="90"/>
    </row>
    <row r="33" ht="17.25" customHeight="1" spans="1:11">
      <c r="A33" s="220" t="s">
        <v>208</v>
      </c>
      <c r="B33" s="221"/>
      <c r="C33" s="221"/>
      <c r="D33" s="221"/>
      <c r="E33" s="221"/>
      <c r="F33" s="221"/>
      <c r="G33" s="221"/>
      <c r="H33" s="221"/>
      <c r="I33" s="221"/>
      <c r="J33" s="221"/>
      <c r="K33" s="90"/>
    </row>
    <row r="34" ht="17.25" customHeight="1" spans="1:11">
      <c r="A34" s="220" t="s">
        <v>209</v>
      </c>
      <c r="B34" s="221"/>
      <c r="C34" s="221"/>
      <c r="D34" s="221"/>
      <c r="E34" s="221"/>
      <c r="F34" s="221"/>
      <c r="G34" s="221"/>
      <c r="H34" s="221"/>
      <c r="I34" s="221"/>
      <c r="J34" s="221"/>
      <c r="K34" s="90"/>
    </row>
    <row r="35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90"/>
    </row>
    <row r="36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90"/>
    </row>
    <row r="37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90"/>
    </row>
    <row r="38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90"/>
    </row>
    <row r="39" ht="17.25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90"/>
    </row>
    <row r="40" ht="17.25" customHeight="1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90"/>
    </row>
    <row r="41" ht="17.25" customHeight="1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90"/>
    </row>
    <row r="42" ht="17.25" customHeight="1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90"/>
    </row>
    <row r="43" ht="17.25" customHeight="1" spans="1:11">
      <c r="A43" s="217" t="s">
        <v>118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1"/>
    </row>
    <row r="44" customHeight="1" spans="1:11">
      <c r="A44" s="219" t="s">
        <v>210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2" t="s">
        <v>110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52"/>
    </row>
    <row r="46" ht="18" customHeight="1" spans="1:11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52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49"/>
    </row>
    <row r="48" ht="21" customHeight="1" spans="1:11">
      <c r="A48" s="224" t="s">
        <v>124</v>
      </c>
      <c r="B48" s="225" t="s">
        <v>211</v>
      </c>
      <c r="C48" s="225"/>
      <c r="D48" s="226" t="s">
        <v>126</v>
      </c>
      <c r="E48" s="227"/>
      <c r="F48" s="226" t="s">
        <v>128</v>
      </c>
      <c r="G48" s="228"/>
      <c r="H48" s="229" t="s">
        <v>129</v>
      </c>
      <c r="I48" s="229"/>
      <c r="J48" s="225"/>
      <c r="K48" s="253"/>
    </row>
    <row r="49" customHeight="1" spans="1:11">
      <c r="A49" s="230" t="s">
        <v>131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54"/>
    </row>
    <row r="50" customHeight="1" spans="1:11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55"/>
    </row>
    <row r="51" customHeight="1" spans="1:11">
      <c r="A51" s="234"/>
      <c r="B51" s="235"/>
      <c r="C51" s="235"/>
      <c r="D51" s="235"/>
      <c r="E51" s="235"/>
      <c r="F51" s="235"/>
      <c r="G51" s="235"/>
      <c r="H51" s="235"/>
      <c r="I51" s="235"/>
      <c r="J51" s="235"/>
      <c r="K51" s="256"/>
    </row>
    <row r="52" ht="21" customHeight="1" spans="1:11">
      <c r="A52" s="224" t="s">
        <v>124</v>
      </c>
      <c r="B52" s="225" t="s">
        <v>211</v>
      </c>
      <c r="C52" s="225"/>
      <c r="D52" s="226" t="s">
        <v>126</v>
      </c>
      <c r="E52" s="226" t="s">
        <v>127</v>
      </c>
      <c r="F52" s="226" t="s">
        <v>128</v>
      </c>
      <c r="G52" s="236">
        <v>45769</v>
      </c>
      <c r="H52" s="229" t="s">
        <v>129</v>
      </c>
      <c r="I52" s="229"/>
      <c r="J52" s="257" t="s">
        <v>130</v>
      </c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E2" sqref="E2:H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8" width="9.33333333333333" style="56" customWidth="1"/>
    <col min="9" max="9" width="1.33333333333333" style="56" customWidth="1"/>
    <col min="10" max="15" width="12.55" style="56" customWidth="1"/>
    <col min="16" max="16" width="11" style="56" customWidth="1"/>
    <col min="17" max="16384" width="9" style="56"/>
  </cols>
  <sheetData>
    <row r="1" s="56" customFormat="1" ht="30" customHeight="1" spans="1:16">
      <c r="A1" s="58" t="s">
        <v>133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="57" customFormat="1" ht="25" customHeight="1" spans="1:16">
      <c r="A2" s="60" t="s">
        <v>46</v>
      </c>
      <c r="B2" s="61" t="s">
        <v>47</v>
      </c>
      <c r="C2" s="62"/>
      <c r="D2" s="63" t="s">
        <v>134</v>
      </c>
      <c r="E2" s="64" t="s">
        <v>54</v>
      </c>
      <c r="F2" s="64"/>
      <c r="G2" s="64"/>
      <c r="H2" s="64"/>
      <c r="I2" s="70"/>
      <c r="J2" s="71" t="s">
        <v>41</v>
      </c>
      <c r="K2" s="72" t="s">
        <v>42</v>
      </c>
      <c r="L2" s="73"/>
      <c r="M2" s="73"/>
      <c r="N2" s="73"/>
      <c r="O2" s="73"/>
      <c r="P2" s="74"/>
    </row>
    <row r="3" s="57" customFormat="1" ht="23" customHeight="1" spans="1:16">
      <c r="A3" s="65" t="s">
        <v>135</v>
      </c>
      <c r="B3" s="66" t="s">
        <v>136</v>
      </c>
      <c r="C3" s="65"/>
      <c r="D3" s="65"/>
      <c r="E3" s="65"/>
      <c r="F3" s="65"/>
      <c r="G3" s="65"/>
      <c r="H3" s="65"/>
      <c r="I3" s="60"/>
      <c r="J3" s="66" t="s">
        <v>137</v>
      </c>
      <c r="K3" s="65"/>
      <c r="L3" s="65"/>
      <c r="M3" s="65"/>
      <c r="N3" s="65"/>
      <c r="O3" s="65"/>
      <c r="P3" s="65"/>
    </row>
    <row r="4" s="57" customFormat="1" ht="23" customHeight="1" spans="1:16">
      <c r="A4" s="65"/>
      <c r="B4" s="67" t="s">
        <v>95</v>
      </c>
      <c r="C4" s="67" t="s">
        <v>96</v>
      </c>
      <c r="D4" s="67" t="s">
        <v>97</v>
      </c>
      <c r="E4" s="67" t="s">
        <v>98</v>
      </c>
      <c r="F4" s="67" t="s">
        <v>99</v>
      </c>
      <c r="G4" s="67" t="s">
        <v>100</v>
      </c>
      <c r="H4" s="67" t="s">
        <v>138</v>
      </c>
      <c r="I4" s="60"/>
      <c r="J4" s="67" t="s">
        <v>95</v>
      </c>
      <c r="K4" s="67" t="s">
        <v>96</v>
      </c>
      <c r="L4" s="67" t="s">
        <v>97</v>
      </c>
      <c r="M4" s="67" t="s">
        <v>98</v>
      </c>
      <c r="N4" s="67" t="s">
        <v>99</v>
      </c>
      <c r="O4" s="67" t="s">
        <v>100</v>
      </c>
      <c r="P4" s="67" t="s">
        <v>138</v>
      </c>
    </row>
    <row r="5" s="57" customFormat="1" ht="23" customHeight="1" spans="1:16">
      <c r="A5" s="65"/>
      <c r="B5" s="67" t="s">
        <v>139</v>
      </c>
      <c r="C5" s="67" t="s">
        <v>140</v>
      </c>
      <c r="D5" s="67" t="s">
        <v>141</v>
      </c>
      <c r="E5" s="67" t="s">
        <v>142</v>
      </c>
      <c r="F5" s="67" t="s">
        <v>143</v>
      </c>
      <c r="G5" s="67" t="s">
        <v>144</v>
      </c>
      <c r="H5" s="67" t="s">
        <v>145</v>
      </c>
      <c r="I5" s="60"/>
      <c r="J5" s="157" t="s">
        <v>146</v>
      </c>
      <c r="K5" s="157" t="s">
        <v>146</v>
      </c>
      <c r="L5" s="157" t="s">
        <v>146</v>
      </c>
      <c r="M5" s="157" t="s">
        <v>146</v>
      </c>
      <c r="N5" s="157" t="s">
        <v>146</v>
      </c>
      <c r="O5" s="157" t="s">
        <v>146</v>
      </c>
      <c r="P5" s="67" t="s">
        <v>145</v>
      </c>
    </row>
    <row r="6" s="57" customFormat="1" ht="21" customHeight="1" spans="1:16">
      <c r="A6" s="67" t="s">
        <v>147</v>
      </c>
      <c r="B6" s="67">
        <f t="shared" ref="B6:B8" si="0">C6-1</f>
        <v>73</v>
      </c>
      <c r="C6" s="67">
        <f t="shared" ref="C6:C8" si="1">D6-2</f>
        <v>74</v>
      </c>
      <c r="D6" s="67">
        <v>76</v>
      </c>
      <c r="E6" s="67">
        <f t="shared" ref="E6:E8" si="2">D6+2</f>
        <v>78</v>
      </c>
      <c r="F6" s="67">
        <f t="shared" ref="F6:F8" si="3">E6+2</f>
        <v>80</v>
      </c>
      <c r="G6" s="67">
        <f t="shared" ref="G6:G8" si="4">F6+1</f>
        <v>81</v>
      </c>
      <c r="H6" s="67">
        <f t="shared" ref="H6:H8" si="5">G6+1</f>
        <v>82</v>
      </c>
      <c r="I6" s="60"/>
      <c r="J6" s="75" t="s">
        <v>148</v>
      </c>
      <c r="K6" s="75" t="s">
        <v>212</v>
      </c>
      <c r="L6" s="75" t="s">
        <v>150</v>
      </c>
      <c r="M6" s="75" t="s">
        <v>149</v>
      </c>
      <c r="N6" s="75" t="s">
        <v>148</v>
      </c>
      <c r="O6" s="75" t="s">
        <v>151</v>
      </c>
      <c r="P6" s="60"/>
    </row>
    <row r="7" s="57" customFormat="1" ht="21" customHeight="1" spans="1:16">
      <c r="A7" s="67" t="s">
        <v>152</v>
      </c>
      <c r="B7" s="67">
        <f t="shared" si="0"/>
        <v>71</v>
      </c>
      <c r="C7" s="67">
        <f t="shared" si="1"/>
        <v>72</v>
      </c>
      <c r="D7" s="67">
        <v>74</v>
      </c>
      <c r="E7" s="67">
        <f t="shared" si="2"/>
        <v>76</v>
      </c>
      <c r="F7" s="67">
        <f t="shared" si="3"/>
        <v>78</v>
      </c>
      <c r="G7" s="67">
        <f t="shared" si="4"/>
        <v>79</v>
      </c>
      <c r="H7" s="67">
        <f t="shared" si="5"/>
        <v>80</v>
      </c>
      <c r="I7" s="60"/>
      <c r="J7" s="75" t="s">
        <v>153</v>
      </c>
      <c r="K7" s="75" t="s">
        <v>213</v>
      </c>
      <c r="L7" s="75" t="s">
        <v>214</v>
      </c>
      <c r="M7" s="75" t="s">
        <v>150</v>
      </c>
      <c r="N7" s="75" t="s">
        <v>154</v>
      </c>
      <c r="O7" s="75" t="s">
        <v>150</v>
      </c>
      <c r="P7" s="60"/>
    </row>
    <row r="8" s="57" customFormat="1" ht="21" customHeight="1" spans="1:16">
      <c r="A8" s="67" t="s">
        <v>156</v>
      </c>
      <c r="B8" s="67">
        <f t="shared" si="0"/>
        <v>66</v>
      </c>
      <c r="C8" s="67">
        <f t="shared" si="1"/>
        <v>67</v>
      </c>
      <c r="D8" s="67">
        <v>69</v>
      </c>
      <c r="E8" s="67">
        <f t="shared" si="2"/>
        <v>71</v>
      </c>
      <c r="F8" s="67">
        <f t="shared" si="3"/>
        <v>73</v>
      </c>
      <c r="G8" s="67">
        <f t="shared" si="4"/>
        <v>74</v>
      </c>
      <c r="H8" s="67">
        <f t="shared" si="5"/>
        <v>75</v>
      </c>
      <c r="I8" s="60"/>
      <c r="J8" s="75" t="s">
        <v>157</v>
      </c>
      <c r="K8" s="75" t="s">
        <v>149</v>
      </c>
      <c r="L8" s="75" t="s">
        <v>149</v>
      </c>
      <c r="M8" s="75" t="s">
        <v>149</v>
      </c>
      <c r="N8" s="75" t="s">
        <v>149</v>
      </c>
      <c r="O8" s="75" t="s">
        <v>149</v>
      </c>
      <c r="P8" s="60"/>
    </row>
    <row r="9" s="57" customFormat="1" ht="21" customHeight="1" spans="1:16">
      <c r="A9" s="67" t="s">
        <v>158</v>
      </c>
      <c r="B9" s="67">
        <f t="shared" ref="B9:B11" si="6">C9-4</f>
        <v>116</v>
      </c>
      <c r="C9" s="67">
        <f t="shared" ref="C9:C11" si="7">D9-4</f>
        <v>120</v>
      </c>
      <c r="D9" s="67">
        <v>124</v>
      </c>
      <c r="E9" s="67">
        <f t="shared" ref="E9:E11" si="8">D9+4</f>
        <v>128</v>
      </c>
      <c r="F9" s="67">
        <f>E9+4</f>
        <v>132</v>
      </c>
      <c r="G9" s="67">
        <f t="shared" ref="G9:G11" si="9">F9+6</f>
        <v>138</v>
      </c>
      <c r="H9" s="67">
        <f>G9+6</f>
        <v>144</v>
      </c>
      <c r="I9" s="60"/>
      <c r="J9" s="75" t="s">
        <v>149</v>
      </c>
      <c r="K9" s="75" t="s">
        <v>149</v>
      </c>
      <c r="L9" s="75" t="s">
        <v>149</v>
      </c>
      <c r="M9" s="75" t="s">
        <v>159</v>
      </c>
      <c r="N9" s="75" t="s">
        <v>149</v>
      </c>
      <c r="O9" s="75" t="s">
        <v>149</v>
      </c>
      <c r="P9" s="60"/>
    </row>
    <row r="10" s="57" customFormat="1" ht="21" customHeight="1" spans="1:16">
      <c r="A10" s="67" t="s">
        <v>160</v>
      </c>
      <c r="B10" s="67">
        <f t="shared" si="6"/>
        <v>113</v>
      </c>
      <c r="C10" s="67">
        <f t="shared" si="7"/>
        <v>117</v>
      </c>
      <c r="D10" s="67">
        <v>121</v>
      </c>
      <c r="E10" s="67">
        <f t="shared" si="8"/>
        <v>125</v>
      </c>
      <c r="F10" s="67">
        <f>E10+5</f>
        <v>130</v>
      </c>
      <c r="G10" s="67">
        <f t="shared" si="9"/>
        <v>136</v>
      </c>
      <c r="H10" s="67">
        <f>G10+7</f>
        <v>143</v>
      </c>
      <c r="I10" s="60"/>
      <c r="J10" s="75" t="s">
        <v>149</v>
      </c>
      <c r="K10" s="75" t="s">
        <v>149</v>
      </c>
      <c r="L10" s="75" t="s">
        <v>149</v>
      </c>
      <c r="M10" s="75" t="s">
        <v>149</v>
      </c>
      <c r="N10" s="75" t="s">
        <v>149</v>
      </c>
      <c r="O10" s="75" t="s">
        <v>149</v>
      </c>
      <c r="P10" s="60"/>
    </row>
    <row r="11" s="57" customFormat="1" ht="21" customHeight="1" spans="1:16">
      <c r="A11" s="67" t="s">
        <v>161</v>
      </c>
      <c r="B11" s="67">
        <f t="shared" si="6"/>
        <v>112</v>
      </c>
      <c r="C11" s="67">
        <f t="shared" si="7"/>
        <v>116</v>
      </c>
      <c r="D11" s="67">
        <v>120</v>
      </c>
      <c r="E11" s="67">
        <f t="shared" si="8"/>
        <v>124</v>
      </c>
      <c r="F11" s="67">
        <f>E11+5</f>
        <v>129</v>
      </c>
      <c r="G11" s="67">
        <f t="shared" si="9"/>
        <v>135</v>
      </c>
      <c r="H11" s="67">
        <f>G11+7</f>
        <v>142</v>
      </c>
      <c r="I11" s="60"/>
      <c r="J11" s="75" t="s">
        <v>162</v>
      </c>
      <c r="K11" s="75" t="s">
        <v>215</v>
      </c>
      <c r="L11" s="75" t="s">
        <v>216</v>
      </c>
      <c r="M11" s="75" t="s">
        <v>217</v>
      </c>
      <c r="N11" s="75" t="s">
        <v>163</v>
      </c>
      <c r="O11" s="75" t="s">
        <v>166</v>
      </c>
      <c r="P11" s="60"/>
    </row>
    <row r="12" s="57" customFormat="1" ht="21" customHeight="1" spans="1:16">
      <c r="A12" s="67" t="s">
        <v>167</v>
      </c>
      <c r="B12" s="67">
        <f>C12-1.2</f>
        <v>46.6</v>
      </c>
      <c r="C12" s="67">
        <f>D12-1.2</f>
        <v>47.8</v>
      </c>
      <c r="D12" s="67">
        <v>49</v>
      </c>
      <c r="E12" s="67">
        <f>D12+1.2</f>
        <v>50.2</v>
      </c>
      <c r="F12" s="67">
        <f>E12+1.2</f>
        <v>51.4</v>
      </c>
      <c r="G12" s="67">
        <f>F12+1.4</f>
        <v>52.8</v>
      </c>
      <c r="H12" s="67">
        <f>G12+1.4</f>
        <v>54.2</v>
      </c>
      <c r="I12" s="60"/>
      <c r="J12" s="75" t="s">
        <v>168</v>
      </c>
      <c r="K12" s="75" t="s">
        <v>169</v>
      </c>
      <c r="L12" s="75" t="s">
        <v>149</v>
      </c>
      <c r="M12" s="75" t="s">
        <v>159</v>
      </c>
      <c r="N12" s="75" t="s">
        <v>149</v>
      </c>
      <c r="O12" s="75" t="s">
        <v>170</v>
      </c>
      <c r="P12" s="60"/>
    </row>
    <row r="13" s="57" customFormat="1" ht="21" customHeight="1" spans="1:16">
      <c r="A13" s="67" t="s">
        <v>171</v>
      </c>
      <c r="B13" s="67">
        <f>C13-0.6</f>
        <v>62.7</v>
      </c>
      <c r="C13" s="67">
        <f>D13-1.2</f>
        <v>63.3</v>
      </c>
      <c r="D13" s="67">
        <v>64.5</v>
      </c>
      <c r="E13" s="67">
        <f>D13+1.2</f>
        <v>65.7</v>
      </c>
      <c r="F13" s="67">
        <f>E13+1.2</f>
        <v>66.9</v>
      </c>
      <c r="G13" s="67">
        <f>F13+0.6</f>
        <v>67.5</v>
      </c>
      <c r="H13" s="67">
        <f>G13+0.6</f>
        <v>68.1</v>
      </c>
      <c r="I13" s="60"/>
      <c r="J13" s="75" t="s">
        <v>172</v>
      </c>
      <c r="K13" s="75" t="s">
        <v>173</v>
      </c>
      <c r="L13" s="75" t="s">
        <v>174</v>
      </c>
      <c r="M13" s="75" t="s">
        <v>174</v>
      </c>
      <c r="N13" s="75" t="s">
        <v>174</v>
      </c>
      <c r="O13" s="75" t="s">
        <v>174</v>
      </c>
      <c r="P13" s="60"/>
    </row>
    <row r="14" s="57" customFormat="1" ht="21" customHeight="1" spans="1:16">
      <c r="A14" s="68" t="s">
        <v>175</v>
      </c>
      <c r="B14" s="67">
        <f>C14-0.8</f>
        <v>23.9</v>
      </c>
      <c r="C14" s="67">
        <f>D14-0.8</f>
        <v>24.7</v>
      </c>
      <c r="D14" s="67">
        <v>25.5</v>
      </c>
      <c r="E14" s="67">
        <f>D14+0.8</f>
        <v>26.3</v>
      </c>
      <c r="F14" s="67">
        <f>E14+0.8</f>
        <v>27.1</v>
      </c>
      <c r="G14" s="67">
        <f>F14+1.3</f>
        <v>28.4</v>
      </c>
      <c r="H14" s="67">
        <f>G14+1.3</f>
        <v>29.7</v>
      </c>
      <c r="I14" s="60"/>
      <c r="J14" s="75" t="s">
        <v>150</v>
      </c>
      <c r="K14" s="75" t="s">
        <v>149</v>
      </c>
      <c r="L14" s="75" t="s">
        <v>172</v>
      </c>
      <c r="M14" s="75" t="s">
        <v>172</v>
      </c>
      <c r="N14" s="75" t="s">
        <v>174</v>
      </c>
      <c r="O14" s="75" t="s">
        <v>174</v>
      </c>
      <c r="P14" s="60"/>
    </row>
    <row r="15" s="57" customFormat="1" ht="21" customHeight="1" spans="1:16">
      <c r="A15" s="67" t="s">
        <v>176</v>
      </c>
      <c r="B15" s="67">
        <f>C15-0.7</f>
        <v>19.6</v>
      </c>
      <c r="C15" s="67">
        <f>D15-0.7</f>
        <v>20.3</v>
      </c>
      <c r="D15" s="67">
        <v>21</v>
      </c>
      <c r="E15" s="67">
        <f>D15+0.7</f>
        <v>21.7</v>
      </c>
      <c r="F15" s="67">
        <f>E15+0.7</f>
        <v>22.4</v>
      </c>
      <c r="G15" s="67">
        <f>F15+1</f>
        <v>23.4</v>
      </c>
      <c r="H15" s="67">
        <f>G15+1</f>
        <v>24.4</v>
      </c>
      <c r="I15" s="60"/>
      <c r="J15" s="75" t="s">
        <v>149</v>
      </c>
      <c r="K15" s="75" t="s">
        <v>149</v>
      </c>
      <c r="L15" s="75" t="s">
        <v>149</v>
      </c>
      <c r="M15" s="75" t="s">
        <v>149</v>
      </c>
      <c r="N15" s="75" t="s">
        <v>149</v>
      </c>
      <c r="O15" s="75" t="s">
        <v>149</v>
      </c>
      <c r="P15" s="60"/>
    </row>
    <row r="16" s="57" customFormat="1" ht="21" customHeight="1" spans="1:16">
      <c r="A16" s="67" t="s">
        <v>177</v>
      </c>
      <c r="B16" s="67">
        <f t="shared" ref="B16:B20" si="10">C16-0.5</f>
        <v>14</v>
      </c>
      <c r="C16" s="67">
        <f t="shared" ref="C16:C20" si="11">D16-0.5</f>
        <v>14.5</v>
      </c>
      <c r="D16" s="67">
        <v>15</v>
      </c>
      <c r="E16" s="67">
        <f>D16+0.5</f>
        <v>15.5</v>
      </c>
      <c r="F16" s="67">
        <f>E16+0.5</f>
        <v>16</v>
      </c>
      <c r="G16" s="67">
        <f>F16+0.7</f>
        <v>16.7</v>
      </c>
      <c r="H16" s="67">
        <f>G16+0.7</f>
        <v>17.4</v>
      </c>
      <c r="I16" s="60"/>
      <c r="J16" s="75" t="s">
        <v>149</v>
      </c>
      <c r="K16" s="75" t="s">
        <v>149</v>
      </c>
      <c r="L16" s="75" t="s">
        <v>149</v>
      </c>
      <c r="M16" s="75" t="s">
        <v>149</v>
      </c>
      <c r="N16" s="75" t="s">
        <v>149</v>
      </c>
      <c r="O16" s="75" t="s">
        <v>149</v>
      </c>
      <c r="P16" s="60"/>
    </row>
    <row r="17" s="57" customFormat="1" ht="21" customHeight="1" spans="1:16">
      <c r="A17" s="67" t="s">
        <v>178</v>
      </c>
      <c r="B17" s="67">
        <f t="shared" ref="B17:B23" si="12">C17</f>
        <v>10.5</v>
      </c>
      <c r="C17" s="67">
        <f>D17</f>
        <v>10.5</v>
      </c>
      <c r="D17" s="67">
        <v>10.5</v>
      </c>
      <c r="E17" s="67">
        <f t="shared" ref="E17:H17" si="13">D17</f>
        <v>10.5</v>
      </c>
      <c r="F17" s="67">
        <f t="shared" si="13"/>
        <v>10.5</v>
      </c>
      <c r="G17" s="67">
        <f t="shared" si="13"/>
        <v>10.5</v>
      </c>
      <c r="H17" s="67">
        <f t="shared" si="13"/>
        <v>10.5</v>
      </c>
      <c r="I17" s="60"/>
      <c r="J17" s="75"/>
      <c r="K17" s="75" t="s">
        <v>149</v>
      </c>
      <c r="L17" s="75" t="s">
        <v>149</v>
      </c>
      <c r="M17" s="75" t="s">
        <v>149</v>
      </c>
      <c r="N17" s="75" t="s">
        <v>149</v>
      </c>
      <c r="O17" s="75" t="s">
        <v>149</v>
      </c>
      <c r="P17" s="60"/>
    </row>
    <row r="18" s="57" customFormat="1" ht="21" customHeight="1" spans="1:16">
      <c r="A18" s="67" t="s">
        <v>179</v>
      </c>
      <c r="B18" s="67">
        <f>C18-1</f>
        <v>53</v>
      </c>
      <c r="C18" s="67">
        <f>D18-1</f>
        <v>54</v>
      </c>
      <c r="D18" s="67">
        <v>55</v>
      </c>
      <c r="E18" s="67">
        <f>D18+1</f>
        <v>56</v>
      </c>
      <c r="F18" s="67">
        <f>E18+1</f>
        <v>57</v>
      </c>
      <c r="G18" s="67">
        <f>F18+1.5</f>
        <v>58.5</v>
      </c>
      <c r="H18" s="67">
        <f>G18+1.5</f>
        <v>60</v>
      </c>
      <c r="I18" s="60"/>
      <c r="J18" s="75" t="s">
        <v>180</v>
      </c>
      <c r="K18" s="75" t="s">
        <v>173</v>
      </c>
      <c r="L18" s="75" t="s">
        <v>173</v>
      </c>
      <c r="M18" s="75" t="s">
        <v>174</v>
      </c>
      <c r="N18" s="75" t="s">
        <v>174</v>
      </c>
      <c r="O18" s="75" t="s">
        <v>148</v>
      </c>
      <c r="P18" s="60"/>
    </row>
    <row r="19" s="57" customFormat="1" ht="21" customHeight="1" spans="1:16">
      <c r="A19" s="67" t="s">
        <v>182</v>
      </c>
      <c r="B19" s="67">
        <f t="shared" si="10"/>
        <v>35.5</v>
      </c>
      <c r="C19" s="67">
        <f t="shared" si="11"/>
        <v>36</v>
      </c>
      <c r="D19" s="67">
        <v>36.5</v>
      </c>
      <c r="E19" s="67">
        <f t="shared" ref="E19:G19" si="14">D19+0.5</f>
        <v>37</v>
      </c>
      <c r="F19" s="67">
        <f t="shared" si="14"/>
        <v>37.5</v>
      </c>
      <c r="G19" s="67">
        <f t="shared" si="14"/>
        <v>38</v>
      </c>
      <c r="H19" s="67">
        <f t="shared" ref="H19:H23" si="15">G19</f>
        <v>38</v>
      </c>
      <c r="I19" s="60"/>
      <c r="J19" s="75" t="s">
        <v>150</v>
      </c>
      <c r="K19" s="75" t="s">
        <v>183</v>
      </c>
      <c r="L19" s="75" t="s">
        <v>173</v>
      </c>
      <c r="M19" s="75" t="s">
        <v>172</v>
      </c>
      <c r="N19" s="75" t="s">
        <v>181</v>
      </c>
      <c r="O19" s="75" t="s">
        <v>181</v>
      </c>
      <c r="P19" s="60"/>
    </row>
    <row r="20" s="57" customFormat="1" ht="21" customHeight="1" spans="1:16">
      <c r="A20" s="67" t="s">
        <v>184</v>
      </c>
      <c r="B20" s="67">
        <f t="shared" si="10"/>
        <v>26.5</v>
      </c>
      <c r="C20" s="67">
        <f t="shared" si="11"/>
        <v>27</v>
      </c>
      <c r="D20" s="67">
        <v>27.5</v>
      </c>
      <c r="E20" s="67">
        <f>D20+0.5</f>
        <v>28</v>
      </c>
      <c r="F20" s="67">
        <f>E20+0.5</f>
        <v>28.5</v>
      </c>
      <c r="G20" s="67">
        <f>F20+0.75</f>
        <v>29.25</v>
      </c>
      <c r="H20" s="67">
        <f t="shared" si="15"/>
        <v>29.25</v>
      </c>
      <c r="I20" s="60"/>
      <c r="J20" s="75" t="s">
        <v>168</v>
      </c>
      <c r="K20" s="75" t="s">
        <v>169</v>
      </c>
      <c r="L20" s="75" t="s">
        <v>149</v>
      </c>
      <c r="M20" s="75" t="s">
        <v>159</v>
      </c>
      <c r="N20" s="75" t="s">
        <v>149</v>
      </c>
      <c r="O20" s="75" t="s">
        <v>170</v>
      </c>
      <c r="P20" s="60"/>
    </row>
    <row r="21" s="57" customFormat="1" ht="21" customHeight="1" spans="1:16">
      <c r="A21" s="68" t="s">
        <v>185</v>
      </c>
      <c r="B21" s="67">
        <f t="shared" si="12"/>
        <v>18</v>
      </c>
      <c r="C21" s="67">
        <f>D21-1</f>
        <v>18</v>
      </c>
      <c r="D21" s="67">
        <v>19</v>
      </c>
      <c r="E21" s="67">
        <f>D21</f>
        <v>19</v>
      </c>
      <c r="F21" s="67">
        <f>E21+1.5</f>
        <v>20.5</v>
      </c>
      <c r="G21" s="67">
        <f>F21</f>
        <v>20.5</v>
      </c>
      <c r="H21" s="67">
        <f t="shared" si="15"/>
        <v>20.5</v>
      </c>
      <c r="I21" s="60"/>
      <c r="J21" s="75" t="s">
        <v>172</v>
      </c>
      <c r="K21" s="75" t="s">
        <v>174</v>
      </c>
      <c r="L21" s="75" t="s">
        <v>180</v>
      </c>
      <c r="M21" s="75" t="s">
        <v>174</v>
      </c>
      <c r="N21" s="75" t="s">
        <v>173</v>
      </c>
      <c r="O21" s="75" t="s">
        <v>174</v>
      </c>
      <c r="P21" s="60"/>
    </row>
    <row r="22" s="57" customFormat="1" ht="21" customHeight="1" spans="1:16">
      <c r="A22" s="67" t="s">
        <v>186</v>
      </c>
      <c r="B22" s="67">
        <f t="shared" si="12"/>
        <v>6</v>
      </c>
      <c r="C22" s="67">
        <f>D22</f>
        <v>6</v>
      </c>
      <c r="D22" s="67">
        <v>6</v>
      </c>
      <c r="E22" s="67">
        <f t="shared" ref="E22:G22" si="16">D22</f>
        <v>6</v>
      </c>
      <c r="F22" s="67">
        <f t="shared" si="16"/>
        <v>6</v>
      </c>
      <c r="G22" s="67">
        <f t="shared" si="16"/>
        <v>6</v>
      </c>
      <c r="H22" s="67">
        <f t="shared" si="15"/>
        <v>6</v>
      </c>
      <c r="I22" s="60"/>
      <c r="J22" s="75" t="s">
        <v>168</v>
      </c>
      <c r="K22" s="75" t="s">
        <v>169</v>
      </c>
      <c r="L22" s="75" t="s">
        <v>149</v>
      </c>
      <c r="M22" s="75" t="s">
        <v>159</v>
      </c>
      <c r="N22" s="75" t="s">
        <v>149</v>
      </c>
      <c r="O22" s="75" t="s">
        <v>170</v>
      </c>
      <c r="P22" s="60"/>
    </row>
    <row r="23" s="57" customFormat="1" ht="21" customHeight="1" spans="1:16">
      <c r="A23" s="67" t="s">
        <v>187</v>
      </c>
      <c r="B23" s="67">
        <f t="shared" si="12"/>
        <v>2.5</v>
      </c>
      <c r="C23" s="67">
        <f>D23</f>
        <v>2.5</v>
      </c>
      <c r="D23" s="67">
        <v>2.5</v>
      </c>
      <c r="E23" s="67">
        <f t="shared" ref="E23:G23" si="17">D23</f>
        <v>2.5</v>
      </c>
      <c r="F23" s="67">
        <f t="shared" si="17"/>
        <v>2.5</v>
      </c>
      <c r="G23" s="67">
        <f t="shared" si="17"/>
        <v>2.5</v>
      </c>
      <c r="H23" s="67">
        <f t="shared" si="15"/>
        <v>2.5</v>
      </c>
      <c r="I23" s="60"/>
      <c r="J23" s="75" t="s">
        <v>172</v>
      </c>
      <c r="K23" s="75" t="s">
        <v>173</v>
      </c>
      <c r="L23" s="75" t="s">
        <v>174</v>
      </c>
      <c r="M23" s="75" t="s">
        <v>174</v>
      </c>
      <c r="N23" s="75" t="s">
        <v>174</v>
      </c>
      <c r="O23" s="75" t="s">
        <v>174</v>
      </c>
      <c r="P23" s="60"/>
    </row>
    <row r="24" s="56" customFormat="1" ht="47" customHeight="1" spans="1:15">
      <c r="A24" s="156"/>
      <c r="B24" s="156"/>
      <c r="C24" s="156"/>
      <c r="D24" s="156"/>
      <c r="E24" s="156"/>
      <c r="F24" s="156"/>
      <c r="G24" s="156"/>
      <c r="H24" s="156"/>
      <c r="I24" s="156"/>
      <c r="J24" s="56" t="s">
        <v>188</v>
      </c>
      <c r="K24" s="158">
        <v>45770</v>
      </c>
      <c r="L24" s="56" t="s">
        <v>189</v>
      </c>
      <c r="M24" s="56" t="s">
        <v>127</v>
      </c>
      <c r="N24" s="56" t="s">
        <v>190</v>
      </c>
      <c r="O24" s="56" t="s">
        <v>130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751388888888889" right="0.751388888888889" top="1" bottom="1" header="0.5" footer="0.5"/>
  <pageSetup paperSize="9" scale="72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$A1:$XFD1048576"/>
    </sheetView>
  </sheetViews>
  <sheetFormatPr defaultColWidth="10.1666666666667" defaultRowHeight="15.75"/>
  <cols>
    <col min="1" max="1" width="9.66666666666667" style="78" customWidth="1"/>
    <col min="2" max="2" width="11.1666666666667" style="78" customWidth="1"/>
    <col min="3" max="3" width="9.16666666666667" style="78" customWidth="1"/>
    <col min="4" max="4" width="9.5" style="78" customWidth="1"/>
    <col min="5" max="5" width="10.6833333333333" style="78" customWidth="1"/>
    <col min="6" max="6" width="18.6" style="78" customWidth="1"/>
    <col min="7" max="7" width="16.5416666666667" style="78" customWidth="1"/>
    <col min="8" max="8" width="9.16666666666667" style="78" customWidth="1"/>
    <col min="9" max="9" width="8.16666666666667" style="78" customWidth="1"/>
    <col min="10" max="10" width="10.5" style="78" customWidth="1"/>
    <col min="11" max="11" width="12.1666666666667" style="78" customWidth="1"/>
    <col min="12" max="16384" width="10.1666666666667" style="78"/>
  </cols>
  <sheetData>
    <row r="1" ht="25.85" spans="1:11">
      <c r="A1" s="81" t="s">
        <v>218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37</v>
      </c>
      <c r="B2" s="83" t="s">
        <v>38</v>
      </c>
      <c r="C2" s="83"/>
      <c r="D2" s="84" t="s">
        <v>46</v>
      </c>
      <c r="E2" s="85" t="s">
        <v>47</v>
      </c>
      <c r="F2" s="86" t="s">
        <v>219</v>
      </c>
      <c r="G2" s="87" t="s">
        <v>54</v>
      </c>
      <c r="H2" s="87"/>
      <c r="I2" s="119" t="s">
        <v>41</v>
      </c>
      <c r="J2" s="87" t="s">
        <v>42</v>
      </c>
      <c r="K2" s="140"/>
    </row>
    <row r="3" spans="1:11">
      <c r="A3" s="88" t="s">
        <v>60</v>
      </c>
      <c r="B3" s="89">
        <v>17487</v>
      </c>
      <c r="C3" s="90"/>
      <c r="D3" s="91" t="s">
        <v>220</v>
      </c>
      <c r="E3" s="92" t="s">
        <v>49</v>
      </c>
      <c r="F3" s="92"/>
      <c r="G3" s="92"/>
      <c r="H3" s="93" t="s">
        <v>221</v>
      </c>
      <c r="I3" s="93"/>
      <c r="J3" s="93"/>
      <c r="K3" s="141"/>
    </row>
    <row r="4" spans="1:11">
      <c r="A4" s="94" t="s">
        <v>57</v>
      </c>
      <c r="B4" s="95">
        <v>3</v>
      </c>
      <c r="C4" s="95">
        <v>6</v>
      </c>
      <c r="D4" s="96" t="s">
        <v>222</v>
      </c>
      <c r="E4" s="97" t="s">
        <v>223</v>
      </c>
      <c r="F4" s="97"/>
      <c r="G4" s="97"/>
      <c r="H4" s="96" t="s">
        <v>224</v>
      </c>
      <c r="I4" s="96"/>
      <c r="J4" s="111" t="s">
        <v>51</v>
      </c>
      <c r="K4" s="142" t="s">
        <v>52</v>
      </c>
    </row>
    <row r="5" spans="1:11">
      <c r="A5" s="94" t="s">
        <v>225</v>
      </c>
      <c r="B5" s="98">
        <v>11</v>
      </c>
      <c r="C5" s="98"/>
      <c r="D5" s="91" t="s">
        <v>223</v>
      </c>
      <c r="E5" s="91" t="s">
        <v>226</v>
      </c>
      <c r="F5" s="91" t="s">
        <v>227</v>
      </c>
      <c r="G5" s="91" t="s">
        <v>228</v>
      </c>
      <c r="H5" s="96" t="s">
        <v>229</v>
      </c>
      <c r="I5" s="96"/>
      <c r="J5" s="111" t="s">
        <v>51</v>
      </c>
      <c r="K5" s="142" t="s">
        <v>52</v>
      </c>
    </row>
    <row r="6" ht="16.5" spans="1:11">
      <c r="A6" s="99" t="s">
        <v>230</v>
      </c>
      <c r="B6" s="100">
        <v>1280</v>
      </c>
      <c r="C6" s="100"/>
      <c r="D6" s="101" t="s">
        <v>231</v>
      </c>
      <c r="E6" s="102"/>
      <c r="F6" s="103">
        <v>12951</v>
      </c>
      <c r="G6" s="101"/>
      <c r="H6" s="104" t="s">
        <v>232</v>
      </c>
      <c r="I6" s="104"/>
      <c r="J6" s="117" t="s">
        <v>51</v>
      </c>
      <c r="K6" s="143" t="s">
        <v>52</v>
      </c>
    </row>
    <row r="7" ht="16.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ht="52" customHeight="1" spans="1:11">
      <c r="A8" s="108" t="s">
        <v>233</v>
      </c>
      <c r="B8" s="86" t="s">
        <v>234</v>
      </c>
      <c r="C8" s="86" t="s">
        <v>235</v>
      </c>
      <c r="D8" s="86" t="s">
        <v>236</v>
      </c>
      <c r="E8" s="86" t="s">
        <v>237</v>
      </c>
      <c r="F8" s="86" t="s">
        <v>238</v>
      </c>
      <c r="G8" s="109" t="s">
        <v>239</v>
      </c>
      <c r="H8" s="110"/>
      <c r="I8" s="110"/>
      <c r="J8" s="110"/>
      <c r="K8" s="144"/>
    </row>
    <row r="9" spans="1:11">
      <c r="A9" s="94" t="s">
        <v>240</v>
      </c>
      <c r="B9" s="96"/>
      <c r="C9" s="111" t="s">
        <v>51</v>
      </c>
      <c r="D9" s="111" t="s">
        <v>52</v>
      </c>
      <c r="E9" s="91" t="s">
        <v>241</v>
      </c>
      <c r="F9" s="112" t="s">
        <v>242</v>
      </c>
      <c r="G9" s="113"/>
      <c r="H9" s="114"/>
      <c r="I9" s="114"/>
      <c r="J9" s="114"/>
      <c r="K9" s="145"/>
    </row>
    <row r="10" spans="1:11">
      <c r="A10" s="94" t="s">
        <v>243</v>
      </c>
      <c r="B10" s="96"/>
      <c r="C10" s="111" t="s">
        <v>51</v>
      </c>
      <c r="D10" s="111" t="s">
        <v>52</v>
      </c>
      <c r="E10" s="91" t="s">
        <v>244</v>
      </c>
      <c r="F10" s="112" t="s">
        <v>198</v>
      </c>
      <c r="G10" s="113" t="s">
        <v>245</v>
      </c>
      <c r="H10" s="114"/>
      <c r="I10" s="114"/>
      <c r="J10" s="114"/>
      <c r="K10" s="145"/>
    </row>
    <row r="11" spans="1:11">
      <c r="A11" s="115" t="s">
        <v>199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46"/>
    </row>
    <row r="12" spans="1:11">
      <c r="A12" s="88" t="s">
        <v>74</v>
      </c>
      <c r="B12" s="111" t="s">
        <v>70</v>
      </c>
      <c r="C12" s="111" t="s">
        <v>71</v>
      </c>
      <c r="D12" s="112"/>
      <c r="E12" s="91" t="s">
        <v>72</v>
      </c>
      <c r="F12" s="111" t="s">
        <v>70</v>
      </c>
      <c r="G12" s="111" t="s">
        <v>71</v>
      </c>
      <c r="H12" s="111"/>
      <c r="I12" s="91" t="s">
        <v>246</v>
      </c>
      <c r="J12" s="111" t="s">
        <v>70</v>
      </c>
      <c r="K12" s="142" t="s">
        <v>71</v>
      </c>
    </row>
    <row r="13" spans="1:11">
      <c r="A13" s="88" t="s">
        <v>77</v>
      </c>
      <c r="B13" s="111" t="s">
        <v>70</v>
      </c>
      <c r="C13" s="111" t="s">
        <v>71</v>
      </c>
      <c r="D13" s="112"/>
      <c r="E13" s="91" t="s">
        <v>82</v>
      </c>
      <c r="F13" s="111" t="s">
        <v>70</v>
      </c>
      <c r="G13" s="111" t="s">
        <v>71</v>
      </c>
      <c r="H13" s="111"/>
      <c r="I13" s="91" t="s">
        <v>247</v>
      </c>
      <c r="J13" s="111" t="s">
        <v>70</v>
      </c>
      <c r="K13" s="142" t="s">
        <v>71</v>
      </c>
    </row>
    <row r="14" ht="16.5" spans="1:11">
      <c r="A14" s="99" t="s">
        <v>248</v>
      </c>
      <c r="B14" s="117" t="s">
        <v>70</v>
      </c>
      <c r="C14" s="117" t="s">
        <v>71</v>
      </c>
      <c r="D14" s="102"/>
      <c r="E14" s="101" t="s">
        <v>249</v>
      </c>
      <c r="F14" s="117" t="s">
        <v>70</v>
      </c>
      <c r="G14" s="117" t="s">
        <v>71</v>
      </c>
      <c r="H14" s="117"/>
      <c r="I14" s="101" t="s">
        <v>250</v>
      </c>
      <c r="J14" s="117" t="s">
        <v>70</v>
      </c>
      <c r="K14" s="143" t="s">
        <v>71</v>
      </c>
    </row>
    <row r="15" ht="16.5" spans="1:11">
      <c r="A15" s="105"/>
      <c r="B15" s="118"/>
      <c r="C15" s="118"/>
      <c r="D15" s="106"/>
      <c r="E15" s="105"/>
      <c r="F15" s="118"/>
      <c r="G15" s="118"/>
      <c r="H15" s="118"/>
      <c r="I15" s="105"/>
      <c r="J15" s="118"/>
      <c r="K15" s="118"/>
    </row>
    <row r="16" s="79" customFormat="1" spans="1:11">
      <c r="A16" s="82" t="s">
        <v>251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7"/>
    </row>
    <row r="17" spans="1:11">
      <c r="A17" s="94" t="s">
        <v>252</v>
      </c>
      <c r="B17" s="96"/>
      <c r="C17" s="96"/>
      <c r="D17" s="96"/>
      <c r="E17" s="96"/>
      <c r="F17" s="96"/>
      <c r="G17" s="96"/>
      <c r="H17" s="96"/>
      <c r="I17" s="96"/>
      <c r="J17" s="96"/>
      <c r="K17" s="148"/>
    </row>
    <row r="18" spans="1:11">
      <c r="A18" s="94" t="s">
        <v>253</v>
      </c>
      <c r="B18" s="96"/>
      <c r="C18" s="96"/>
      <c r="D18" s="96"/>
      <c r="E18" s="96"/>
      <c r="F18" s="96"/>
      <c r="G18" s="96"/>
      <c r="H18" s="96"/>
      <c r="I18" s="96"/>
      <c r="J18" s="96"/>
      <c r="K18" s="148"/>
    </row>
    <row r="19" spans="1:11">
      <c r="A19" s="120" t="s">
        <v>254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42"/>
    </row>
    <row r="20" spans="1:11">
      <c r="A20" s="121" t="s">
        <v>255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49"/>
    </row>
    <row r="21" spans="1:11">
      <c r="A21" s="121" t="s">
        <v>256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49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49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0"/>
    </row>
    <row r="24" spans="1:11">
      <c r="A24" s="94" t="s">
        <v>109</v>
      </c>
      <c r="B24" s="96"/>
      <c r="C24" s="111" t="s">
        <v>51</v>
      </c>
      <c r="D24" s="111" t="s">
        <v>52</v>
      </c>
      <c r="E24" s="93"/>
      <c r="F24" s="93"/>
      <c r="G24" s="93"/>
      <c r="H24" s="93"/>
      <c r="I24" s="93"/>
      <c r="J24" s="93"/>
      <c r="K24" s="141"/>
    </row>
    <row r="25" ht="16.5" spans="1:11">
      <c r="A25" s="125" t="s">
        <v>257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1"/>
    </row>
    <row r="26" ht="16.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258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44"/>
    </row>
    <row r="28" spans="1:11">
      <c r="A28" s="120" t="s">
        <v>259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42"/>
    </row>
    <row r="29" spans="1:11">
      <c r="A29" s="121" t="s">
        <v>260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9"/>
    </row>
    <row r="30" spans="1:11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52"/>
    </row>
    <row r="3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2"/>
    </row>
    <row r="32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2"/>
    </row>
    <row r="33" ht="23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2"/>
    </row>
    <row r="34" ht="23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49"/>
    </row>
    <row r="35" ht="23" customHeight="1" spans="1:11">
      <c r="A35" s="131"/>
      <c r="B35" s="122"/>
      <c r="C35" s="122"/>
      <c r="D35" s="122"/>
      <c r="E35" s="122"/>
      <c r="F35" s="122"/>
      <c r="G35" s="122"/>
      <c r="H35" s="122"/>
      <c r="I35" s="122"/>
      <c r="J35" s="122"/>
      <c r="K35" s="149"/>
    </row>
    <row r="36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3"/>
    </row>
    <row r="37" ht="18.75" customHeight="1" spans="1:11">
      <c r="A37" s="134" t="s">
        <v>261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4"/>
    </row>
    <row r="38" s="80" customFormat="1" ht="18.75" customHeight="1" spans="1:11">
      <c r="A38" s="94" t="s">
        <v>262</v>
      </c>
      <c r="B38" s="96"/>
      <c r="C38" s="96"/>
      <c r="D38" s="93" t="s">
        <v>263</v>
      </c>
      <c r="E38" s="93"/>
      <c r="F38" s="136" t="s">
        <v>264</v>
      </c>
      <c r="G38" s="137"/>
      <c r="H38" s="96" t="s">
        <v>265</v>
      </c>
      <c r="I38" s="96"/>
      <c r="J38" s="96" t="s">
        <v>266</v>
      </c>
      <c r="K38" s="148"/>
    </row>
    <row r="39" ht="18.75" customHeight="1" spans="1:13">
      <c r="A39" s="94" t="s">
        <v>110</v>
      </c>
      <c r="B39" s="96" t="s">
        <v>267</v>
      </c>
      <c r="C39" s="96"/>
      <c r="D39" s="96"/>
      <c r="E39" s="96"/>
      <c r="F39" s="96"/>
      <c r="G39" s="96"/>
      <c r="H39" s="96"/>
      <c r="I39" s="96"/>
      <c r="J39" s="96"/>
      <c r="K39" s="148"/>
      <c r="M39" s="80"/>
    </row>
    <row r="40" ht="31" customHeight="1" spans="1:11">
      <c r="A40" s="94" t="s">
        <v>268</v>
      </c>
      <c r="B40" s="96"/>
      <c r="C40" s="96"/>
      <c r="D40" s="96"/>
      <c r="E40" s="96"/>
      <c r="F40" s="96"/>
      <c r="G40" s="96"/>
      <c r="H40" s="96"/>
      <c r="I40" s="96"/>
      <c r="J40" s="96"/>
      <c r="K40" s="148"/>
    </row>
    <row r="4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48"/>
    </row>
    <row r="42" ht="32" customHeight="1" spans="1:11">
      <c r="A42" s="99" t="s">
        <v>124</v>
      </c>
      <c r="B42" s="103" t="s">
        <v>211</v>
      </c>
      <c r="C42" s="103"/>
      <c r="D42" s="101" t="s">
        <v>269</v>
      </c>
      <c r="E42" s="102" t="s">
        <v>127</v>
      </c>
      <c r="F42" s="101" t="s">
        <v>128</v>
      </c>
      <c r="G42" s="138">
        <v>45812</v>
      </c>
      <c r="H42" s="139" t="s">
        <v>129</v>
      </c>
      <c r="I42" s="139"/>
      <c r="J42" s="103" t="s">
        <v>130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8" sqref="A18:K18"/>
    </sheetView>
  </sheetViews>
  <sheetFormatPr defaultColWidth="10.1666666666667" defaultRowHeight="15.75"/>
  <cols>
    <col min="1" max="1" width="9.66666666666667" style="78" customWidth="1"/>
    <col min="2" max="2" width="11.1666666666667" style="78" customWidth="1"/>
    <col min="3" max="3" width="9.16666666666667" style="78" customWidth="1"/>
    <col min="4" max="4" width="9.5" style="78" customWidth="1"/>
    <col min="5" max="5" width="10.6833333333333" style="78" customWidth="1"/>
    <col min="6" max="6" width="18.6" style="78" customWidth="1"/>
    <col min="7" max="7" width="16.5416666666667" style="78" customWidth="1"/>
    <col min="8" max="8" width="9.16666666666667" style="78" customWidth="1"/>
    <col min="9" max="9" width="8.16666666666667" style="78" customWidth="1"/>
    <col min="10" max="10" width="10.5" style="78" customWidth="1"/>
    <col min="11" max="11" width="12.1666666666667" style="78" customWidth="1"/>
    <col min="12" max="16384" width="10.1666666666667" style="78"/>
  </cols>
  <sheetData>
    <row r="1" s="78" customFormat="1" ht="25.85" spans="1:11">
      <c r="A1" s="81" t="s">
        <v>218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="78" customFormat="1" spans="1:11">
      <c r="A2" s="82" t="s">
        <v>37</v>
      </c>
      <c r="B2" s="83" t="s">
        <v>38</v>
      </c>
      <c r="C2" s="83"/>
      <c r="D2" s="84" t="s">
        <v>46</v>
      </c>
      <c r="E2" s="85" t="s">
        <v>47</v>
      </c>
      <c r="F2" s="86" t="s">
        <v>219</v>
      </c>
      <c r="G2" s="87" t="s">
        <v>54</v>
      </c>
      <c r="H2" s="87"/>
      <c r="I2" s="119" t="s">
        <v>41</v>
      </c>
      <c r="J2" s="87" t="s">
        <v>42</v>
      </c>
      <c r="K2" s="140"/>
    </row>
    <row r="3" s="78" customFormat="1" spans="1:11">
      <c r="A3" s="88" t="s">
        <v>60</v>
      </c>
      <c r="B3" s="89">
        <v>17487</v>
      </c>
      <c r="C3" s="90"/>
      <c r="D3" s="91" t="s">
        <v>220</v>
      </c>
      <c r="E3" s="92" t="s">
        <v>49</v>
      </c>
      <c r="F3" s="92"/>
      <c r="G3" s="92"/>
      <c r="H3" s="93" t="s">
        <v>221</v>
      </c>
      <c r="I3" s="93"/>
      <c r="J3" s="93"/>
      <c r="K3" s="141"/>
    </row>
    <row r="4" s="78" customFormat="1" spans="1:11">
      <c r="A4" s="94" t="s">
        <v>57</v>
      </c>
      <c r="B4" s="95">
        <v>3</v>
      </c>
      <c r="C4" s="95">
        <v>6</v>
      </c>
      <c r="D4" s="96" t="s">
        <v>222</v>
      </c>
      <c r="E4" s="97" t="s">
        <v>223</v>
      </c>
      <c r="F4" s="97"/>
      <c r="G4" s="97"/>
      <c r="H4" s="96" t="s">
        <v>224</v>
      </c>
      <c r="I4" s="96"/>
      <c r="J4" s="111" t="s">
        <v>51</v>
      </c>
      <c r="K4" s="142" t="s">
        <v>52</v>
      </c>
    </row>
    <row r="5" s="78" customFormat="1" spans="1:11">
      <c r="A5" s="94" t="s">
        <v>225</v>
      </c>
      <c r="B5" s="98">
        <v>5</v>
      </c>
      <c r="C5" s="98"/>
      <c r="D5" s="91" t="s">
        <v>223</v>
      </c>
      <c r="E5" s="91" t="s">
        <v>226</v>
      </c>
      <c r="F5" s="91" t="s">
        <v>227</v>
      </c>
      <c r="G5" s="91" t="s">
        <v>228</v>
      </c>
      <c r="H5" s="96" t="s">
        <v>229</v>
      </c>
      <c r="I5" s="96"/>
      <c r="J5" s="111" t="s">
        <v>51</v>
      </c>
      <c r="K5" s="142" t="s">
        <v>52</v>
      </c>
    </row>
    <row r="6" s="78" customFormat="1" ht="16.5" spans="1:11">
      <c r="A6" s="99" t="s">
        <v>230</v>
      </c>
      <c r="B6" s="100">
        <v>450</v>
      </c>
      <c r="C6" s="100"/>
      <c r="D6" s="101" t="s">
        <v>231</v>
      </c>
      <c r="E6" s="102"/>
      <c r="F6" s="103">
        <v>4449</v>
      </c>
      <c r="G6" s="101"/>
      <c r="H6" s="104" t="s">
        <v>232</v>
      </c>
      <c r="I6" s="104"/>
      <c r="J6" s="117" t="s">
        <v>51</v>
      </c>
      <c r="K6" s="143" t="s">
        <v>52</v>
      </c>
    </row>
    <row r="7" s="78" customFormat="1" ht="16.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="78" customFormat="1" ht="22" customHeight="1" spans="1:11">
      <c r="A8" s="108" t="s">
        <v>233</v>
      </c>
      <c r="B8" s="86" t="s">
        <v>234</v>
      </c>
      <c r="C8" s="86" t="s">
        <v>235</v>
      </c>
      <c r="D8" s="86" t="s">
        <v>236</v>
      </c>
      <c r="E8" s="86" t="s">
        <v>237</v>
      </c>
      <c r="F8" s="86" t="s">
        <v>238</v>
      </c>
      <c r="G8" s="109" t="s">
        <v>270</v>
      </c>
      <c r="H8" s="110"/>
      <c r="I8" s="110"/>
      <c r="J8" s="110"/>
      <c r="K8" s="144"/>
    </row>
    <row r="9" s="78" customFormat="1" spans="1:11">
      <c r="A9" s="94" t="s">
        <v>240</v>
      </c>
      <c r="B9" s="96"/>
      <c r="C9" s="111" t="s">
        <v>51</v>
      </c>
      <c r="D9" s="111" t="s">
        <v>52</v>
      </c>
      <c r="E9" s="91" t="s">
        <v>241</v>
      </c>
      <c r="F9" s="112" t="s">
        <v>242</v>
      </c>
      <c r="G9" s="113"/>
      <c r="H9" s="114"/>
      <c r="I9" s="114"/>
      <c r="J9" s="114"/>
      <c r="K9" s="145"/>
    </row>
    <row r="10" s="78" customFormat="1" spans="1:11">
      <c r="A10" s="94" t="s">
        <v>243</v>
      </c>
      <c r="B10" s="96"/>
      <c r="C10" s="111" t="s">
        <v>51</v>
      </c>
      <c r="D10" s="111" t="s">
        <v>52</v>
      </c>
      <c r="E10" s="91" t="s">
        <v>244</v>
      </c>
      <c r="F10" s="112" t="s">
        <v>198</v>
      </c>
      <c r="G10" s="113" t="s">
        <v>245</v>
      </c>
      <c r="H10" s="114"/>
      <c r="I10" s="114"/>
      <c r="J10" s="114"/>
      <c r="K10" s="145"/>
    </row>
    <row r="11" s="78" customFormat="1" spans="1:11">
      <c r="A11" s="115" t="s">
        <v>199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46"/>
    </row>
    <row r="12" s="78" customFormat="1" spans="1:11">
      <c r="A12" s="88" t="s">
        <v>74</v>
      </c>
      <c r="B12" s="111" t="s">
        <v>70</v>
      </c>
      <c r="C12" s="111" t="s">
        <v>71</v>
      </c>
      <c r="D12" s="112"/>
      <c r="E12" s="91" t="s">
        <v>72</v>
      </c>
      <c r="F12" s="111" t="s">
        <v>70</v>
      </c>
      <c r="G12" s="111" t="s">
        <v>71</v>
      </c>
      <c r="H12" s="111"/>
      <c r="I12" s="91" t="s">
        <v>246</v>
      </c>
      <c r="J12" s="111" t="s">
        <v>70</v>
      </c>
      <c r="K12" s="142" t="s">
        <v>71</v>
      </c>
    </row>
    <row r="13" s="78" customFormat="1" spans="1:11">
      <c r="A13" s="88" t="s">
        <v>77</v>
      </c>
      <c r="B13" s="111" t="s">
        <v>70</v>
      </c>
      <c r="C13" s="111" t="s">
        <v>71</v>
      </c>
      <c r="D13" s="112"/>
      <c r="E13" s="91" t="s">
        <v>82</v>
      </c>
      <c r="F13" s="111" t="s">
        <v>70</v>
      </c>
      <c r="G13" s="111" t="s">
        <v>71</v>
      </c>
      <c r="H13" s="111"/>
      <c r="I13" s="91" t="s">
        <v>247</v>
      </c>
      <c r="J13" s="111" t="s">
        <v>70</v>
      </c>
      <c r="K13" s="142" t="s">
        <v>71</v>
      </c>
    </row>
    <row r="14" s="78" customFormat="1" ht="16.5" spans="1:11">
      <c r="A14" s="99" t="s">
        <v>248</v>
      </c>
      <c r="B14" s="117" t="s">
        <v>70</v>
      </c>
      <c r="C14" s="117" t="s">
        <v>71</v>
      </c>
      <c r="D14" s="102"/>
      <c r="E14" s="101" t="s">
        <v>249</v>
      </c>
      <c r="F14" s="117" t="s">
        <v>70</v>
      </c>
      <c r="G14" s="117" t="s">
        <v>71</v>
      </c>
      <c r="H14" s="117"/>
      <c r="I14" s="101" t="s">
        <v>250</v>
      </c>
      <c r="J14" s="117" t="s">
        <v>70</v>
      </c>
      <c r="K14" s="143" t="s">
        <v>71</v>
      </c>
    </row>
    <row r="15" s="78" customFormat="1" ht="16.5" spans="1:11">
      <c r="A15" s="105"/>
      <c r="B15" s="118"/>
      <c r="C15" s="118"/>
      <c r="D15" s="106"/>
      <c r="E15" s="105"/>
      <c r="F15" s="118"/>
      <c r="G15" s="118"/>
      <c r="H15" s="118"/>
      <c r="I15" s="105"/>
      <c r="J15" s="118"/>
      <c r="K15" s="118"/>
    </row>
    <row r="16" s="79" customFormat="1" spans="1:11">
      <c r="A16" s="82" t="s">
        <v>251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7"/>
    </row>
    <row r="17" s="78" customFormat="1" spans="1:11">
      <c r="A17" s="94" t="s">
        <v>252</v>
      </c>
      <c r="B17" s="96"/>
      <c r="C17" s="96"/>
      <c r="D17" s="96"/>
      <c r="E17" s="96"/>
      <c r="F17" s="96"/>
      <c r="G17" s="96"/>
      <c r="H17" s="96"/>
      <c r="I17" s="96"/>
      <c r="J17" s="96"/>
      <c r="K17" s="148"/>
    </row>
    <row r="18" s="78" customFormat="1" spans="1:11">
      <c r="A18" s="94" t="s">
        <v>253</v>
      </c>
      <c r="B18" s="96"/>
      <c r="C18" s="96"/>
      <c r="D18" s="96"/>
      <c r="E18" s="96"/>
      <c r="F18" s="96"/>
      <c r="G18" s="96"/>
      <c r="H18" s="96"/>
      <c r="I18" s="96"/>
      <c r="J18" s="96"/>
      <c r="K18" s="148"/>
    </row>
    <row r="19" s="78" customFormat="1" spans="1:11">
      <c r="A19" s="120" t="s">
        <v>271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42"/>
    </row>
    <row r="20" s="78" customFormat="1" spans="1:11">
      <c r="A20" s="121" t="s">
        <v>272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49"/>
    </row>
    <row r="21" s="78" customFormat="1" spans="1:11">
      <c r="A21" s="121" t="s">
        <v>273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49"/>
    </row>
    <row r="22" s="78" customFormat="1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49"/>
    </row>
    <row r="23" s="78" customFormat="1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0"/>
    </row>
    <row r="24" s="78" customFormat="1" spans="1:11">
      <c r="A24" s="94" t="s">
        <v>109</v>
      </c>
      <c r="B24" s="96"/>
      <c r="C24" s="111" t="s">
        <v>51</v>
      </c>
      <c r="D24" s="111" t="s">
        <v>52</v>
      </c>
      <c r="E24" s="93"/>
      <c r="F24" s="93"/>
      <c r="G24" s="93"/>
      <c r="H24" s="93"/>
      <c r="I24" s="93"/>
      <c r="J24" s="93"/>
      <c r="K24" s="141"/>
    </row>
    <row r="25" s="78" customFormat="1" ht="16.5" spans="1:11">
      <c r="A25" s="125" t="s">
        <v>257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1"/>
    </row>
    <row r="26" s="78" customFormat="1" ht="16.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="78" customFormat="1" spans="1:11">
      <c r="A27" s="128" t="s">
        <v>258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44"/>
    </row>
    <row r="28" s="78" customFormat="1" spans="1:11">
      <c r="A28" s="120" t="s">
        <v>274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42"/>
    </row>
    <row r="29" s="78" customFormat="1" spans="1:11">
      <c r="A29" s="121" t="s">
        <v>260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9"/>
    </row>
    <row r="30" s="78" customFormat="1" spans="1:11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52"/>
    </row>
    <row r="31" s="78" customFormat="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2"/>
    </row>
    <row r="32" s="78" customFormat="1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2"/>
    </row>
    <row r="33" s="78" customFormat="1" ht="23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2"/>
    </row>
    <row r="34" s="78" customFormat="1" ht="23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49"/>
    </row>
    <row r="35" s="78" customFormat="1" ht="23" customHeight="1" spans="1:11">
      <c r="A35" s="131"/>
      <c r="B35" s="122"/>
      <c r="C35" s="122"/>
      <c r="D35" s="122"/>
      <c r="E35" s="122"/>
      <c r="F35" s="122"/>
      <c r="G35" s="122"/>
      <c r="H35" s="122"/>
      <c r="I35" s="122"/>
      <c r="J35" s="122"/>
      <c r="K35" s="149"/>
    </row>
    <row r="36" s="78" customFormat="1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3"/>
    </row>
    <row r="37" s="78" customFormat="1" ht="18.75" customHeight="1" spans="1:11">
      <c r="A37" s="134" t="s">
        <v>261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4"/>
    </row>
    <row r="38" s="80" customFormat="1" ht="18.75" customHeight="1" spans="1:11">
      <c r="A38" s="94" t="s">
        <v>262</v>
      </c>
      <c r="B38" s="96"/>
      <c r="C38" s="96"/>
      <c r="D38" s="93" t="s">
        <v>263</v>
      </c>
      <c r="E38" s="93"/>
      <c r="F38" s="136" t="s">
        <v>264</v>
      </c>
      <c r="G38" s="137"/>
      <c r="H38" s="96" t="s">
        <v>265</v>
      </c>
      <c r="I38" s="96"/>
      <c r="J38" s="96" t="s">
        <v>266</v>
      </c>
      <c r="K38" s="148"/>
    </row>
    <row r="39" s="78" customFormat="1" ht="18.75" customHeight="1" spans="1:13">
      <c r="A39" s="94" t="s">
        <v>110</v>
      </c>
      <c r="B39" s="96" t="s">
        <v>267</v>
      </c>
      <c r="C39" s="96"/>
      <c r="D39" s="96"/>
      <c r="E39" s="96"/>
      <c r="F39" s="96"/>
      <c r="G39" s="96"/>
      <c r="H39" s="96"/>
      <c r="I39" s="96"/>
      <c r="J39" s="96"/>
      <c r="K39" s="148"/>
      <c r="M39" s="80"/>
    </row>
    <row r="40" s="78" customFormat="1" ht="31" customHeight="1" spans="1:11">
      <c r="A40" s="94" t="s">
        <v>268</v>
      </c>
      <c r="B40" s="96"/>
      <c r="C40" s="96"/>
      <c r="D40" s="96"/>
      <c r="E40" s="96"/>
      <c r="F40" s="96"/>
      <c r="G40" s="96"/>
      <c r="H40" s="96"/>
      <c r="I40" s="96"/>
      <c r="J40" s="96"/>
      <c r="K40" s="148"/>
    </row>
    <row r="41" s="78" customFormat="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48"/>
    </row>
    <row r="42" s="78" customFormat="1" ht="32" customHeight="1" spans="1:11">
      <c r="A42" s="99" t="s">
        <v>124</v>
      </c>
      <c r="B42" s="103" t="s">
        <v>211</v>
      </c>
      <c r="C42" s="103"/>
      <c r="D42" s="101" t="s">
        <v>269</v>
      </c>
      <c r="E42" s="102" t="s">
        <v>127</v>
      </c>
      <c r="F42" s="101" t="s">
        <v>128</v>
      </c>
      <c r="G42" s="138">
        <v>45815</v>
      </c>
      <c r="H42" s="139" t="s">
        <v>129</v>
      </c>
      <c r="I42" s="139"/>
      <c r="J42" s="103" t="s">
        <v>130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80" zoomScaleNormal="80" topLeftCell="A15" workbookViewId="0">
      <selection activeCell="L28" sqref="L28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8" width="9.33333333333333" style="56" customWidth="1"/>
    <col min="9" max="9" width="1.33333333333333" style="56" customWidth="1"/>
    <col min="10" max="15" width="12.55" style="56" customWidth="1"/>
    <col min="16" max="16" width="11" style="56" customWidth="1"/>
    <col min="17" max="16384" width="9" style="56"/>
  </cols>
  <sheetData>
    <row r="1" s="56" customFormat="1" ht="30" customHeight="1" spans="1:16">
      <c r="A1" s="58" t="s">
        <v>133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="57" customFormat="1" ht="25" customHeight="1" spans="1:16">
      <c r="A2" s="60" t="s">
        <v>46</v>
      </c>
      <c r="B2" s="61" t="s">
        <v>47</v>
      </c>
      <c r="C2" s="62"/>
      <c r="D2" s="63" t="s">
        <v>134</v>
      </c>
      <c r="E2" s="64" t="s">
        <v>54</v>
      </c>
      <c r="F2" s="64"/>
      <c r="G2" s="64"/>
      <c r="H2" s="64"/>
      <c r="I2" s="70"/>
      <c r="J2" s="71" t="s">
        <v>41</v>
      </c>
      <c r="K2" s="72" t="s">
        <v>42</v>
      </c>
      <c r="L2" s="73"/>
      <c r="M2" s="73"/>
      <c r="N2" s="73"/>
      <c r="O2" s="73"/>
      <c r="P2" s="74"/>
    </row>
    <row r="3" s="57" customFormat="1" ht="23" customHeight="1" spans="1:16">
      <c r="A3" s="65" t="s">
        <v>135</v>
      </c>
      <c r="B3" s="66" t="s">
        <v>136</v>
      </c>
      <c r="C3" s="65"/>
      <c r="D3" s="65"/>
      <c r="E3" s="65"/>
      <c r="F3" s="65"/>
      <c r="G3" s="65"/>
      <c r="H3" s="65"/>
      <c r="I3" s="60"/>
      <c r="J3" s="66" t="s">
        <v>137</v>
      </c>
      <c r="K3" s="65"/>
      <c r="L3" s="65"/>
      <c r="M3" s="65"/>
      <c r="N3" s="65"/>
      <c r="O3" s="65"/>
      <c r="P3" s="65"/>
    </row>
    <row r="4" s="57" customFormat="1" ht="23" customHeight="1" spans="1:16">
      <c r="A4" s="65"/>
      <c r="B4" s="67" t="s">
        <v>95</v>
      </c>
      <c r="C4" s="67" t="s">
        <v>96</v>
      </c>
      <c r="D4" s="67" t="s">
        <v>97</v>
      </c>
      <c r="E4" s="67" t="s">
        <v>98</v>
      </c>
      <c r="F4" s="67" t="s">
        <v>99</v>
      </c>
      <c r="G4" s="67" t="s">
        <v>100</v>
      </c>
      <c r="H4" s="67" t="s">
        <v>138</v>
      </c>
      <c r="I4" s="60"/>
      <c r="J4" s="67" t="s">
        <v>95</v>
      </c>
      <c r="K4" s="67" t="s">
        <v>96</v>
      </c>
      <c r="L4" s="67" t="s">
        <v>97</v>
      </c>
      <c r="M4" s="67" t="s">
        <v>98</v>
      </c>
      <c r="N4" s="67" t="s">
        <v>99</v>
      </c>
      <c r="O4" s="67" t="s">
        <v>100</v>
      </c>
      <c r="P4" s="67" t="s">
        <v>138</v>
      </c>
    </row>
    <row r="5" s="57" customFormat="1" ht="23" customHeight="1" spans="1:16">
      <c r="A5" s="65"/>
      <c r="B5" s="67" t="s">
        <v>139</v>
      </c>
      <c r="C5" s="67" t="s">
        <v>140</v>
      </c>
      <c r="D5" s="67" t="s">
        <v>141</v>
      </c>
      <c r="E5" s="67" t="s">
        <v>142</v>
      </c>
      <c r="F5" s="67" t="s">
        <v>143</v>
      </c>
      <c r="G5" s="67" t="s">
        <v>144</v>
      </c>
      <c r="H5" s="67" t="s">
        <v>145</v>
      </c>
      <c r="I5" s="60"/>
      <c r="J5" s="67" t="s">
        <v>139</v>
      </c>
      <c r="K5" s="67" t="s">
        <v>140</v>
      </c>
      <c r="L5" s="67" t="s">
        <v>141</v>
      </c>
      <c r="M5" s="67" t="s">
        <v>142</v>
      </c>
      <c r="N5" s="67" t="s">
        <v>143</v>
      </c>
      <c r="O5" s="67" t="s">
        <v>144</v>
      </c>
      <c r="P5" s="67" t="s">
        <v>145</v>
      </c>
    </row>
    <row r="6" s="57" customFormat="1" ht="21" customHeight="1" spans="1:16">
      <c r="A6" s="67" t="s">
        <v>147</v>
      </c>
      <c r="B6" s="67">
        <f t="shared" ref="B6:B8" si="0">C6-1</f>
        <v>73</v>
      </c>
      <c r="C6" s="67">
        <f t="shared" ref="C6:C8" si="1">D6-2</f>
        <v>74</v>
      </c>
      <c r="D6" s="67">
        <v>76</v>
      </c>
      <c r="E6" s="67">
        <f t="shared" ref="E6:E8" si="2">D6+2</f>
        <v>78</v>
      </c>
      <c r="F6" s="67">
        <f t="shared" ref="F6:F8" si="3">E6+2</f>
        <v>80</v>
      </c>
      <c r="G6" s="67">
        <f t="shared" ref="G6:G8" si="4">F6+1</f>
        <v>81</v>
      </c>
      <c r="H6" s="67">
        <f t="shared" ref="H6:H8" si="5">G6+1</f>
        <v>82</v>
      </c>
      <c r="I6" s="60"/>
      <c r="J6" s="75" t="s">
        <v>148</v>
      </c>
      <c r="K6" s="75" t="s">
        <v>149</v>
      </c>
      <c r="L6" s="75" t="s">
        <v>275</v>
      </c>
      <c r="M6" s="75" t="s">
        <v>149</v>
      </c>
      <c r="N6" s="75" t="s">
        <v>148</v>
      </c>
      <c r="O6" s="75" t="s">
        <v>151</v>
      </c>
      <c r="P6" s="60"/>
    </row>
    <row r="7" s="57" customFormat="1" ht="21" customHeight="1" spans="1:16">
      <c r="A7" s="67" t="s">
        <v>152</v>
      </c>
      <c r="B7" s="67">
        <f t="shared" si="0"/>
        <v>71</v>
      </c>
      <c r="C7" s="67">
        <f t="shared" si="1"/>
        <v>72</v>
      </c>
      <c r="D7" s="67">
        <v>74</v>
      </c>
      <c r="E7" s="67">
        <f t="shared" si="2"/>
        <v>76</v>
      </c>
      <c r="F7" s="67">
        <f t="shared" si="3"/>
        <v>78</v>
      </c>
      <c r="G7" s="67">
        <f t="shared" si="4"/>
        <v>79</v>
      </c>
      <c r="H7" s="67">
        <f t="shared" si="5"/>
        <v>80</v>
      </c>
      <c r="I7" s="60"/>
      <c r="J7" s="75" t="s">
        <v>153</v>
      </c>
      <c r="K7" s="75" t="s">
        <v>149</v>
      </c>
      <c r="L7" s="75" t="s">
        <v>149</v>
      </c>
      <c r="M7" s="75" t="s">
        <v>150</v>
      </c>
      <c r="N7" s="75" t="s">
        <v>154</v>
      </c>
      <c r="O7" s="75" t="s">
        <v>155</v>
      </c>
      <c r="P7" s="60"/>
    </row>
    <row r="8" s="57" customFormat="1" ht="21" customHeight="1" spans="1:16">
      <c r="A8" s="67" t="s">
        <v>156</v>
      </c>
      <c r="B8" s="67">
        <f t="shared" si="0"/>
        <v>66</v>
      </c>
      <c r="C8" s="67">
        <f t="shared" si="1"/>
        <v>67</v>
      </c>
      <c r="D8" s="67">
        <v>69</v>
      </c>
      <c r="E8" s="67">
        <f t="shared" si="2"/>
        <v>71</v>
      </c>
      <c r="F8" s="67">
        <f t="shared" si="3"/>
        <v>73</v>
      </c>
      <c r="G8" s="67">
        <f t="shared" si="4"/>
        <v>74</v>
      </c>
      <c r="H8" s="67">
        <f t="shared" si="5"/>
        <v>75</v>
      </c>
      <c r="I8" s="60"/>
      <c r="J8" s="75" t="s">
        <v>157</v>
      </c>
      <c r="K8" s="75" t="s">
        <v>149</v>
      </c>
      <c r="L8" s="75" t="s">
        <v>149</v>
      </c>
      <c r="M8" s="75" t="s">
        <v>149</v>
      </c>
      <c r="N8" s="75" t="s">
        <v>149</v>
      </c>
      <c r="O8" s="75" t="s">
        <v>149</v>
      </c>
      <c r="P8" s="60"/>
    </row>
    <row r="9" s="57" customFormat="1" ht="21" customHeight="1" spans="1:16">
      <c r="A9" s="67" t="s">
        <v>158</v>
      </c>
      <c r="B9" s="67">
        <f t="shared" ref="B9:B11" si="6">C9-4</f>
        <v>116</v>
      </c>
      <c r="C9" s="67">
        <f t="shared" ref="C9:C11" si="7">D9-4</f>
        <v>120</v>
      </c>
      <c r="D9" s="67">
        <v>124</v>
      </c>
      <c r="E9" s="67">
        <f t="shared" ref="E9:E11" si="8">D9+4</f>
        <v>128</v>
      </c>
      <c r="F9" s="67">
        <f>E9+4</f>
        <v>132</v>
      </c>
      <c r="G9" s="67">
        <f t="shared" ref="G9:G11" si="9">F9+6</f>
        <v>138</v>
      </c>
      <c r="H9" s="67">
        <f>G9+6</f>
        <v>144</v>
      </c>
      <c r="I9" s="60"/>
      <c r="J9" s="75" t="s">
        <v>149</v>
      </c>
      <c r="K9" s="75" t="s">
        <v>149</v>
      </c>
      <c r="L9" s="75" t="s">
        <v>149</v>
      </c>
      <c r="M9" s="75" t="s">
        <v>159</v>
      </c>
      <c r="N9" s="75" t="s">
        <v>149</v>
      </c>
      <c r="O9" s="75" t="s">
        <v>149</v>
      </c>
      <c r="P9" s="60"/>
    </row>
    <row r="10" s="57" customFormat="1" ht="21" customHeight="1" spans="1:16">
      <c r="A10" s="67" t="s">
        <v>160</v>
      </c>
      <c r="B10" s="67">
        <f t="shared" si="6"/>
        <v>113</v>
      </c>
      <c r="C10" s="67">
        <f t="shared" si="7"/>
        <v>117</v>
      </c>
      <c r="D10" s="67">
        <v>121</v>
      </c>
      <c r="E10" s="67">
        <f t="shared" si="8"/>
        <v>125</v>
      </c>
      <c r="F10" s="67">
        <f>E10+5</f>
        <v>130</v>
      </c>
      <c r="G10" s="67">
        <f t="shared" si="9"/>
        <v>136</v>
      </c>
      <c r="H10" s="67">
        <f>G10+7</f>
        <v>143</v>
      </c>
      <c r="I10" s="60"/>
      <c r="J10" s="75" t="s">
        <v>149</v>
      </c>
      <c r="K10" s="75" t="s">
        <v>149</v>
      </c>
      <c r="L10" s="75" t="s">
        <v>149</v>
      </c>
      <c r="M10" s="75" t="s">
        <v>149</v>
      </c>
      <c r="N10" s="75" t="s">
        <v>149</v>
      </c>
      <c r="O10" s="75" t="s">
        <v>149</v>
      </c>
      <c r="P10" s="60"/>
    </row>
    <row r="11" s="57" customFormat="1" ht="21" customHeight="1" spans="1:16">
      <c r="A11" s="67" t="s">
        <v>161</v>
      </c>
      <c r="B11" s="67">
        <f t="shared" si="6"/>
        <v>112</v>
      </c>
      <c r="C11" s="67">
        <f t="shared" si="7"/>
        <v>116</v>
      </c>
      <c r="D11" s="67">
        <v>120</v>
      </c>
      <c r="E11" s="67">
        <f t="shared" si="8"/>
        <v>124</v>
      </c>
      <c r="F11" s="67">
        <f>E11+5</f>
        <v>129</v>
      </c>
      <c r="G11" s="67">
        <f t="shared" si="9"/>
        <v>135</v>
      </c>
      <c r="H11" s="67">
        <f>G11+7</f>
        <v>142</v>
      </c>
      <c r="I11" s="60"/>
      <c r="J11" s="75" t="s">
        <v>162</v>
      </c>
      <c r="K11" s="75" t="s">
        <v>217</v>
      </c>
      <c r="L11" s="75" t="s">
        <v>164</v>
      </c>
      <c r="M11" s="75" t="s">
        <v>163</v>
      </c>
      <c r="N11" s="75" t="s">
        <v>163</v>
      </c>
      <c r="O11" s="75" t="s">
        <v>166</v>
      </c>
      <c r="P11" s="60"/>
    </row>
    <row r="12" s="57" customFormat="1" ht="21" customHeight="1" spans="1:16">
      <c r="A12" s="67" t="s">
        <v>167</v>
      </c>
      <c r="B12" s="67">
        <f>C12-1.2</f>
        <v>46.6</v>
      </c>
      <c r="C12" s="67">
        <f>D12-1.2</f>
        <v>47.8</v>
      </c>
      <c r="D12" s="67">
        <v>49</v>
      </c>
      <c r="E12" s="67">
        <f>D12+1.2</f>
        <v>50.2</v>
      </c>
      <c r="F12" s="67">
        <f>E12+1.2</f>
        <v>51.4</v>
      </c>
      <c r="G12" s="67">
        <f>F12+1.4</f>
        <v>52.8</v>
      </c>
      <c r="H12" s="67">
        <f>G12+1.4</f>
        <v>54.2</v>
      </c>
      <c r="I12" s="60"/>
      <c r="J12" s="75" t="s">
        <v>168</v>
      </c>
      <c r="K12" s="75" t="s">
        <v>169</v>
      </c>
      <c r="L12" s="75" t="s">
        <v>149</v>
      </c>
      <c r="M12" s="75" t="s">
        <v>159</v>
      </c>
      <c r="N12" s="75" t="s">
        <v>149</v>
      </c>
      <c r="O12" s="75" t="s">
        <v>170</v>
      </c>
      <c r="P12" s="60"/>
    </row>
    <row r="13" s="57" customFormat="1" ht="21" customHeight="1" spans="1:16">
      <c r="A13" s="67" t="s">
        <v>171</v>
      </c>
      <c r="B13" s="67">
        <f>C13-0.6</f>
        <v>62.7</v>
      </c>
      <c r="C13" s="67">
        <f>D13-1.2</f>
        <v>63.3</v>
      </c>
      <c r="D13" s="67">
        <v>64.5</v>
      </c>
      <c r="E13" s="67">
        <f>D13+1.2</f>
        <v>65.7</v>
      </c>
      <c r="F13" s="67">
        <f>E13+1.2</f>
        <v>66.9</v>
      </c>
      <c r="G13" s="67">
        <f>F13+0.6</f>
        <v>67.5</v>
      </c>
      <c r="H13" s="67">
        <f>G13+0.6</f>
        <v>68.1</v>
      </c>
      <c r="I13" s="60"/>
      <c r="J13" s="75" t="s">
        <v>172</v>
      </c>
      <c r="K13" s="75" t="s">
        <v>173</v>
      </c>
      <c r="L13" s="75" t="s">
        <v>174</v>
      </c>
      <c r="M13" s="75" t="s">
        <v>174</v>
      </c>
      <c r="N13" s="75" t="s">
        <v>174</v>
      </c>
      <c r="O13" s="75" t="s">
        <v>174</v>
      </c>
      <c r="P13" s="60"/>
    </row>
    <row r="14" s="57" customFormat="1" ht="21" customHeight="1" spans="1:16">
      <c r="A14" s="68" t="s">
        <v>175</v>
      </c>
      <c r="B14" s="67">
        <f>C14-0.8</f>
        <v>23.9</v>
      </c>
      <c r="C14" s="67">
        <f>D14-0.8</f>
        <v>24.7</v>
      </c>
      <c r="D14" s="67">
        <v>25.5</v>
      </c>
      <c r="E14" s="67">
        <f>D14+0.8</f>
        <v>26.3</v>
      </c>
      <c r="F14" s="67">
        <f>E14+0.8</f>
        <v>27.1</v>
      </c>
      <c r="G14" s="67">
        <f>F14+1.3</f>
        <v>28.4</v>
      </c>
      <c r="H14" s="67">
        <f>G14+1.3</f>
        <v>29.7</v>
      </c>
      <c r="I14" s="60"/>
      <c r="J14" s="75" t="s">
        <v>150</v>
      </c>
      <c r="K14" s="75" t="s">
        <v>149</v>
      </c>
      <c r="L14" s="75" t="s">
        <v>172</v>
      </c>
      <c r="M14" s="75" t="s">
        <v>172</v>
      </c>
      <c r="N14" s="75" t="s">
        <v>174</v>
      </c>
      <c r="O14" s="75" t="s">
        <v>174</v>
      </c>
      <c r="P14" s="60"/>
    </row>
    <row r="15" s="57" customFormat="1" ht="21" customHeight="1" spans="1:16">
      <c r="A15" s="67" t="s">
        <v>176</v>
      </c>
      <c r="B15" s="67">
        <f>C15-0.7</f>
        <v>19.6</v>
      </c>
      <c r="C15" s="67">
        <f>D15-0.7</f>
        <v>20.3</v>
      </c>
      <c r="D15" s="67">
        <v>21</v>
      </c>
      <c r="E15" s="67">
        <f>D15+0.7</f>
        <v>21.7</v>
      </c>
      <c r="F15" s="67">
        <f>E15+0.7</f>
        <v>22.4</v>
      </c>
      <c r="G15" s="67">
        <f>F15+1</f>
        <v>23.4</v>
      </c>
      <c r="H15" s="67">
        <f>G15+1</f>
        <v>24.4</v>
      </c>
      <c r="I15" s="60"/>
      <c r="J15" s="75" t="s">
        <v>149</v>
      </c>
      <c r="K15" s="75" t="s">
        <v>149</v>
      </c>
      <c r="L15" s="75" t="s">
        <v>149</v>
      </c>
      <c r="M15" s="75" t="s">
        <v>149</v>
      </c>
      <c r="N15" s="75" t="s">
        <v>149</v>
      </c>
      <c r="O15" s="75" t="s">
        <v>149</v>
      </c>
      <c r="P15" s="60"/>
    </row>
    <row r="16" s="57" customFormat="1" ht="21" customHeight="1" spans="1:16">
      <c r="A16" s="67" t="s">
        <v>177</v>
      </c>
      <c r="B16" s="67">
        <f t="shared" ref="B16:B20" si="10">C16-0.5</f>
        <v>14</v>
      </c>
      <c r="C16" s="67">
        <f t="shared" ref="C16:C20" si="11">D16-0.5</f>
        <v>14.5</v>
      </c>
      <c r="D16" s="67">
        <v>15</v>
      </c>
      <c r="E16" s="67">
        <f>D16+0.5</f>
        <v>15.5</v>
      </c>
      <c r="F16" s="67">
        <f>E16+0.5</f>
        <v>16</v>
      </c>
      <c r="G16" s="67">
        <f>F16+0.7</f>
        <v>16.7</v>
      </c>
      <c r="H16" s="67">
        <f>G16+0.7</f>
        <v>17.4</v>
      </c>
      <c r="I16" s="60"/>
      <c r="J16" s="75" t="s">
        <v>149</v>
      </c>
      <c r="K16" s="75" t="s">
        <v>149</v>
      </c>
      <c r="L16" s="75" t="s">
        <v>149</v>
      </c>
      <c r="M16" s="75" t="s">
        <v>149</v>
      </c>
      <c r="N16" s="75" t="s">
        <v>149</v>
      </c>
      <c r="O16" s="75" t="s">
        <v>149</v>
      </c>
      <c r="P16" s="60"/>
    </row>
    <row r="17" s="57" customFormat="1" ht="21" customHeight="1" spans="1:16">
      <c r="A17" s="67" t="s">
        <v>178</v>
      </c>
      <c r="B17" s="67">
        <f t="shared" ref="B17:B23" si="12">C17</f>
        <v>10.5</v>
      </c>
      <c r="C17" s="67">
        <f>D17</f>
        <v>10.5</v>
      </c>
      <c r="D17" s="67">
        <v>10.5</v>
      </c>
      <c r="E17" s="67">
        <f t="shared" ref="E17:H17" si="13">D17</f>
        <v>10.5</v>
      </c>
      <c r="F17" s="67">
        <f t="shared" si="13"/>
        <v>10.5</v>
      </c>
      <c r="G17" s="67">
        <f t="shared" si="13"/>
        <v>10.5</v>
      </c>
      <c r="H17" s="67">
        <f t="shared" si="13"/>
        <v>10.5</v>
      </c>
      <c r="I17" s="60"/>
      <c r="J17" s="75" t="s">
        <v>149</v>
      </c>
      <c r="K17" s="75" t="s">
        <v>149</v>
      </c>
      <c r="L17" s="75" t="s">
        <v>149</v>
      </c>
      <c r="M17" s="75" t="s">
        <v>149</v>
      </c>
      <c r="N17" s="75" t="s">
        <v>149</v>
      </c>
      <c r="O17" s="75" t="s">
        <v>149</v>
      </c>
      <c r="P17" s="60"/>
    </row>
    <row r="18" s="57" customFormat="1" ht="21" customHeight="1" spans="1:16">
      <c r="A18" s="67" t="s">
        <v>179</v>
      </c>
      <c r="B18" s="67">
        <f>C18-1</f>
        <v>53</v>
      </c>
      <c r="C18" s="67">
        <f>D18-1</f>
        <v>54</v>
      </c>
      <c r="D18" s="67">
        <v>55</v>
      </c>
      <c r="E18" s="67">
        <f>D18+1</f>
        <v>56</v>
      </c>
      <c r="F18" s="67">
        <f>E18+1</f>
        <v>57</v>
      </c>
      <c r="G18" s="67">
        <f>F18+1.5</f>
        <v>58.5</v>
      </c>
      <c r="H18" s="67">
        <f>G18+1.5</f>
        <v>60</v>
      </c>
      <c r="I18" s="60"/>
      <c r="J18" s="75" t="s">
        <v>180</v>
      </c>
      <c r="K18" s="75" t="s">
        <v>174</v>
      </c>
      <c r="L18" s="75" t="s">
        <v>173</v>
      </c>
      <c r="M18" s="75" t="s">
        <v>172</v>
      </c>
      <c r="N18" s="75" t="s">
        <v>173</v>
      </c>
      <c r="O18" s="75" t="s">
        <v>148</v>
      </c>
      <c r="P18" s="60"/>
    </row>
    <row r="19" s="57" customFormat="1" ht="21" customHeight="1" spans="1:16">
      <c r="A19" s="67" t="s">
        <v>182</v>
      </c>
      <c r="B19" s="67">
        <f t="shared" si="10"/>
        <v>35.5</v>
      </c>
      <c r="C19" s="67">
        <f t="shared" si="11"/>
        <v>36</v>
      </c>
      <c r="D19" s="67">
        <v>36.5</v>
      </c>
      <c r="E19" s="67">
        <f t="shared" ref="E19:G19" si="14">D19+0.5</f>
        <v>37</v>
      </c>
      <c r="F19" s="67">
        <f t="shared" si="14"/>
        <v>37.5</v>
      </c>
      <c r="G19" s="67">
        <f t="shared" si="14"/>
        <v>38</v>
      </c>
      <c r="H19" s="67">
        <f t="shared" ref="H19:H23" si="15">G19</f>
        <v>38</v>
      </c>
      <c r="I19" s="60"/>
      <c r="J19" s="75" t="s">
        <v>150</v>
      </c>
      <c r="K19" s="75" t="s">
        <v>183</v>
      </c>
      <c r="L19" s="75" t="s">
        <v>173</v>
      </c>
      <c r="M19" s="75" t="s">
        <v>172</v>
      </c>
      <c r="N19" s="75" t="s">
        <v>181</v>
      </c>
      <c r="O19" s="75" t="s">
        <v>181</v>
      </c>
      <c r="P19" s="60"/>
    </row>
    <row r="20" s="57" customFormat="1" ht="21" customHeight="1" spans="1:16">
      <c r="A20" s="67" t="s">
        <v>184</v>
      </c>
      <c r="B20" s="67">
        <f t="shared" si="10"/>
        <v>26.5</v>
      </c>
      <c r="C20" s="67">
        <f t="shared" si="11"/>
        <v>27</v>
      </c>
      <c r="D20" s="67">
        <v>27.5</v>
      </c>
      <c r="E20" s="67">
        <f>D20+0.5</f>
        <v>28</v>
      </c>
      <c r="F20" s="67">
        <f>E20+0.5</f>
        <v>28.5</v>
      </c>
      <c r="G20" s="67">
        <f>F20+0.75</f>
        <v>29.25</v>
      </c>
      <c r="H20" s="67">
        <f t="shared" si="15"/>
        <v>29.25</v>
      </c>
      <c r="I20" s="60"/>
      <c r="J20" s="75" t="s">
        <v>168</v>
      </c>
      <c r="K20" s="75" t="s">
        <v>169</v>
      </c>
      <c r="L20" s="75" t="s">
        <v>149</v>
      </c>
      <c r="M20" s="75" t="s">
        <v>276</v>
      </c>
      <c r="N20" s="75" t="s">
        <v>149</v>
      </c>
      <c r="O20" s="75" t="s">
        <v>170</v>
      </c>
      <c r="P20" s="60"/>
    </row>
    <row r="21" s="57" customFormat="1" ht="21" customHeight="1" spans="1:16">
      <c r="A21" s="68" t="s">
        <v>185</v>
      </c>
      <c r="B21" s="67">
        <f t="shared" si="12"/>
        <v>18</v>
      </c>
      <c r="C21" s="67">
        <f>D21-1</f>
        <v>18</v>
      </c>
      <c r="D21" s="67">
        <v>19</v>
      </c>
      <c r="E21" s="67">
        <f>D21</f>
        <v>19</v>
      </c>
      <c r="F21" s="67">
        <f>E21+1.5</f>
        <v>20.5</v>
      </c>
      <c r="G21" s="67">
        <f>F21</f>
        <v>20.5</v>
      </c>
      <c r="H21" s="67">
        <f t="shared" si="15"/>
        <v>20.5</v>
      </c>
      <c r="I21" s="60"/>
      <c r="J21" s="75" t="s">
        <v>172</v>
      </c>
      <c r="K21" s="75" t="s">
        <v>174</v>
      </c>
      <c r="L21" s="75" t="s">
        <v>180</v>
      </c>
      <c r="M21" s="75" t="s">
        <v>174</v>
      </c>
      <c r="N21" s="75" t="s">
        <v>173</v>
      </c>
      <c r="O21" s="75" t="s">
        <v>174</v>
      </c>
      <c r="P21" s="60"/>
    </row>
    <row r="22" s="57" customFormat="1" ht="21" customHeight="1" spans="1:16">
      <c r="A22" s="67" t="s">
        <v>186</v>
      </c>
      <c r="B22" s="67">
        <f t="shared" si="12"/>
        <v>6</v>
      </c>
      <c r="C22" s="67">
        <f>D22</f>
        <v>6</v>
      </c>
      <c r="D22" s="67">
        <v>6</v>
      </c>
      <c r="E22" s="67">
        <f t="shared" ref="E22:G22" si="16">D22</f>
        <v>6</v>
      </c>
      <c r="F22" s="67">
        <f t="shared" si="16"/>
        <v>6</v>
      </c>
      <c r="G22" s="67">
        <f t="shared" si="16"/>
        <v>6</v>
      </c>
      <c r="H22" s="67">
        <f t="shared" si="15"/>
        <v>6</v>
      </c>
      <c r="I22" s="60"/>
      <c r="J22" s="75" t="s">
        <v>168</v>
      </c>
      <c r="K22" s="75" t="s">
        <v>169</v>
      </c>
      <c r="L22" s="75" t="s">
        <v>149</v>
      </c>
      <c r="M22" s="75" t="s">
        <v>159</v>
      </c>
      <c r="N22" s="75" t="s">
        <v>149</v>
      </c>
      <c r="O22" s="75" t="s">
        <v>170</v>
      </c>
      <c r="P22" s="60"/>
    </row>
    <row r="23" s="57" customFormat="1" ht="21" customHeight="1" spans="1:16">
      <c r="A23" s="67" t="s">
        <v>187</v>
      </c>
      <c r="B23" s="67">
        <f t="shared" si="12"/>
        <v>2.5</v>
      </c>
      <c r="C23" s="67">
        <f>D23</f>
        <v>2.5</v>
      </c>
      <c r="D23" s="67">
        <v>2.5</v>
      </c>
      <c r="E23" s="67">
        <f t="shared" ref="E23:G23" si="17">D23</f>
        <v>2.5</v>
      </c>
      <c r="F23" s="67">
        <f t="shared" si="17"/>
        <v>2.5</v>
      </c>
      <c r="G23" s="67">
        <f t="shared" si="17"/>
        <v>2.5</v>
      </c>
      <c r="H23" s="67">
        <f t="shared" si="15"/>
        <v>2.5</v>
      </c>
      <c r="I23" s="60"/>
      <c r="J23" s="75" t="s">
        <v>172</v>
      </c>
      <c r="K23" s="75" t="s">
        <v>173</v>
      </c>
      <c r="L23" s="75" t="s">
        <v>174</v>
      </c>
      <c r="M23" s="75" t="s">
        <v>174</v>
      </c>
      <c r="N23" s="75" t="s">
        <v>174</v>
      </c>
      <c r="O23" s="75" t="s">
        <v>174</v>
      </c>
      <c r="P23" s="60"/>
    </row>
    <row r="24" s="56" customFormat="1" ht="47" customHeight="1" spans="1:16">
      <c r="A24" s="69"/>
      <c r="B24" s="69"/>
      <c r="C24" s="69"/>
      <c r="D24" s="69"/>
      <c r="E24" s="69"/>
      <c r="F24" s="69"/>
      <c r="G24" s="69"/>
      <c r="H24" s="69"/>
      <c r="I24" s="69"/>
      <c r="J24" s="76" t="s">
        <v>188</v>
      </c>
      <c r="K24" s="77">
        <v>45812</v>
      </c>
      <c r="L24" s="76" t="s">
        <v>189</v>
      </c>
      <c r="M24" s="76" t="s">
        <v>127</v>
      </c>
      <c r="N24" s="76" t="s">
        <v>190</v>
      </c>
      <c r="O24" s="76" t="s">
        <v>130</v>
      </c>
      <c r="P24" s="76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2025-06-05T01:16:24Z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