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<sst xmlns="http://schemas.openxmlformats.org/spreadsheetml/2006/main" count="990" uniqueCount="401">
  <si>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</si>
  <si>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</si>
  <si>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</si>
  <si>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</si>
  <si>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</si>
  <si>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</si>
  <si>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</si>
  <si>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</si>
  <si>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</si>
  <si>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</si>
  <si>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</si>
  <si>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</si>
  <si>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</si>
  <si>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</si>
  <si>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</si>
  <si>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</si>
  <si>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</si>
  <si>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</si>
  <si>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</si>
  <si>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</si>
  <si>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</si>
  <si>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</si>
  <si>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</si>
  <si>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</si>
  <si>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</si>
  <si>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</si>
  <si>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</si>
  <si>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</si>
  <si>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</si>
  <si>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</si>
  <si>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</si>
  <si>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</si>
  <si>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</si>
  <si>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</si>
  <si>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</si>
  <si>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</si>
  <si>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</si>
  <si>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</si>
  <si>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</si>
  <si>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</si>
  <si>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</si>
  <si>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</si>
  <si>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</si>
  <si>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</si>
  <si>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</si>
  <si>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</si>
  <si>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</si>
  <si>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</si>
  <si>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</si>
  <si>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</si>
  <si>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</si>
  <si>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</si>
  <si>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</si>
  <si>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</si>
  <si>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</si>
  <si>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</si>
  <si>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</si>
  <si>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</si>
  <si>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</si>
  <si>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</si>
  <si>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</si>
  <si>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</si>
  <si>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</si>
  <si>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</si>
  <si>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</si>
  <si>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</si>
  <si>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</si>
  <si>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</si>
  <si>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</si>
  <si>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</si>
  <si>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</si>
  <si>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</si>
  <si>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</si>
  <si>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</si>
  <si>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</si>
  <si>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</si>
  <si>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</si>
  <si>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</si>
  <si>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</si>
  <si>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CGDD25041400025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</si>
  <si>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</si>
  <si>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</si>
  <si>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</si>
  <si>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</si>
  <si>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</si>
  <si>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</si>
  <si>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</si>
  <si>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</si>
  <si>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</si>
  <si>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</si>
  <si>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</si>
  <si>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</si>
  <si>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</si>
  <si>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</si>
  <si>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</si>
  <si>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</si>
  <si>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</si>
  <si>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</si>
  <si>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</si>
  <si>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</si>
  <si>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</si>
  <si>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</si>
  <si>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</si>
  <si>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</si>
  <si>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</si>
  <si>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</si>
  <si>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</si>
  <si>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</si>
  <si>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</si>
  <si>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</si>
  <si>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</si>
  <si>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</si>
  <si>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</si>
  <si>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</si>
  <si>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</si>
  <si>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</si>
  <si>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</si>
  <si>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云梦蓝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</si>
  <si>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</si>
  <si>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</si>
  <si>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</si>
  <si>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</si>
  <si>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</si>
  <si>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</si>
  <si>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</si>
  <si>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1、夹圈容位不均匀，筒底起酒窝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</si>
  <si>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</si>
  <si>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</si>
  <si>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</si>
  <si>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</si>
  <si>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</si>
  <si>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</si>
  <si>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</si>
  <si>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</si>
  <si>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</si>
  <si>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</si>
  <si>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</si>
  <si>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</si>
  <si>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</si>
  <si>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</si>
  <si>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</si>
  <si>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</si>
  <si>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</si>
  <si>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</si>
  <si>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</si>
  <si>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</si>
  <si>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</si>
  <si>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</si>
  <si>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</si>
  <si>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</si>
  <si>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</si>
  <si>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</si>
  <si>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</si>
  <si>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</si>
  <si>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</si>
  <si>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M 洗前</t>
  </si>
  <si>
    <t>M 洗后</t>
  </si>
  <si>
    <t>后中长</t>
  </si>
  <si>
    <t>±1</t>
  </si>
  <si>
    <t>-0.5</t>
  </si>
  <si>
    <t>-0.7</t>
  </si>
  <si>
    <t>胸围</t>
  </si>
  <si>
    <t>+2</t>
  </si>
  <si>
    <t>+1.5</t>
  </si>
  <si>
    <t>腰围</t>
  </si>
  <si>
    <t>+1</t>
  </si>
  <si>
    <t>+0.5</t>
  </si>
  <si>
    <t>摆围</t>
  </si>
  <si>
    <t>±0.5</t>
  </si>
  <si>
    <t>+0</t>
  </si>
  <si>
    <t>肩宽</t>
  </si>
  <si>
    <t>肩点短袖长</t>
  </si>
  <si>
    <t>±0.3</t>
  </si>
  <si>
    <t>-0.2</t>
  </si>
  <si>
    <t>袖肥/2（参考值）</t>
  </si>
  <si>
    <t>+0.3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</si>
  <si>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</si>
  <si>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</si>
  <si>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</si>
  <si>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</si>
  <si>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</si>
  <si>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</si>
  <si>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</si>
  <si>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</si>
  <si>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</si>
  <si>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</si>
  <si>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</si>
  <si>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</si>
  <si>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</si>
  <si>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</si>
  <si>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</si>
  <si>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</si>
  <si>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</si>
  <si>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</si>
  <si>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</si>
  <si>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云梦藍</t>
  </si>
  <si>
    <t>洗前/洗后</t>
  </si>
  <si>
    <t>+0 -0.3</t>
  </si>
  <si>
    <t>+0 +0</t>
  </si>
  <si>
    <t>+0 -0.2</t>
  </si>
  <si>
    <t>+0 -0.4</t>
  </si>
  <si>
    <t>+0.2 +0</t>
  </si>
  <si>
    <t>+0.5 +0</t>
  </si>
  <si>
    <t>+1.5 +1</t>
  </si>
  <si>
    <t>+1.8 +1</t>
  </si>
  <si>
    <t>+1.3 +0.8</t>
  </si>
  <si>
    <t>+1.2 +0.8</t>
  </si>
  <si>
    <t>+1 +1</t>
  </si>
  <si>
    <t>+0.4 +0</t>
  </si>
  <si>
    <t>+1.5  +1</t>
  </si>
  <si>
    <t>+1 +0.5</t>
  </si>
  <si>
    <t>+1 +0.6</t>
  </si>
  <si>
    <t>+0 -0.5</t>
  </si>
  <si>
    <t>+1.5 +0.5</t>
  </si>
  <si>
    <t>+1 +0</t>
  </si>
  <si>
    <t>+0.7 +0.4</t>
  </si>
  <si>
    <t>+1 +0.7</t>
  </si>
  <si>
    <t>+0.5 -0.3</t>
  </si>
  <si>
    <t>-0.5 -0.5</t>
  </si>
  <si>
    <t>+0.5 +0.2</t>
  </si>
  <si>
    <t>-0.3 -0.5</t>
  </si>
  <si>
    <t>+0.3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</si>
  <si>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</si>
  <si>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</si>
  <si>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</si>
  <si>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</si>
  <si>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</si>
  <si>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</si>
  <si>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</si>
  <si>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</si>
  <si>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</si>
  <si>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</si>
  <si>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</si>
  <si>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</si>
  <si>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</si>
  <si>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第一批走货4000件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</si>
  <si>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</si>
  <si>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</si>
  <si>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</si>
  <si>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</si>
  <si>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</si>
  <si>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</si>
  <si>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</si>
  <si>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</si>
  <si>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</si>
  <si>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</si>
  <si>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</si>
  <si>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</si>
  <si>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</si>
  <si>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</si>
  <si>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</si>
  <si>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</si>
  <si>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</si>
  <si>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</si>
  <si>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</si>
  <si>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</si>
  <si>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</si>
  <si>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</si>
  <si>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</si>
  <si>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</si>
  <si>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</si>
  <si>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</si>
  <si>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</si>
  <si>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</si>
  <si>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</si>
  <si>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</si>
  <si>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</si>
  <si>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</si>
  <si>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</si>
  <si>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</si>
  <si>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</si>
  <si>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</si>
  <si>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走货4000件，按照AQO2.5标准，抽查200件，发现5件不良品，已按照以上提出的问题点改正，可以出货</t>
  </si>
  <si>
    <t>服装QC部门</t>
  </si>
  <si>
    <t>检验人</t>
  </si>
  <si>
    <t>+0 +1 +0.3</t>
  </si>
  <si>
    <t>+0 -0.7 +0.5</t>
  </si>
  <si>
    <t>+0.5 +0 +0.4</t>
  </si>
  <si>
    <t>+0 +0.5 +0.6</t>
  </si>
  <si>
    <t>+0.2 -0.5 -0.3</t>
  </si>
  <si>
    <t>+0.7 +1 +0.3</t>
  </si>
  <si>
    <t>+0.8 +0.8 +1</t>
  </si>
  <si>
    <t>+0 +0.5 +1</t>
  </si>
  <si>
    <t>+1 +2 +1</t>
  </si>
  <si>
    <t>+1 +1.5 +1</t>
  </si>
  <si>
    <t>+1.5 +1.5 +2</t>
  </si>
  <si>
    <t>+1 +2 +1.5</t>
  </si>
  <si>
    <t>+1.2 +1 +1</t>
  </si>
  <si>
    <t>+1 +1 +1</t>
  </si>
  <si>
    <t>+1 +0.5 +1</t>
  </si>
  <si>
    <t>+1 +1 +0.8</t>
  </si>
  <si>
    <t>+1 +1 +1.5</t>
  </si>
  <si>
    <t>+1 +1.2 +1</t>
  </si>
  <si>
    <t>+1.5 +1.5 +1</t>
  </si>
  <si>
    <t>+1 +0 +1</t>
  </si>
  <si>
    <t>+2 +1.5 +1</t>
  </si>
  <si>
    <t>+0.5 +0.5 +0.5</t>
  </si>
  <si>
    <t>+0.5 +1 +0.5</t>
  </si>
  <si>
    <t>+0 +0.5 +0.5</t>
  </si>
  <si>
    <t>+0 +0.5 +0.3</t>
  </si>
  <si>
    <t>+0.3 +0.5 +0</t>
  </si>
  <si>
    <t>+0.5 +0.5 +0</t>
  </si>
  <si>
    <t>-0.5 -0.3 +0</t>
  </si>
  <si>
    <t>-0.5 -0.5 +0</t>
  </si>
  <si>
    <t>+0 +0 +0</t>
  </si>
  <si>
    <t>-0.5 +0 -0.5</t>
  </si>
  <si>
    <t>-0.5 +0 +0</t>
  </si>
  <si>
    <t>+0 -0.2 -0.3</t>
  </si>
  <si>
    <t>+0.2 +0 +0</t>
  </si>
  <si>
    <t>+0.2 +0.5 +0</t>
  </si>
  <si>
    <t>+0 +0.2 +0</t>
  </si>
  <si>
    <t>+0 +0 -0.2</t>
  </si>
  <si>
    <t>-0.2 -0.3 +0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</si>
  <si>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</si>
  <si>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</si>
  <si>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</si>
  <si>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</si>
  <si>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</si>
  <si>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</si>
  <si>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</si>
  <si>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</si>
  <si>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</si>
  <si>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</si>
  <si>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</si>
  <si>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</si>
  <si>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</si>
  <si>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</si>
  <si>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</si>
  <si>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</si>
  <si>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</si>
  <si>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</si>
  <si>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</si>
  <si>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藏蓝</t>
  </si>
  <si>
    <t>TAJJCN81966/82968</t>
  </si>
  <si>
    <t>宏港</t>
  </si>
  <si>
    <t>YES</t>
  </si>
  <si>
    <t>F250227030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</si>
  <si>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</si>
  <si>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</si>
  <si>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</si>
  <si>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</si>
  <si>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</si>
  <si>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</si>
  <si>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</si>
  <si>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</si>
  <si>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</si>
  <si>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</si>
  <si>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</si>
  <si>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</si>
  <si>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制表时间：2025/3/23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</si>
  <si>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</si>
  <si>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</si>
  <si>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</si>
  <si>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</si>
  <si>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</si>
  <si>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</si>
  <si>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</si>
  <si>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</si>
  <si>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</si>
  <si>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</si>
  <si>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</si>
  <si>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</si>
  <si>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</si>
  <si>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</si>
  <si>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</si>
  <si>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</si>
  <si>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</si>
  <si>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</si>
  <si>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</si>
  <si>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</si>
  <si>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</si>
  <si>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</si>
  <si>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</si>
  <si>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</si>
  <si>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</si>
  <si>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</si>
  <si>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</si>
  <si>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</si>
  <si>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</si>
  <si>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</si>
  <si>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</si>
  <si>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</si>
  <si>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</si>
  <si>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</si>
  <si>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</si>
  <si>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</si>
  <si>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</si>
  <si>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</si>
  <si>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</si>
  <si>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</si>
  <si>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</si>
  <si>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</si>
  <si>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制表时间：2025/3/26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</si>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</sst>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0" fontId="27" fillId="0" borderId="2" xfId="59" applyFont="1" applyFill="1" applyBorder="1" applyAlignment="1">
      <alignment horizontal="center" vertical="center"/>
    </xf>
    <xf numFmtId="178" fontId="27" fillId="0" borderId="2" xfId="59" applyNumberFormat="1" applyFont="1" applyFill="1" applyBorder="1" applyAlignment="1">
      <alignment horizontal="center" vertical="center"/>
    </xf>
    <xf numFmtId="178" fontId="28" fillId="0" borderId="2" xfId="59" applyNumberFormat="1" applyFont="1" applyFill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178" fontId="27" fillId="0" borderId="2" xfId="59" applyNumberFormat="1" applyFont="1" applyBorder="1" applyAlignment="1">
      <alignment horizontal="center" vertical="center"/>
    </xf>
    <xf numFmtId="178" fontId="28" fillId="0" borderId="2" xfId="59" applyNumberFormat="1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18" fillId="0" borderId="18" xfId="53" applyFont="1" applyFill="1" applyBorder="1" applyAlignment="1">
      <alignment horizont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25" fillId="0" borderId="20" xfId="55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49" fontId="18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34" fillId="0" borderId="0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1" fillId="0" borderId="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4" fillId="3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27" xfId="52" applyFont="1" applyFill="1" applyBorder="1" applyAlignment="1">
      <alignment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21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center" vertical="center"/>
    </xf>
    <xf numFmtId="0" fontId="16" fillId="0" borderId="42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4" xfId="52" applyFill="1" applyBorder="1" applyAlignment="1">
      <alignment horizontal="center" vertical="center"/>
    </xf>
    <xf numFmtId="0" fontId="9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2" xfId="52" applyFont="1" applyFill="1" applyBorder="1" applyAlignment="1">
      <alignment horizontal="center" vertical="center"/>
    </xf>
    <xf numFmtId="0" fontId="8" fillId="0" borderId="42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7" fillId="3" borderId="2" xfId="59" applyFont="1" applyFill="1" applyBorder="1" applyAlignment="1">
      <alignment horizontal="center" vertical="center"/>
    </xf>
    <xf numFmtId="178" fontId="27" fillId="3" borderId="2" xfId="59" applyNumberFormat="1" applyFont="1" applyFill="1" applyBorder="1" applyAlignment="1">
      <alignment horizontal="center" vertical="center"/>
    </xf>
    <xf numFmtId="178" fontId="28" fillId="3" borderId="2" xfId="59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8" fontId="27" fillId="3" borderId="2" xfId="59" applyNumberFormat="1" applyFont="1" applyFill="1" applyBorder="1">
      <alignment vertical="center"/>
    </xf>
    <xf numFmtId="0" fontId="27" fillId="0" borderId="2" xfId="59" applyFont="1" applyBorder="1" applyAlignment="1">
      <alignment horizontal="center"/>
    </xf>
    <xf numFmtId="0" fontId="28" fillId="0" borderId="2" xfId="59" applyFont="1" applyBorder="1" applyAlignment="1">
      <alignment horizont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8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left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40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40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3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1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8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8" fillId="0" borderId="54" xfId="52" applyFont="1" applyBorder="1" applyAlignment="1">
      <alignment vertical="center"/>
    </xf>
    <xf numFmtId="58" fontId="6" fillId="0" borderId="54" xfId="52" applyNumberFormat="1" applyFont="1" applyBorder="1" applyAlignment="1">
      <alignment vertical="center"/>
    </xf>
    <xf numFmtId="0" fontId="8" fillId="0" borderId="54" xfId="52" applyFont="1" applyBorder="1" applyAlignment="1">
      <alignment horizontal="center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6" fillId="0" borderId="57" xfId="52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21" fillId="0" borderId="40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9" fillId="0" borderId="27" xfId="52" applyFont="1" applyBorder="1" applyAlignment="1">
      <alignment horizontal="left" vertical="center"/>
    </xf>
    <xf numFmtId="0" fontId="9" fillId="0" borderId="40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2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4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16" fillId="0" borderId="42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23" fillId="0" borderId="64" xfId="53" applyFont="1" applyFill="1" applyBorder="1" applyAlignment="1" applyProtection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5" fillId="4" borderId="65" xfId="0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35" fillId="4" borderId="68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6" fillId="0" borderId="69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16" fillId="0" borderId="56" xfId="52" applyFont="1" applyBorder="1" applyAlignment="1">
      <alignment horizontal="center" vertical="center"/>
    </xf>
    <xf numFmtId="0" fontId="21" fillId="0" borderId="30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30" xfId="52" applyFont="1" applyBorder="1" applyAlignment="1">
      <alignment horizontal="left" vertical="center"/>
    </xf>
    <xf numFmtId="0" fontId="40" fillId="0" borderId="70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48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8" fillId="0" borderId="44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8" fillId="0" borderId="45" xfId="52" applyFont="1" applyBorder="1" applyAlignment="1">
      <alignment vertical="center"/>
    </xf>
    <xf numFmtId="0" fontId="21" fillId="0" borderId="71" xfId="52" applyFont="1" applyBorder="1" applyAlignment="1">
      <alignment vertical="center"/>
    </xf>
    <xf numFmtId="0" fontId="8" fillId="0" borderId="71" xfId="52" applyFont="1" applyBorder="1" applyAlignment="1">
      <alignment vertical="center"/>
    </xf>
    <xf numFmtId="58" fontId="6" fillId="0" borderId="45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73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3" xfId="52" applyFont="1" applyBorder="1" applyAlignment="1">
      <alignment horizontal="left" vertical="center" wrapText="1"/>
    </xf>
    <xf numFmtId="0" fontId="16" fillId="0" borderId="61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3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0">
        <v>1</v>
      </c>
      <c r="B2" s="452" t="s">
        <v>1</v>
      </c>
    </row>
    <row r="3" spans="1:2">
      <c r="A3" s="10">
        <v>2</v>
      </c>
      <c r="B3" s="452" t="s">
        <v>2</v>
      </c>
    </row>
    <row r="4" spans="1:2">
      <c r="A4" s="10">
        <v>3</v>
      </c>
      <c r="B4" s="452" t="s">
        <v>3</v>
      </c>
    </row>
    <row r="5" spans="1:2">
      <c r="A5" s="10">
        <v>4</v>
      </c>
      <c r="B5" s="452" t="s">
        <v>4</v>
      </c>
    </row>
    <row r="6" spans="1:2">
      <c r="A6" s="10">
        <v>5</v>
      </c>
      <c r="B6" s="452" t="s">
        <v>5</v>
      </c>
    </row>
    <row r="7" spans="1:2">
      <c r="A7" s="10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0">
        <v>1</v>
      </c>
      <c r="B10" s="456" t="s">
        <v>9</v>
      </c>
    </row>
    <row r="11" spans="1:2">
      <c r="A11" s="10">
        <v>2</v>
      </c>
      <c r="B11" s="452" t="s">
        <v>10</v>
      </c>
    </row>
    <row r="12" spans="1:2">
      <c r="A12" s="10">
        <v>3</v>
      </c>
      <c r="B12" s="454" t="s">
        <v>11</v>
      </c>
    </row>
    <row r="13" spans="1:2">
      <c r="A13" s="10">
        <v>4</v>
      </c>
      <c r="B13" s="452" t="s">
        <v>12</v>
      </c>
    </row>
    <row r="14" spans="1:2">
      <c r="A14" s="10">
        <v>5</v>
      </c>
      <c r="B14" s="452" t="s">
        <v>13</v>
      </c>
    </row>
    <row r="15" spans="1:2">
      <c r="A15" s="10">
        <v>6</v>
      </c>
      <c r="B15" s="452" t="s">
        <v>14</v>
      </c>
    </row>
    <row r="16" spans="1:2">
      <c r="A16" s="10">
        <v>7</v>
      </c>
      <c r="B16" s="452" t="s">
        <v>15</v>
      </c>
    </row>
    <row r="17" spans="1:2">
      <c r="A17" s="10">
        <v>8</v>
      </c>
      <c r="B17" s="452" t="s">
        <v>16</v>
      </c>
    </row>
    <row r="18" spans="1:2">
      <c r="A18" s="10">
        <v>9</v>
      </c>
      <c r="B18" s="452" t="s">
        <v>17</v>
      </c>
    </row>
    <row r="19" spans="1:2">
      <c r="A19" s="10"/>
      <c r="B19" s="452"/>
    </row>
    <row r="20" ht="20.25" spans="1:2">
      <c r="A20" s="450"/>
      <c r="B20" s="451" t="s">
        <v>18</v>
      </c>
    </row>
    <row r="21" spans="1:2">
      <c r="A21" s="10">
        <v>1</v>
      </c>
      <c r="B21" s="457" t="s">
        <v>19</v>
      </c>
    </row>
    <row r="22" spans="1:2">
      <c r="A22" s="10">
        <v>2</v>
      </c>
      <c r="B22" s="452" t="s">
        <v>20</v>
      </c>
    </row>
    <row r="23" spans="1:2">
      <c r="A23" s="10">
        <v>3</v>
      </c>
      <c r="B23" s="452" t="s">
        <v>21</v>
      </c>
    </row>
    <row r="24" spans="1:2">
      <c r="A24" s="10">
        <v>4</v>
      </c>
      <c r="B24" s="452" t="s">
        <v>22</v>
      </c>
    </row>
    <row r="25" spans="1:2">
      <c r="A25" s="10">
        <v>5</v>
      </c>
      <c r="B25" s="452" t="s">
        <v>23</v>
      </c>
    </row>
    <row r="26" spans="1:2">
      <c r="A26" s="10">
        <v>6</v>
      </c>
      <c r="B26" s="452" t="s">
        <v>24</v>
      </c>
    </row>
    <row r="27" spans="1:2">
      <c r="A27" s="10">
        <v>7</v>
      </c>
      <c r="B27" s="452" t="s">
        <v>25</v>
      </c>
    </row>
    <row r="28" spans="1:2">
      <c r="A28" s="10"/>
      <c r="B28" s="452"/>
    </row>
    <row r="29" ht="20.25" spans="1:2">
      <c r="A29" s="450"/>
      <c r="B29" s="451" t="s">
        <v>26</v>
      </c>
    </row>
    <row r="30" spans="1:2">
      <c r="A30" s="10">
        <v>1</v>
      </c>
      <c r="B30" s="457" t="s">
        <v>27</v>
      </c>
    </row>
    <row r="31" spans="1:2">
      <c r="A31" s="10">
        <v>2</v>
      </c>
      <c r="B31" s="452" t="s">
        <v>28</v>
      </c>
    </row>
    <row r="32" spans="1:2">
      <c r="A32" s="10">
        <v>3</v>
      </c>
      <c r="B32" s="452" t="s">
        <v>29</v>
      </c>
    </row>
    <row r="33" ht="28.5" spans="1:2">
      <c r="A33" s="10">
        <v>4</v>
      </c>
      <c r="B33" s="452" t="s">
        <v>30</v>
      </c>
    </row>
    <row r="34" spans="1:2">
      <c r="A34" s="10">
        <v>5</v>
      </c>
      <c r="B34" s="452" t="s">
        <v>31</v>
      </c>
    </row>
    <row r="35" spans="1:2">
      <c r="A35" s="10">
        <v>6</v>
      </c>
      <c r="B35" s="452" t="s">
        <v>32</v>
      </c>
    </row>
    <row r="36" spans="1:2">
      <c r="A36" s="10">
        <v>7</v>
      </c>
      <c r="B36" s="452" t="s">
        <v>33</v>
      </c>
    </row>
    <row r="37" spans="1:2">
      <c r="A37" s="10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315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4" t="s">
        <v>341</v>
      </c>
      <c r="H2" s="4"/>
      <c r="I2" s="4" t="s">
        <v>342</v>
      </c>
      <c r="J2" s="4"/>
      <c r="K2" s="6" t="s">
        <v>343</v>
      </c>
      <c r="L2" s="62" t="s">
        <v>344</v>
      </c>
      <c r="M2" s="25" t="s">
        <v>345</v>
      </c>
    </row>
    <row r="3" s="1" customFormat="1" ht="16.5" spans="1:13">
      <c r="A3" s="4"/>
      <c r="B3" s="7"/>
      <c r="C3" s="7"/>
      <c r="D3" s="7"/>
      <c r="E3" s="7"/>
      <c r="F3" s="7"/>
      <c r="G3" s="4" t="s">
        <v>346</v>
      </c>
      <c r="H3" s="4" t="s">
        <v>347</v>
      </c>
      <c r="I3" s="4" t="s">
        <v>346</v>
      </c>
      <c r="J3" s="4" t="s">
        <v>347</v>
      </c>
      <c r="K3" s="8"/>
      <c r="L3" s="63"/>
      <c r="M3" s="26"/>
    </row>
    <row r="4" ht="22" customHeight="1" spans="1:13">
      <c r="A4" s="52">
        <v>1</v>
      </c>
      <c r="B4" s="12" t="s">
        <v>334</v>
      </c>
      <c r="C4" s="53" t="s">
        <v>330</v>
      </c>
      <c r="D4" s="12" t="s">
        <v>331</v>
      </c>
      <c r="E4" s="12" t="s">
        <v>332</v>
      </c>
      <c r="F4" s="12" t="s">
        <v>333</v>
      </c>
      <c r="G4" s="54">
        <v>-0.02</v>
      </c>
      <c r="H4" s="54">
        <f>-1%%</f>
        <v>-0.0001</v>
      </c>
      <c r="I4" s="54">
        <v>-0.03</v>
      </c>
      <c r="J4" s="54" t="s">
        <v>348</v>
      </c>
      <c r="K4" s="58"/>
      <c r="L4" s="9"/>
      <c r="M4" s="9"/>
    </row>
    <row r="5" ht="22" customHeight="1" spans="1:13">
      <c r="A5" s="52">
        <v>2</v>
      </c>
      <c r="B5" s="12" t="s">
        <v>334</v>
      </c>
      <c r="C5" s="53" t="s">
        <v>336</v>
      </c>
      <c r="D5" s="12" t="s">
        <v>331</v>
      </c>
      <c r="E5" s="12" t="s">
        <v>117</v>
      </c>
      <c r="F5" s="12" t="s">
        <v>333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349</v>
      </c>
      <c r="B9" s="20"/>
      <c r="C9" s="20"/>
      <c r="D9" s="56"/>
      <c r="E9" s="21"/>
      <c r="F9" s="57"/>
      <c r="G9" s="30"/>
      <c r="H9" s="19" t="s">
        <v>338</v>
      </c>
      <c r="I9" s="20"/>
      <c r="J9" s="20"/>
      <c r="K9" s="21"/>
      <c r="L9" s="64"/>
      <c r="M9" s="27"/>
    </row>
    <row r="10" ht="84" customHeight="1" spans="1:13">
      <c r="A10" s="60" t="s">
        <v>350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E4" sqref="E4:F5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37" t="s">
        <v>353</v>
      </c>
      <c r="H2" s="38"/>
      <c r="I2" s="48"/>
      <c r="J2" s="37" t="s">
        <v>354</v>
      </c>
      <c r="K2" s="38"/>
      <c r="L2" s="48"/>
      <c r="M2" s="37" t="s">
        <v>355</v>
      </c>
      <c r="N2" s="38"/>
      <c r="O2" s="48"/>
      <c r="P2" s="37" t="s">
        <v>356</v>
      </c>
      <c r="Q2" s="38"/>
      <c r="R2" s="48"/>
      <c r="S2" s="38" t="s">
        <v>357</v>
      </c>
      <c r="T2" s="38"/>
      <c r="U2" s="48"/>
      <c r="V2" s="33" t="s">
        <v>358</v>
      </c>
      <c r="W2" s="33" t="s">
        <v>329</v>
      </c>
    </row>
    <row r="3" s="1" customFormat="1" ht="16.5" spans="1:23">
      <c r="A3" s="7"/>
      <c r="B3" s="39"/>
      <c r="C3" s="39"/>
      <c r="D3" s="39"/>
      <c r="E3" s="39"/>
      <c r="F3" s="39"/>
      <c r="G3" s="4" t="s">
        <v>359</v>
      </c>
      <c r="H3" s="4" t="s">
        <v>67</v>
      </c>
      <c r="I3" s="4" t="s">
        <v>320</v>
      </c>
      <c r="J3" s="4" t="s">
        <v>359</v>
      </c>
      <c r="K3" s="4" t="s">
        <v>67</v>
      </c>
      <c r="L3" s="4" t="s">
        <v>320</v>
      </c>
      <c r="M3" s="4" t="s">
        <v>359</v>
      </c>
      <c r="N3" s="4" t="s">
        <v>67</v>
      </c>
      <c r="O3" s="4" t="s">
        <v>320</v>
      </c>
      <c r="P3" s="4" t="s">
        <v>359</v>
      </c>
      <c r="Q3" s="4" t="s">
        <v>67</v>
      </c>
      <c r="R3" s="4" t="s">
        <v>320</v>
      </c>
      <c r="S3" s="4" t="s">
        <v>359</v>
      </c>
      <c r="T3" s="4" t="s">
        <v>67</v>
      </c>
      <c r="U3" s="4" t="s">
        <v>320</v>
      </c>
      <c r="V3" s="51"/>
      <c r="W3" s="51"/>
    </row>
    <row r="4" ht="20" customHeight="1" spans="1:23">
      <c r="A4" s="28" t="s">
        <v>360</v>
      </c>
      <c r="B4" s="12" t="s">
        <v>334</v>
      </c>
      <c r="C4" s="29" t="s">
        <v>330</v>
      </c>
      <c r="D4" s="12" t="s">
        <v>331</v>
      </c>
      <c r="E4" s="12" t="s">
        <v>332</v>
      </c>
      <c r="F4" s="12" t="s">
        <v>333</v>
      </c>
      <c r="G4" s="11" t="s">
        <v>361</v>
      </c>
      <c r="H4" s="11"/>
      <c r="I4" s="11" t="s">
        <v>362</v>
      </c>
      <c r="J4" s="11" t="s">
        <v>363</v>
      </c>
      <c r="K4" s="49"/>
      <c r="L4" s="49" t="s">
        <v>364</v>
      </c>
      <c r="M4" s="9" t="s">
        <v>365</v>
      </c>
      <c r="N4" s="9"/>
      <c r="O4" s="9" t="s">
        <v>366</v>
      </c>
      <c r="P4" s="9"/>
      <c r="Q4" s="9"/>
      <c r="R4" s="9"/>
      <c r="S4" s="9"/>
      <c r="T4" s="9"/>
      <c r="U4" s="9"/>
      <c r="V4" s="9" t="s">
        <v>367</v>
      </c>
      <c r="W4" s="9"/>
    </row>
    <row r="5" ht="20" customHeight="1" spans="1:23">
      <c r="A5" s="28" t="s">
        <v>360</v>
      </c>
      <c r="B5" s="12" t="s">
        <v>334</v>
      </c>
      <c r="C5" s="29" t="s">
        <v>336</v>
      </c>
      <c r="D5" s="12" t="s">
        <v>331</v>
      </c>
      <c r="E5" s="12" t="s">
        <v>117</v>
      </c>
      <c r="F5" s="12" t="s">
        <v>333</v>
      </c>
      <c r="G5" s="40" t="s">
        <v>368</v>
      </c>
      <c r="H5" s="41"/>
      <c r="I5" s="50"/>
      <c r="J5" s="40" t="s">
        <v>369</v>
      </c>
      <c r="K5" s="41"/>
      <c r="L5" s="50"/>
      <c r="M5" s="37" t="s">
        <v>370</v>
      </c>
      <c r="N5" s="38"/>
      <c r="O5" s="48"/>
      <c r="P5" s="37" t="s">
        <v>371</v>
      </c>
      <c r="Q5" s="38"/>
      <c r="R5" s="48"/>
      <c r="S5" s="38" t="s">
        <v>372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359</v>
      </c>
      <c r="H6" s="43" t="s">
        <v>67</v>
      </c>
      <c r="I6" s="43" t="s">
        <v>320</v>
      </c>
      <c r="J6" s="43" t="s">
        <v>359</v>
      </c>
      <c r="K6" s="43" t="s">
        <v>67</v>
      </c>
      <c r="L6" s="43" t="s">
        <v>320</v>
      </c>
      <c r="M6" s="4" t="s">
        <v>359</v>
      </c>
      <c r="N6" s="4" t="s">
        <v>67</v>
      </c>
      <c r="O6" s="4" t="s">
        <v>320</v>
      </c>
      <c r="P6" s="4" t="s">
        <v>359</v>
      </c>
      <c r="Q6" s="4" t="s">
        <v>67</v>
      </c>
      <c r="R6" s="4" t="s">
        <v>320</v>
      </c>
      <c r="S6" s="4" t="s">
        <v>359</v>
      </c>
      <c r="T6" s="4" t="s">
        <v>67</v>
      </c>
      <c r="U6" s="4" t="s">
        <v>320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349</v>
      </c>
      <c r="B10" s="20"/>
      <c r="C10" s="20"/>
      <c r="D10" s="20"/>
      <c r="E10" s="21"/>
      <c r="F10" s="22"/>
      <c r="G10" s="30"/>
      <c r="H10" s="36"/>
      <c r="I10" s="36"/>
      <c r="J10" s="19" t="s">
        <v>338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373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375</v>
      </c>
      <c r="B2" s="33" t="s">
        <v>316</v>
      </c>
      <c r="C2" s="33" t="s">
        <v>317</v>
      </c>
      <c r="D2" s="33" t="s">
        <v>318</v>
      </c>
      <c r="E2" s="33" t="s">
        <v>319</v>
      </c>
      <c r="F2" s="33" t="s">
        <v>320</v>
      </c>
      <c r="G2" s="32" t="s">
        <v>376</v>
      </c>
      <c r="H2" s="32" t="s">
        <v>377</v>
      </c>
      <c r="I2" s="32" t="s">
        <v>378</v>
      </c>
      <c r="J2" s="32" t="s">
        <v>377</v>
      </c>
      <c r="K2" s="32" t="s">
        <v>379</v>
      </c>
      <c r="L2" s="32" t="s">
        <v>377</v>
      </c>
      <c r="M2" s="33" t="s">
        <v>358</v>
      </c>
      <c r="N2" s="33" t="s">
        <v>329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375</v>
      </c>
      <c r="B4" s="35" t="s">
        <v>380</v>
      </c>
      <c r="C4" s="35" t="s">
        <v>359</v>
      </c>
      <c r="D4" s="35" t="s">
        <v>318</v>
      </c>
      <c r="E4" s="33" t="s">
        <v>319</v>
      </c>
      <c r="F4" s="33" t="s">
        <v>320</v>
      </c>
      <c r="G4" s="32" t="s">
        <v>376</v>
      </c>
      <c r="H4" s="32" t="s">
        <v>377</v>
      </c>
      <c r="I4" s="32" t="s">
        <v>378</v>
      </c>
      <c r="J4" s="32" t="s">
        <v>377</v>
      </c>
      <c r="K4" s="32" t="s">
        <v>379</v>
      </c>
      <c r="L4" s="32" t="s">
        <v>377</v>
      </c>
      <c r="M4" s="33" t="s">
        <v>358</v>
      </c>
      <c r="N4" s="33" t="s">
        <v>329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381</v>
      </c>
      <c r="B11" s="20"/>
      <c r="C11" s="20"/>
      <c r="D11" s="21"/>
      <c r="E11" s="22"/>
      <c r="F11" s="36"/>
      <c r="G11" s="30"/>
      <c r="H11" s="36"/>
      <c r="I11" s="19" t="s">
        <v>382</v>
      </c>
      <c r="J11" s="20"/>
      <c r="K11" s="20"/>
      <c r="L11" s="20"/>
      <c r="M11" s="20"/>
      <c r="N11" s="27"/>
    </row>
    <row r="12" ht="16.5" spans="1:14">
      <c r="A12" s="23" t="s">
        <v>383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2" sqref="E2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352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358</v>
      </c>
      <c r="L2" s="5" t="s">
        <v>329</v>
      </c>
    </row>
    <row r="3" spans="1:12">
      <c r="A3" s="28" t="s">
        <v>360</v>
      </c>
      <c r="B3" s="12" t="s">
        <v>334</v>
      </c>
      <c r="C3" s="29" t="s">
        <v>330</v>
      </c>
      <c r="D3" s="12" t="s">
        <v>331</v>
      </c>
      <c r="E3" s="12" t="s">
        <v>332</v>
      </c>
      <c r="F3" s="12" t="s">
        <v>333</v>
      </c>
      <c r="G3" s="9" t="s">
        <v>389</v>
      </c>
      <c r="H3" s="9" t="s">
        <v>390</v>
      </c>
      <c r="I3" s="9"/>
      <c r="J3" s="9"/>
      <c r="K3" s="31" t="s">
        <v>391</v>
      </c>
      <c r="L3" s="9" t="s">
        <v>335</v>
      </c>
    </row>
    <row r="4" spans="1:12">
      <c r="A4" s="28" t="s">
        <v>360</v>
      </c>
      <c r="B4" s="12" t="s">
        <v>334</v>
      </c>
      <c r="C4" s="29" t="s">
        <v>336</v>
      </c>
      <c r="D4" s="12" t="s">
        <v>331</v>
      </c>
      <c r="E4" s="12" t="s">
        <v>117</v>
      </c>
      <c r="F4" s="12" t="s">
        <v>333</v>
      </c>
      <c r="G4" s="9" t="s">
        <v>389</v>
      </c>
      <c r="H4" s="9" t="s">
        <v>390</v>
      </c>
      <c r="I4" s="9"/>
      <c r="J4" s="9"/>
      <c r="K4" s="31" t="s">
        <v>391</v>
      </c>
      <c r="L4" s="9" t="s">
        <v>335</v>
      </c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 t="s">
        <v>391</v>
      </c>
      <c r="L5" s="9" t="s">
        <v>335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391</v>
      </c>
      <c r="L6" s="9" t="s">
        <v>335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391</v>
      </c>
      <c r="L7" s="9" t="s">
        <v>335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391</v>
      </c>
      <c r="L8" s="9" t="s">
        <v>335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391</v>
      </c>
      <c r="L9" s="9" t="s">
        <v>335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392</v>
      </c>
      <c r="B11" s="20"/>
      <c r="C11" s="20"/>
      <c r="D11" s="20"/>
      <c r="E11" s="21"/>
      <c r="F11" s="22"/>
      <c r="G11" s="30"/>
      <c r="H11" s="19" t="s">
        <v>393</v>
      </c>
      <c r="I11" s="20"/>
      <c r="J11" s="20"/>
      <c r="K11" s="20"/>
      <c r="L11" s="27"/>
    </row>
    <row r="12" ht="16.5" spans="1:12">
      <c r="A12" s="23" t="s">
        <v>394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315</v>
      </c>
      <c r="B2" s="5" t="s">
        <v>320</v>
      </c>
      <c r="C2" s="5" t="s">
        <v>359</v>
      </c>
      <c r="D2" s="5" t="s">
        <v>318</v>
      </c>
      <c r="E2" s="5" t="s">
        <v>319</v>
      </c>
      <c r="F2" s="4" t="s">
        <v>396</v>
      </c>
      <c r="G2" s="4" t="s">
        <v>342</v>
      </c>
      <c r="H2" s="6" t="s">
        <v>343</v>
      </c>
      <c r="I2" s="25" t="s">
        <v>345</v>
      </c>
    </row>
    <row r="3" s="1" customFormat="1" ht="16.5" spans="1:9">
      <c r="A3" s="4"/>
      <c r="B3" s="7"/>
      <c r="C3" s="7"/>
      <c r="D3" s="7"/>
      <c r="E3" s="7"/>
      <c r="F3" s="4" t="s">
        <v>397</v>
      </c>
      <c r="G3" s="4" t="s">
        <v>346</v>
      </c>
      <c r="H3" s="8"/>
      <c r="I3" s="26"/>
    </row>
    <row r="4" ht="20" customHeight="1" spans="1:9">
      <c r="A4" s="9">
        <v>1</v>
      </c>
      <c r="B4" s="10" t="s">
        <v>362</v>
      </c>
      <c r="C4" s="11" t="s">
        <v>361</v>
      </c>
      <c r="D4" s="12" t="s">
        <v>332</v>
      </c>
      <c r="E4" s="12" t="s">
        <v>333</v>
      </c>
      <c r="F4" s="13">
        <v>-0.005</v>
      </c>
      <c r="G4" s="13">
        <v>-0.01</v>
      </c>
      <c r="H4" s="9"/>
      <c r="I4" s="9" t="s">
        <v>335</v>
      </c>
    </row>
    <row r="5" ht="20" customHeight="1" spans="1:9">
      <c r="A5" s="9">
        <v>2</v>
      </c>
      <c r="B5" s="10" t="s">
        <v>362</v>
      </c>
      <c r="C5" s="11" t="s">
        <v>361</v>
      </c>
      <c r="D5" s="12" t="s">
        <v>117</v>
      </c>
      <c r="E5" s="12" t="s">
        <v>333</v>
      </c>
      <c r="F5" s="14">
        <v>-0.005</v>
      </c>
      <c r="G5" s="13">
        <v>-0.005</v>
      </c>
      <c r="H5" s="9"/>
      <c r="I5" s="9" t="s">
        <v>335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398</v>
      </c>
      <c r="B12" s="20"/>
      <c r="C12" s="20"/>
      <c r="D12" s="21"/>
      <c r="E12" s="22"/>
      <c r="F12" s="19" t="s">
        <v>399</v>
      </c>
      <c r="G12" s="20"/>
      <c r="H12" s="21"/>
      <c r="I12" s="27"/>
    </row>
    <row r="13" ht="16.5" spans="1:9">
      <c r="A13" s="23" t="s">
        <v>400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43"/>
    </row>
    <row r="3" ht="27.95" customHeight="1" spans="2:9">
      <c r="B3" s="430"/>
      <c r="C3" s="431"/>
      <c r="D3" s="432" t="s">
        <v>36</v>
      </c>
      <c r="E3" s="433"/>
      <c r="F3" s="434" t="s">
        <v>37</v>
      </c>
      <c r="G3" s="435"/>
      <c r="H3" s="432" t="s">
        <v>38</v>
      </c>
      <c r="I3" s="444"/>
    </row>
    <row r="4" ht="27.95" customHeight="1" spans="2:9">
      <c r="B4" s="430" t="s">
        <v>39</v>
      </c>
      <c r="C4" s="431" t="s">
        <v>40</v>
      </c>
      <c r="D4" s="431" t="s">
        <v>41</v>
      </c>
      <c r="E4" s="431" t="s">
        <v>42</v>
      </c>
      <c r="F4" s="436" t="s">
        <v>41</v>
      </c>
      <c r="G4" s="436" t="s">
        <v>42</v>
      </c>
      <c r="H4" s="431" t="s">
        <v>41</v>
      </c>
      <c r="I4" s="445" t="s">
        <v>42</v>
      </c>
    </row>
    <row r="5" ht="27.95" customHeight="1" spans="2:9">
      <c r="B5" s="437" t="s">
        <v>43</v>
      </c>
      <c r="C5" s="10">
        <v>13</v>
      </c>
      <c r="D5" s="10">
        <v>0</v>
      </c>
      <c r="E5" s="10">
        <v>1</v>
      </c>
      <c r="F5" s="438">
        <v>0</v>
      </c>
      <c r="G5" s="438">
        <v>1</v>
      </c>
      <c r="H5" s="10">
        <v>1</v>
      </c>
      <c r="I5" s="446">
        <v>2</v>
      </c>
    </row>
    <row r="6" ht="27.95" customHeight="1" spans="2:9">
      <c r="B6" s="437" t="s">
        <v>44</v>
      </c>
      <c r="C6" s="10">
        <v>20</v>
      </c>
      <c r="D6" s="10">
        <v>0</v>
      </c>
      <c r="E6" s="10">
        <v>1</v>
      </c>
      <c r="F6" s="438">
        <v>1</v>
      </c>
      <c r="G6" s="438">
        <v>2</v>
      </c>
      <c r="H6" s="10">
        <v>2</v>
      </c>
      <c r="I6" s="446">
        <v>3</v>
      </c>
    </row>
    <row r="7" ht="27.95" customHeight="1" spans="2:9">
      <c r="B7" s="437" t="s">
        <v>45</v>
      </c>
      <c r="C7" s="10">
        <v>32</v>
      </c>
      <c r="D7" s="10">
        <v>0</v>
      </c>
      <c r="E7" s="10">
        <v>1</v>
      </c>
      <c r="F7" s="438">
        <v>2</v>
      </c>
      <c r="G7" s="438">
        <v>3</v>
      </c>
      <c r="H7" s="10">
        <v>3</v>
      </c>
      <c r="I7" s="446">
        <v>4</v>
      </c>
    </row>
    <row r="8" ht="27.95" customHeight="1" spans="2:9">
      <c r="B8" s="437" t="s">
        <v>46</v>
      </c>
      <c r="C8" s="10">
        <v>50</v>
      </c>
      <c r="D8" s="10">
        <v>1</v>
      </c>
      <c r="E8" s="10">
        <v>2</v>
      </c>
      <c r="F8" s="438">
        <v>3</v>
      </c>
      <c r="G8" s="438">
        <v>4</v>
      </c>
      <c r="H8" s="10">
        <v>5</v>
      </c>
      <c r="I8" s="446">
        <v>6</v>
      </c>
    </row>
    <row r="9" ht="27.95" customHeight="1" spans="2:9">
      <c r="B9" s="437" t="s">
        <v>47</v>
      </c>
      <c r="C9" s="10">
        <v>80</v>
      </c>
      <c r="D9" s="10">
        <v>2</v>
      </c>
      <c r="E9" s="10">
        <v>3</v>
      </c>
      <c r="F9" s="438">
        <v>5</v>
      </c>
      <c r="G9" s="438">
        <v>6</v>
      </c>
      <c r="H9" s="10">
        <v>7</v>
      </c>
      <c r="I9" s="446">
        <v>8</v>
      </c>
    </row>
    <row r="10" ht="27.95" customHeight="1" spans="2:9">
      <c r="B10" s="437" t="s">
        <v>48</v>
      </c>
      <c r="C10" s="10">
        <v>125</v>
      </c>
      <c r="D10" s="10">
        <v>3</v>
      </c>
      <c r="E10" s="10">
        <v>4</v>
      </c>
      <c r="F10" s="438">
        <v>7</v>
      </c>
      <c r="G10" s="438">
        <v>8</v>
      </c>
      <c r="H10" s="10">
        <v>10</v>
      </c>
      <c r="I10" s="446">
        <v>11</v>
      </c>
    </row>
    <row r="11" ht="27.95" customHeight="1" spans="2:9">
      <c r="B11" s="437" t="s">
        <v>49</v>
      </c>
      <c r="C11" s="10">
        <v>200</v>
      </c>
      <c r="D11" s="10">
        <v>5</v>
      </c>
      <c r="E11" s="10">
        <v>6</v>
      </c>
      <c r="F11" s="438">
        <v>10</v>
      </c>
      <c r="G11" s="438">
        <v>11</v>
      </c>
      <c r="H11" s="10">
        <v>14</v>
      </c>
      <c r="I11" s="446">
        <v>15</v>
      </c>
    </row>
    <row r="12" ht="27.95" customHeight="1" spans="2:9">
      <c r="B12" s="439" t="s">
        <v>50</v>
      </c>
      <c r="C12" s="440">
        <v>315</v>
      </c>
      <c r="D12" s="440">
        <v>7</v>
      </c>
      <c r="E12" s="440">
        <v>8</v>
      </c>
      <c r="F12" s="441">
        <v>14</v>
      </c>
      <c r="G12" s="441">
        <v>15</v>
      </c>
      <c r="H12" s="440">
        <v>21</v>
      </c>
      <c r="I12" s="447">
        <v>22</v>
      </c>
    </row>
    <row r="14" spans="2:4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8" t="s">
        <v>56</v>
      </c>
      <c r="J2" s="318"/>
      <c r="K2" s="319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8" customHeight="1" spans="1:11">
      <c r="A4" s="250" t="s">
        <v>61</v>
      </c>
      <c r="B4" s="251" t="s">
        <v>62</v>
      </c>
      <c r="C4" s="252"/>
      <c r="D4" s="250" t="s">
        <v>63</v>
      </c>
      <c r="E4" s="253"/>
      <c r="F4" s="254">
        <v>45772</v>
      </c>
      <c r="G4" s="255"/>
      <c r="H4" s="250" t="s">
        <v>64</v>
      </c>
      <c r="I4" s="253"/>
      <c r="J4" s="257" t="s">
        <v>65</v>
      </c>
      <c r="K4" s="258" t="s">
        <v>66</v>
      </c>
    </row>
    <row r="5" ht="14.25" spans="1:11">
      <c r="A5" s="256" t="s">
        <v>67</v>
      </c>
      <c r="B5" s="257" t="s">
        <v>68</v>
      </c>
      <c r="C5" s="258"/>
      <c r="D5" s="250" t="s">
        <v>69</v>
      </c>
      <c r="E5" s="253"/>
      <c r="F5" s="254">
        <v>45743</v>
      </c>
      <c r="G5" s="255"/>
      <c r="H5" s="250" t="s">
        <v>70</v>
      </c>
      <c r="I5" s="253"/>
      <c r="J5" s="257" t="s">
        <v>65</v>
      </c>
      <c r="K5" s="258" t="s">
        <v>66</v>
      </c>
    </row>
    <row r="6" ht="14.25" spans="1:11">
      <c r="A6" s="250" t="s">
        <v>71</v>
      </c>
      <c r="B6" s="259" t="s">
        <v>72</v>
      </c>
      <c r="C6" s="260">
        <v>6</v>
      </c>
      <c r="D6" s="256" t="s">
        <v>73</v>
      </c>
      <c r="E6" s="261"/>
      <c r="F6" s="254">
        <v>45762</v>
      </c>
      <c r="G6" s="255"/>
      <c r="H6" s="250" t="s">
        <v>74</v>
      </c>
      <c r="I6" s="253"/>
      <c r="J6" s="257" t="s">
        <v>65</v>
      </c>
      <c r="K6" s="258" t="s">
        <v>66</v>
      </c>
    </row>
    <row r="7" ht="14.25" spans="1:11">
      <c r="A7" s="250" t="s">
        <v>75</v>
      </c>
      <c r="B7" s="262">
        <v>8000</v>
      </c>
      <c r="C7" s="263"/>
      <c r="D7" s="256" t="s">
        <v>76</v>
      </c>
      <c r="E7" s="264"/>
      <c r="F7" s="254">
        <v>45765</v>
      </c>
      <c r="G7" s="255"/>
      <c r="H7" s="250" t="s">
        <v>77</v>
      </c>
      <c r="I7" s="253"/>
      <c r="J7" s="257" t="s">
        <v>65</v>
      </c>
      <c r="K7" s="258" t="s">
        <v>66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45767</v>
      </c>
      <c r="G8" s="271"/>
      <c r="H8" s="268" t="s">
        <v>81</v>
      </c>
      <c r="I8" s="269"/>
      <c r="J8" s="288" t="s">
        <v>65</v>
      </c>
      <c r="K8" s="320" t="s">
        <v>66</v>
      </c>
    </row>
    <row r="9" ht="15" spans="1:11">
      <c r="A9" s="366" t="s">
        <v>82</v>
      </c>
      <c r="B9" s="367"/>
      <c r="C9" s="367"/>
      <c r="D9" s="368"/>
      <c r="E9" s="368"/>
      <c r="F9" s="368"/>
      <c r="G9" s="368"/>
      <c r="H9" s="368"/>
      <c r="I9" s="368"/>
      <c r="J9" s="368"/>
      <c r="K9" s="411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412"/>
    </row>
    <row r="11" ht="14.25" spans="1:11">
      <c r="A11" s="371" t="s">
        <v>84</v>
      </c>
      <c r="B11" s="372" t="s">
        <v>85</v>
      </c>
      <c r="C11" s="373" t="s">
        <v>86</v>
      </c>
      <c r="D11" s="374"/>
      <c r="E11" s="375" t="s">
        <v>87</v>
      </c>
      <c r="F11" s="372" t="s">
        <v>85</v>
      </c>
      <c r="G11" s="373" t="s">
        <v>86</v>
      </c>
      <c r="H11" s="373" t="s">
        <v>88</v>
      </c>
      <c r="I11" s="375" t="s">
        <v>89</v>
      </c>
      <c r="J11" s="372" t="s">
        <v>85</v>
      </c>
      <c r="K11" s="413" t="s">
        <v>86</v>
      </c>
    </row>
    <row r="12" ht="14.25" spans="1:11">
      <c r="A12" s="256" t="s">
        <v>90</v>
      </c>
      <c r="B12" s="278" t="s">
        <v>85</v>
      </c>
      <c r="C12" s="257" t="s">
        <v>86</v>
      </c>
      <c r="D12" s="264"/>
      <c r="E12" s="261" t="s">
        <v>91</v>
      </c>
      <c r="F12" s="278" t="s">
        <v>85</v>
      </c>
      <c r="G12" s="257" t="s">
        <v>86</v>
      </c>
      <c r="H12" s="257" t="s">
        <v>88</v>
      </c>
      <c r="I12" s="261" t="s">
        <v>92</v>
      </c>
      <c r="J12" s="278" t="s">
        <v>85</v>
      </c>
      <c r="K12" s="258" t="s">
        <v>86</v>
      </c>
    </row>
    <row r="13" ht="14.25" spans="1:11">
      <c r="A13" s="256" t="s">
        <v>93</v>
      </c>
      <c r="B13" s="278" t="s">
        <v>85</v>
      </c>
      <c r="C13" s="257" t="s">
        <v>86</v>
      </c>
      <c r="D13" s="264"/>
      <c r="E13" s="261" t="s">
        <v>94</v>
      </c>
      <c r="F13" s="257" t="s">
        <v>95</v>
      </c>
      <c r="G13" s="257" t="s">
        <v>96</v>
      </c>
      <c r="H13" s="257" t="s">
        <v>88</v>
      </c>
      <c r="I13" s="261" t="s">
        <v>97</v>
      </c>
      <c r="J13" s="278" t="s">
        <v>85</v>
      </c>
      <c r="K13" s="258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412"/>
    </row>
    <row r="16" ht="14.25" spans="1:11">
      <c r="A16" s="376" t="s">
        <v>100</v>
      </c>
      <c r="B16" s="373" t="s">
        <v>95</v>
      </c>
      <c r="C16" s="373" t="s">
        <v>96</v>
      </c>
      <c r="D16" s="377"/>
      <c r="E16" s="378" t="s">
        <v>101</v>
      </c>
      <c r="F16" s="373" t="s">
        <v>95</v>
      </c>
      <c r="G16" s="373" t="s">
        <v>96</v>
      </c>
      <c r="H16" s="379"/>
      <c r="I16" s="378" t="s">
        <v>102</v>
      </c>
      <c r="J16" s="373" t="s">
        <v>95</v>
      </c>
      <c r="K16" s="413" t="s">
        <v>96</v>
      </c>
    </row>
    <row r="17" customHeight="1" spans="1:22">
      <c r="A17" s="295" t="s">
        <v>103</v>
      </c>
      <c r="B17" s="257" t="s">
        <v>95</v>
      </c>
      <c r="C17" s="257" t="s">
        <v>96</v>
      </c>
      <c r="D17" s="380"/>
      <c r="E17" s="296" t="s">
        <v>104</v>
      </c>
      <c r="F17" s="257" t="s">
        <v>95</v>
      </c>
      <c r="G17" s="257" t="s">
        <v>96</v>
      </c>
      <c r="H17" s="381"/>
      <c r="I17" s="296" t="s">
        <v>105</v>
      </c>
      <c r="J17" s="257" t="s">
        <v>95</v>
      </c>
      <c r="K17" s="258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82" t="s">
        <v>106</v>
      </c>
      <c r="B18" s="383"/>
      <c r="C18" s="383"/>
      <c r="D18" s="383"/>
      <c r="E18" s="383"/>
      <c r="F18" s="383"/>
      <c r="G18" s="383"/>
      <c r="H18" s="383"/>
      <c r="I18" s="383"/>
      <c r="J18" s="383"/>
      <c r="K18" s="415"/>
    </row>
    <row r="19" s="364" customFormat="1" ht="18" customHeight="1" spans="1:11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412"/>
    </row>
    <row r="20" customHeight="1" spans="1:11">
      <c r="A20" s="384" t="s">
        <v>108</v>
      </c>
      <c r="B20" s="385"/>
      <c r="C20" s="385"/>
      <c r="D20" s="385"/>
      <c r="E20" s="385"/>
      <c r="F20" s="385"/>
      <c r="G20" s="385"/>
      <c r="H20" s="385"/>
      <c r="I20" s="385"/>
      <c r="J20" s="385"/>
      <c r="K20" s="416"/>
    </row>
    <row r="21" ht="21.75" customHeight="1" spans="1:11">
      <c r="A21" s="386" t="s">
        <v>109</v>
      </c>
      <c r="B21" s="387"/>
      <c r="C21" s="387" t="s">
        <v>110</v>
      </c>
      <c r="D21" s="387" t="s">
        <v>111</v>
      </c>
      <c r="E21" s="387" t="s">
        <v>112</v>
      </c>
      <c r="F21" s="387" t="s">
        <v>113</v>
      </c>
      <c r="G21" s="387" t="s">
        <v>114</v>
      </c>
      <c r="H21" s="387" t="s">
        <v>115</v>
      </c>
      <c r="I21" s="387"/>
      <c r="J21" s="296"/>
      <c r="K21" s="330" t="s">
        <v>116</v>
      </c>
    </row>
    <row r="22" ht="23" customHeight="1" spans="1:11">
      <c r="A22" s="388" t="s">
        <v>117</v>
      </c>
      <c r="B22" s="389"/>
      <c r="C22" s="389" t="s">
        <v>95</v>
      </c>
      <c r="D22" s="389" t="s">
        <v>95</v>
      </c>
      <c r="E22" s="389" t="s">
        <v>95</v>
      </c>
      <c r="F22" s="389" t="s">
        <v>95</v>
      </c>
      <c r="G22" s="389" t="s">
        <v>95</v>
      </c>
      <c r="H22" s="389" t="s">
        <v>95</v>
      </c>
      <c r="I22" s="389"/>
      <c r="J22" s="389"/>
      <c r="K22" s="417"/>
    </row>
    <row r="23" ht="23" customHeight="1" spans="1:11">
      <c r="A23" s="388" t="s">
        <v>118</v>
      </c>
      <c r="B23" s="389"/>
      <c r="C23" s="389" t="s">
        <v>95</v>
      </c>
      <c r="D23" s="389" t="s">
        <v>95</v>
      </c>
      <c r="E23" s="389" t="s">
        <v>95</v>
      </c>
      <c r="F23" s="389" t="s">
        <v>95</v>
      </c>
      <c r="G23" s="389" t="s">
        <v>95</v>
      </c>
      <c r="H23" s="389" t="s">
        <v>95</v>
      </c>
      <c r="I23" s="389"/>
      <c r="J23" s="389"/>
      <c r="K23" s="418"/>
    </row>
    <row r="24" ht="23" customHeight="1" spans="1:11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418"/>
    </row>
    <row r="25" ht="23" customHeight="1" spans="1:11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418"/>
    </row>
    <row r="26" ht="23" customHeight="1" spans="1:11">
      <c r="A26" s="390"/>
      <c r="B26" s="389"/>
      <c r="C26" s="389"/>
      <c r="D26" s="389"/>
      <c r="E26" s="389"/>
      <c r="F26" s="389"/>
      <c r="G26" s="389"/>
      <c r="H26" s="389"/>
      <c r="I26" s="389"/>
      <c r="J26" s="389"/>
      <c r="K26" s="418"/>
    </row>
    <row r="27" ht="18" customHeight="1" spans="1:11">
      <c r="A27" s="391" t="s">
        <v>119</v>
      </c>
      <c r="B27" s="392"/>
      <c r="C27" s="392"/>
      <c r="D27" s="392"/>
      <c r="E27" s="392"/>
      <c r="F27" s="392"/>
      <c r="G27" s="392"/>
      <c r="H27" s="392"/>
      <c r="I27" s="392"/>
      <c r="J27" s="392"/>
      <c r="K27" s="419"/>
    </row>
    <row r="28" ht="18.75" customHeight="1" spans="1:11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420"/>
    </row>
    <row r="29" ht="18.75" customHeight="1" spans="1:11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421"/>
    </row>
    <row r="30" ht="18" customHeight="1" spans="1:11">
      <c r="A30" s="391" t="s">
        <v>120</v>
      </c>
      <c r="B30" s="392"/>
      <c r="C30" s="392"/>
      <c r="D30" s="392"/>
      <c r="E30" s="392"/>
      <c r="F30" s="392"/>
      <c r="G30" s="392"/>
      <c r="H30" s="392"/>
      <c r="I30" s="392"/>
      <c r="J30" s="392"/>
      <c r="K30" s="419"/>
    </row>
    <row r="31" ht="14.25" spans="1:11">
      <c r="A31" s="397" t="s">
        <v>121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2"/>
    </row>
    <row r="32" ht="15" spans="1:11">
      <c r="A32" s="150" t="s">
        <v>122</v>
      </c>
      <c r="B32" s="151"/>
      <c r="C32" s="257" t="s">
        <v>65</v>
      </c>
      <c r="D32" s="257" t="s">
        <v>66</v>
      </c>
      <c r="E32" s="399" t="s">
        <v>123</v>
      </c>
      <c r="F32" s="400"/>
      <c r="G32" s="400"/>
      <c r="H32" s="400"/>
      <c r="I32" s="400"/>
      <c r="J32" s="400"/>
      <c r="K32" s="423"/>
    </row>
    <row r="33" ht="15" spans="1:11">
      <c r="A33" s="401" t="s">
        <v>124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ht="21" customHeight="1" spans="1:11">
      <c r="A34" s="301" t="s">
        <v>125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32"/>
    </row>
    <row r="35" ht="21" customHeight="1" spans="1:11">
      <c r="A35" s="303" t="s">
        <v>126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 t="s">
        <v>127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15" spans="1:11">
      <c r="A41" s="298" t="s">
        <v>128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331"/>
    </row>
    <row r="42" ht="15" spans="1:11">
      <c r="A42" s="369" t="s">
        <v>129</v>
      </c>
      <c r="B42" s="370"/>
      <c r="C42" s="370"/>
      <c r="D42" s="370"/>
      <c r="E42" s="370"/>
      <c r="F42" s="370"/>
      <c r="G42" s="370"/>
      <c r="H42" s="370"/>
      <c r="I42" s="370"/>
      <c r="J42" s="370"/>
      <c r="K42" s="412"/>
    </row>
    <row r="43" ht="14.25" spans="1:11">
      <c r="A43" s="376" t="s">
        <v>130</v>
      </c>
      <c r="B43" s="373" t="s">
        <v>95</v>
      </c>
      <c r="C43" s="373" t="s">
        <v>96</v>
      </c>
      <c r="D43" s="373" t="s">
        <v>88</v>
      </c>
      <c r="E43" s="378" t="s">
        <v>131</v>
      </c>
      <c r="F43" s="373" t="s">
        <v>95</v>
      </c>
      <c r="G43" s="373" t="s">
        <v>96</v>
      </c>
      <c r="H43" s="373" t="s">
        <v>88</v>
      </c>
      <c r="I43" s="378" t="s">
        <v>132</v>
      </c>
      <c r="J43" s="373" t="s">
        <v>95</v>
      </c>
      <c r="K43" s="413" t="s">
        <v>96</v>
      </c>
    </row>
    <row r="44" ht="14.25" spans="1:11">
      <c r="A44" s="295" t="s">
        <v>87</v>
      </c>
      <c r="B44" s="257" t="s">
        <v>95</v>
      </c>
      <c r="C44" s="257" t="s">
        <v>96</v>
      </c>
      <c r="D44" s="257" t="s">
        <v>88</v>
      </c>
      <c r="E44" s="296" t="s">
        <v>94</v>
      </c>
      <c r="F44" s="257" t="s">
        <v>95</v>
      </c>
      <c r="G44" s="257" t="s">
        <v>96</v>
      </c>
      <c r="H44" s="257" t="s">
        <v>88</v>
      </c>
      <c r="I44" s="296" t="s">
        <v>105</v>
      </c>
      <c r="J44" s="257" t="s">
        <v>95</v>
      </c>
      <c r="K44" s="258" t="s">
        <v>96</v>
      </c>
    </row>
    <row r="45" ht="15" spans="1:11">
      <c r="A45" s="268" t="s">
        <v>98</v>
      </c>
      <c r="B45" s="269"/>
      <c r="C45" s="269"/>
      <c r="D45" s="269"/>
      <c r="E45" s="269"/>
      <c r="F45" s="269"/>
      <c r="G45" s="269"/>
      <c r="H45" s="269"/>
      <c r="I45" s="269"/>
      <c r="J45" s="269"/>
      <c r="K45" s="322"/>
    </row>
    <row r="46" ht="15" spans="1:11">
      <c r="A46" s="401" t="s">
        <v>133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ht="15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32"/>
    </row>
    <row r="48" ht="15" spans="1:11">
      <c r="A48" s="402" t="s">
        <v>134</v>
      </c>
      <c r="B48" s="403" t="s">
        <v>135</v>
      </c>
      <c r="C48" s="403"/>
      <c r="D48" s="404" t="s">
        <v>136</v>
      </c>
      <c r="E48" s="405" t="s">
        <v>137</v>
      </c>
      <c r="F48" s="406" t="s">
        <v>138</v>
      </c>
      <c r="G48" s="407">
        <v>45747</v>
      </c>
      <c r="H48" s="408" t="s">
        <v>139</v>
      </c>
      <c r="I48" s="424"/>
      <c r="J48" s="425" t="s">
        <v>140</v>
      </c>
      <c r="K48" s="426"/>
    </row>
    <row r="49" ht="15" spans="1:11">
      <c r="A49" s="401" t="s">
        <v>141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ht="15" spans="1:11">
      <c r="A50" s="409" t="s">
        <v>142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27"/>
    </row>
    <row r="51" ht="15" spans="1:11">
      <c r="A51" s="402" t="s">
        <v>134</v>
      </c>
      <c r="B51" s="403" t="s">
        <v>135</v>
      </c>
      <c r="C51" s="403"/>
      <c r="D51" s="404" t="s">
        <v>136</v>
      </c>
      <c r="E51" s="405" t="s">
        <v>137</v>
      </c>
      <c r="F51" s="406" t="s">
        <v>138</v>
      </c>
      <c r="G51" s="407">
        <v>45747</v>
      </c>
      <c r="H51" s="408" t="s">
        <v>139</v>
      </c>
      <c r="I51" s="424"/>
      <c r="J51" s="425" t="s">
        <v>140</v>
      </c>
      <c r="K51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25" sqref="H25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38" customWidth="1"/>
    <col min="18" max="255" width="9" style="77"/>
    <col min="256" max="16384" width="9" style="80"/>
  </cols>
  <sheetData>
    <row r="1" s="77" customFormat="1" ht="29" customHeight="1" spans="1:258">
      <c r="A1" s="219" t="s">
        <v>143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35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TAJJCN82968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90"/>
      <c r="J2" s="91"/>
      <c r="K2" s="117" t="s">
        <v>57</v>
      </c>
      <c r="L2" s="118" t="s">
        <v>56</v>
      </c>
      <c r="M2" s="118"/>
      <c r="N2" s="118"/>
      <c r="O2" s="118"/>
      <c r="P2" s="351"/>
      <c r="Q2" s="36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2" t="s">
        <v>144</v>
      </c>
      <c r="B3" s="93" t="s">
        <v>145</v>
      </c>
      <c r="C3" s="94"/>
      <c r="D3" s="93"/>
      <c r="E3" s="93"/>
      <c r="F3" s="93"/>
      <c r="G3" s="93"/>
      <c r="H3" s="93"/>
      <c r="I3" s="93"/>
      <c r="J3" s="95"/>
      <c r="K3" s="120"/>
      <c r="L3" s="120"/>
      <c r="M3" s="120"/>
      <c r="N3" s="120"/>
      <c r="O3" s="120"/>
      <c r="P3" s="352"/>
      <c r="Q3" s="361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2"/>
      <c r="B4" s="96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146</v>
      </c>
      <c r="H4" s="97"/>
      <c r="I4" s="232" t="s">
        <v>147</v>
      </c>
      <c r="J4" s="95"/>
      <c r="K4" s="353"/>
      <c r="L4" s="354"/>
      <c r="M4" s="355" t="s">
        <v>148</v>
      </c>
      <c r="N4" s="355" t="s">
        <v>148</v>
      </c>
      <c r="O4" s="355"/>
      <c r="P4" s="355"/>
      <c r="Q4" s="362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2"/>
      <c r="B5" s="96" t="s">
        <v>149</v>
      </c>
      <c r="C5" s="97" t="s">
        <v>150</v>
      </c>
      <c r="D5" s="98" t="s">
        <v>151</v>
      </c>
      <c r="E5" s="97" t="s">
        <v>152</v>
      </c>
      <c r="F5" s="97" t="s">
        <v>153</v>
      </c>
      <c r="G5" s="97" t="s">
        <v>154</v>
      </c>
      <c r="H5" s="97"/>
      <c r="I5" s="232"/>
      <c r="J5" s="99"/>
      <c r="K5" s="123"/>
      <c r="L5" s="356"/>
      <c r="M5" s="357" t="s">
        <v>155</v>
      </c>
      <c r="N5" s="357" t="s">
        <v>156</v>
      </c>
      <c r="O5" s="357"/>
      <c r="P5" s="357"/>
      <c r="Q5" s="363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222" t="s">
        <v>157</v>
      </c>
      <c r="B6" s="223">
        <f>C6-2</f>
        <v>57.5</v>
      </c>
      <c r="C6" s="224">
        <v>59.5</v>
      </c>
      <c r="D6" s="223">
        <f>C6+2</f>
        <v>61.5</v>
      </c>
      <c r="E6" s="223">
        <f>D6+2</f>
        <v>63.5</v>
      </c>
      <c r="F6" s="223">
        <f>E6+1</f>
        <v>64.5</v>
      </c>
      <c r="G6" s="223">
        <f>F6+1</f>
        <v>65.5</v>
      </c>
      <c r="H6" s="339"/>
      <c r="I6" s="233" t="s">
        <v>158</v>
      </c>
      <c r="J6" s="99"/>
      <c r="K6" s="123"/>
      <c r="L6" s="123"/>
      <c r="M6" s="123" t="s">
        <v>159</v>
      </c>
      <c r="N6" s="123" t="s">
        <v>160</v>
      </c>
      <c r="O6" s="123"/>
      <c r="P6" s="123"/>
      <c r="Q6" s="125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3" t="s">
        <v>161</v>
      </c>
      <c r="B7" s="104">
        <f t="shared" ref="B7:B9" si="0">C7-4</f>
        <v>86</v>
      </c>
      <c r="C7" s="105">
        <v>90</v>
      </c>
      <c r="D7" s="104">
        <f t="shared" ref="D7:D9" si="1">C7+4</f>
        <v>94</v>
      </c>
      <c r="E7" s="104">
        <f>D7+4</f>
        <v>98</v>
      </c>
      <c r="F7" s="104">
        <f t="shared" ref="F7:F9" si="2">E7+6</f>
        <v>104</v>
      </c>
      <c r="G7" s="104">
        <f t="shared" ref="G7:G9" si="3">F7+6</f>
        <v>110</v>
      </c>
      <c r="H7" s="340"/>
      <c r="I7" s="233" t="s">
        <v>158</v>
      </c>
      <c r="J7" s="99"/>
      <c r="K7" s="123"/>
      <c r="L7" s="123"/>
      <c r="M7" s="123" t="s">
        <v>162</v>
      </c>
      <c r="N7" s="123" t="s">
        <v>163</v>
      </c>
      <c r="O7" s="123"/>
      <c r="P7" s="123"/>
      <c r="Q7" s="125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3" t="s">
        <v>164</v>
      </c>
      <c r="B8" s="104">
        <f t="shared" si="0"/>
        <v>82</v>
      </c>
      <c r="C8" s="105">
        <v>86</v>
      </c>
      <c r="D8" s="104">
        <f t="shared" si="1"/>
        <v>90</v>
      </c>
      <c r="E8" s="104">
        <f>D8+5</f>
        <v>95</v>
      </c>
      <c r="F8" s="104">
        <f t="shared" si="2"/>
        <v>101</v>
      </c>
      <c r="G8" s="104">
        <f t="shared" si="3"/>
        <v>107</v>
      </c>
      <c r="H8" s="340"/>
      <c r="I8" s="233" t="s">
        <v>158</v>
      </c>
      <c r="J8" s="99"/>
      <c r="K8" s="123"/>
      <c r="L8" s="123"/>
      <c r="M8" s="123" t="s">
        <v>165</v>
      </c>
      <c r="N8" s="123" t="s">
        <v>166</v>
      </c>
      <c r="O8" s="123"/>
      <c r="P8" s="123"/>
      <c r="Q8" s="125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3" t="s">
        <v>167</v>
      </c>
      <c r="B9" s="104">
        <f t="shared" si="0"/>
        <v>88</v>
      </c>
      <c r="C9" s="105">
        <v>92</v>
      </c>
      <c r="D9" s="104">
        <f t="shared" si="1"/>
        <v>96</v>
      </c>
      <c r="E9" s="104">
        <f>D9+5</f>
        <v>101</v>
      </c>
      <c r="F9" s="104">
        <f t="shared" si="2"/>
        <v>107</v>
      </c>
      <c r="G9" s="104">
        <f t="shared" si="3"/>
        <v>113</v>
      </c>
      <c r="H9" s="340"/>
      <c r="I9" s="233" t="s">
        <v>168</v>
      </c>
      <c r="J9" s="99"/>
      <c r="K9" s="123"/>
      <c r="L9" s="123"/>
      <c r="M9" s="123" t="s">
        <v>166</v>
      </c>
      <c r="N9" s="123" t="s">
        <v>169</v>
      </c>
      <c r="O9" s="123"/>
      <c r="P9" s="123"/>
      <c r="Q9" s="125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3" t="s">
        <v>170</v>
      </c>
      <c r="B10" s="104">
        <f>C10-1</f>
        <v>37</v>
      </c>
      <c r="C10" s="105">
        <v>38</v>
      </c>
      <c r="D10" s="104">
        <f>C10+1</f>
        <v>39</v>
      </c>
      <c r="E10" s="104">
        <f>D10+1</f>
        <v>40</v>
      </c>
      <c r="F10" s="104">
        <f>E10+1.2</f>
        <v>41.2</v>
      </c>
      <c r="G10" s="104">
        <f>F10+1.2</f>
        <v>42.4</v>
      </c>
      <c r="H10" s="340"/>
      <c r="I10" s="233" t="s">
        <v>168</v>
      </c>
      <c r="J10" s="99"/>
      <c r="K10" s="123"/>
      <c r="L10" s="123"/>
      <c r="M10" s="123" t="s">
        <v>166</v>
      </c>
      <c r="N10" s="123" t="s">
        <v>166</v>
      </c>
      <c r="O10" s="123"/>
      <c r="P10" s="123"/>
      <c r="Q10" s="125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3" t="s">
        <v>171</v>
      </c>
      <c r="B11" s="104">
        <f>C11-0.5</f>
        <v>16.5</v>
      </c>
      <c r="C11" s="105">
        <v>17</v>
      </c>
      <c r="D11" s="104">
        <f t="shared" ref="D11:G11" si="4">C11+0.5</f>
        <v>17.5</v>
      </c>
      <c r="E11" s="104">
        <f t="shared" si="4"/>
        <v>18</v>
      </c>
      <c r="F11" s="104">
        <f t="shared" si="4"/>
        <v>18.5</v>
      </c>
      <c r="G11" s="104">
        <f t="shared" si="4"/>
        <v>19</v>
      </c>
      <c r="H11" s="340"/>
      <c r="I11" s="233" t="s">
        <v>172</v>
      </c>
      <c r="J11" s="99"/>
      <c r="K11" s="123"/>
      <c r="L11" s="123"/>
      <c r="M11" s="123" t="s">
        <v>169</v>
      </c>
      <c r="N11" s="123" t="s">
        <v>173</v>
      </c>
      <c r="O11" s="123"/>
      <c r="P11" s="123"/>
      <c r="Q11" s="125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3" t="s">
        <v>174</v>
      </c>
      <c r="B12" s="104">
        <f>C12-0.7</f>
        <v>15.3</v>
      </c>
      <c r="C12" s="105">
        <v>16</v>
      </c>
      <c r="D12" s="104">
        <f>C12+0.7</f>
        <v>16.7</v>
      </c>
      <c r="E12" s="104">
        <f>D12+0.7</f>
        <v>17.4</v>
      </c>
      <c r="F12" s="104">
        <f>E12+0.95</f>
        <v>18.35</v>
      </c>
      <c r="G12" s="104">
        <f>F12+0.95</f>
        <v>19.3</v>
      </c>
      <c r="H12" s="341"/>
      <c r="I12" s="233" t="s">
        <v>168</v>
      </c>
      <c r="J12" s="99"/>
      <c r="K12" s="123"/>
      <c r="L12" s="123"/>
      <c r="M12" s="123" t="s">
        <v>166</v>
      </c>
      <c r="N12" s="123" t="s">
        <v>175</v>
      </c>
      <c r="O12" s="123"/>
      <c r="P12" s="123"/>
      <c r="Q12" s="125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3" t="s">
        <v>176</v>
      </c>
      <c r="B13" s="104">
        <f>C13-0.7</f>
        <v>14.8</v>
      </c>
      <c r="C13" s="106">
        <v>15.5</v>
      </c>
      <c r="D13" s="104">
        <f>C13+0.7</f>
        <v>16.2</v>
      </c>
      <c r="E13" s="104">
        <f>D13+0.7</f>
        <v>16.9</v>
      </c>
      <c r="F13" s="104">
        <f>E13+0.95</f>
        <v>17.85</v>
      </c>
      <c r="G13" s="104">
        <f>F13+0.95</f>
        <v>18.8</v>
      </c>
      <c r="H13" s="340"/>
      <c r="I13" s="233">
        <v>0</v>
      </c>
      <c r="J13" s="99"/>
      <c r="K13" s="123"/>
      <c r="L13" s="123"/>
      <c r="M13" s="123" t="s">
        <v>169</v>
      </c>
      <c r="N13" s="123" t="s">
        <v>169</v>
      </c>
      <c r="O13" s="123"/>
      <c r="P13" s="123"/>
      <c r="Q13" s="125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3" t="s">
        <v>177</v>
      </c>
      <c r="B14" s="104">
        <f>C14-1</f>
        <v>38</v>
      </c>
      <c r="C14" s="105">
        <v>39</v>
      </c>
      <c r="D14" s="104">
        <f>C14+1</f>
        <v>40</v>
      </c>
      <c r="E14" s="104">
        <f>D14+1</f>
        <v>41</v>
      </c>
      <c r="F14" s="104">
        <f>E14+1.5</f>
        <v>42.5</v>
      </c>
      <c r="G14" s="104">
        <f>F14+1.5</f>
        <v>44</v>
      </c>
      <c r="H14" s="340"/>
      <c r="I14" s="234"/>
      <c r="J14" s="99"/>
      <c r="K14" s="123"/>
      <c r="L14" s="123"/>
      <c r="M14" s="123" t="s">
        <v>169</v>
      </c>
      <c r="N14" s="123" t="s">
        <v>169</v>
      </c>
      <c r="O14" s="123"/>
      <c r="P14" s="123"/>
      <c r="Q14" s="125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222" t="s">
        <v>178</v>
      </c>
      <c r="B15" s="227">
        <v>12</v>
      </c>
      <c r="C15" s="224">
        <v>13</v>
      </c>
      <c r="D15" s="227">
        <v>13</v>
      </c>
      <c r="E15" s="227">
        <f>C15+2</f>
        <v>15</v>
      </c>
      <c r="F15" s="227">
        <v>15</v>
      </c>
      <c r="G15" s="227">
        <f>F15+1</f>
        <v>16</v>
      </c>
      <c r="H15" s="340"/>
      <c r="I15" s="234"/>
      <c r="J15" s="99"/>
      <c r="K15" s="123"/>
      <c r="L15" s="123"/>
      <c r="M15" s="123" t="s">
        <v>169</v>
      </c>
      <c r="N15" s="123" t="s">
        <v>169</v>
      </c>
      <c r="O15" s="123"/>
      <c r="P15" s="123"/>
      <c r="Q15" s="125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3" t="s">
        <v>179</v>
      </c>
      <c r="B16" s="228">
        <f>C16</f>
        <v>4.5</v>
      </c>
      <c r="C16" s="229">
        <v>4.5</v>
      </c>
      <c r="D16" s="228">
        <f t="shared" ref="D16:G16" si="5">C16</f>
        <v>4.5</v>
      </c>
      <c r="E16" s="228">
        <f t="shared" si="5"/>
        <v>4.5</v>
      </c>
      <c r="F16" s="228">
        <f t="shared" si="5"/>
        <v>4.5</v>
      </c>
      <c r="G16" s="228">
        <f t="shared" si="5"/>
        <v>4.5</v>
      </c>
      <c r="H16" s="340"/>
      <c r="I16" s="234"/>
      <c r="J16" s="99"/>
      <c r="K16" s="123"/>
      <c r="L16" s="123"/>
      <c r="M16" s="123" t="s">
        <v>169</v>
      </c>
      <c r="N16" s="123" t="s">
        <v>169</v>
      </c>
      <c r="O16" s="123"/>
      <c r="P16" s="123"/>
      <c r="Q16" s="125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342"/>
      <c r="B17" s="225"/>
      <c r="C17" s="225"/>
      <c r="D17" s="343"/>
      <c r="E17" s="225"/>
      <c r="F17" s="225"/>
      <c r="G17" s="225"/>
      <c r="H17" s="339"/>
      <c r="I17" s="358"/>
      <c r="J17" s="99"/>
      <c r="K17" s="123"/>
      <c r="L17" s="123"/>
      <c r="M17" s="123" t="s">
        <v>169</v>
      </c>
      <c r="N17" s="123" t="s">
        <v>169</v>
      </c>
      <c r="O17" s="123"/>
      <c r="P17" s="123"/>
      <c r="Q17" s="125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344"/>
      <c r="B18" s="345"/>
      <c r="C18" s="345"/>
      <c r="D18" s="346"/>
      <c r="E18" s="345"/>
      <c r="F18" s="345"/>
      <c r="G18" s="345"/>
      <c r="H18" s="347"/>
      <c r="I18" s="235"/>
      <c r="J18" s="99"/>
      <c r="K18" s="123"/>
      <c r="L18" s="123"/>
      <c r="M18" s="123" t="s">
        <v>169</v>
      </c>
      <c r="N18" s="123" t="s">
        <v>169</v>
      </c>
      <c r="O18" s="123"/>
      <c r="P18" s="123"/>
      <c r="Q18" s="125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348"/>
      <c r="B19" s="348"/>
      <c r="C19" s="349"/>
      <c r="D19" s="349"/>
      <c r="E19" s="350"/>
      <c r="F19" s="349"/>
      <c r="G19" s="349"/>
      <c r="H19" s="349"/>
      <c r="I19" s="349"/>
      <c r="Q19" s="359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14" t="s">
        <v>180</v>
      </c>
      <c r="B20" s="114"/>
      <c r="C20" s="115"/>
      <c r="D20" s="115"/>
      <c r="Q20" s="35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29" t="s">
        <v>181</v>
      </c>
      <c r="L21" s="236">
        <v>45747</v>
      </c>
      <c r="M21" s="129" t="s">
        <v>182</v>
      </c>
      <c r="N21" s="129" t="s">
        <v>137</v>
      </c>
      <c r="O21" s="129" t="s">
        <v>183</v>
      </c>
      <c r="P21" s="77" t="s">
        <v>140</v>
      </c>
      <c r="Q21" s="359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35" t="s">
        <v>184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8" t="s">
        <v>56</v>
      </c>
      <c r="J2" s="318"/>
      <c r="K2" s="319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251" t="s">
        <v>62</v>
      </c>
      <c r="C4" s="252"/>
      <c r="D4" s="250" t="s">
        <v>63</v>
      </c>
      <c r="E4" s="253"/>
      <c r="F4" s="254">
        <v>45772</v>
      </c>
      <c r="G4" s="255"/>
      <c r="H4" s="250" t="s">
        <v>64</v>
      </c>
      <c r="I4" s="253"/>
      <c r="J4" s="257" t="s">
        <v>65</v>
      </c>
      <c r="K4" s="258" t="s">
        <v>66</v>
      </c>
    </row>
    <row r="5" customHeight="1" spans="1:11">
      <c r="A5" s="256" t="s">
        <v>67</v>
      </c>
      <c r="B5" s="257" t="s">
        <v>68</v>
      </c>
      <c r="C5" s="258"/>
      <c r="D5" s="250" t="s">
        <v>69</v>
      </c>
      <c r="E5" s="253"/>
      <c r="F5" s="254">
        <v>45743</v>
      </c>
      <c r="G5" s="255"/>
      <c r="H5" s="250" t="s">
        <v>70</v>
      </c>
      <c r="I5" s="253"/>
      <c r="J5" s="257" t="s">
        <v>65</v>
      </c>
      <c r="K5" s="258" t="s">
        <v>66</v>
      </c>
    </row>
    <row r="6" customHeight="1" spans="1:11">
      <c r="A6" s="250" t="s">
        <v>71</v>
      </c>
      <c r="B6" s="259" t="s">
        <v>72</v>
      </c>
      <c r="C6" s="260">
        <v>6</v>
      </c>
      <c r="D6" s="256" t="s">
        <v>73</v>
      </c>
      <c r="E6" s="261"/>
      <c r="F6" s="254">
        <v>45762</v>
      </c>
      <c r="G6" s="255"/>
      <c r="H6" s="250" t="s">
        <v>74</v>
      </c>
      <c r="I6" s="253"/>
      <c r="J6" s="257" t="s">
        <v>65</v>
      </c>
      <c r="K6" s="258" t="s">
        <v>66</v>
      </c>
    </row>
    <row r="7" customHeight="1" spans="1:11">
      <c r="A7" s="250" t="s">
        <v>75</v>
      </c>
      <c r="B7" s="262">
        <v>8000</v>
      </c>
      <c r="C7" s="263"/>
      <c r="D7" s="256" t="s">
        <v>76</v>
      </c>
      <c r="E7" s="264"/>
      <c r="F7" s="254">
        <v>45765</v>
      </c>
      <c r="G7" s="255"/>
      <c r="H7" s="250" t="s">
        <v>77</v>
      </c>
      <c r="I7" s="253"/>
      <c r="J7" s="257" t="s">
        <v>65</v>
      </c>
      <c r="K7" s="258" t="s">
        <v>66</v>
      </c>
    </row>
    <row r="8" customHeight="1" spans="1:16">
      <c r="A8" s="265" t="s">
        <v>78</v>
      </c>
      <c r="B8" s="266" t="s">
        <v>79</v>
      </c>
      <c r="C8" s="267"/>
      <c r="D8" s="268" t="s">
        <v>80</v>
      </c>
      <c r="E8" s="269"/>
      <c r="F8" s="270">
        <v>45767</v>
      </c>
      <c r="G8" s="271"/>
      <c r="H8" s="268" t="s">
        <v>81</v>
      </c>
      <c r="I8" s="269"/>
      <c r="J8" s="288" t="s">
        <v>65</v>
      </c>
      <c r="K8" s="320" t="s">
        <v>66</v>
      </c>
      <c r="P8" s="199" t="s">
        <v>185</v>
      </c>
    </row>
    <row r="9" customHeight="1" spans="1:11">
      <c r="A9" s="272" t="s">
        <v>186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84</v>
      </c>
      <c r="B10" s="274" t="s">
        <v>85</v>
      </c>
      <c r="C10" s="275" t="s">
        <v>86</v>
      </c>
      <c r="D10" s="276"/>
      <c r="E10" s="277" t="s">
        <v>89</v>
      </c>
      <c r="F10" s="274" t="s">
        <v>85</v>
      </c>
      <c r="G10" s="275" t="s">
        <v>86</v>
      </c>
      <c r="H10" s="274"/>
      <c r="I10" s="277" t="s">
        <v>87</v>
      </c>
      <c r="J10" s="274" t="s">
        <v>85</v>
      </c>
      <c r="K10" s="321" t="s">
        <v>86</v>
      </c>
    </row>
    <row r="11" customHeight="1" spans="1:11">
      <c r="A11" s="256" t="s">
        <v>90</v>
      </c>
      <c r="B11" s="278" t="s">
        <v>85</v>
      </c>
      <c r="C11" s="257" t="s">
        <v>86</v>
      </c>
      <c r="D11" s="264"/>
      <c r="E11" s="261" t="s">
        <v>92</v>
      </c>
      <c r="F11" s="278" t="s">
        <v>85</v>
      </c>
      <c r="G11" s="257" t="s">
        <v>86</v>
      </c>
      <c r="H11" s="278"/>
      <c r="I11" s="261" t="s">
        <v>97</v>
      </c>
      <c r="J11" s="278" t="s">
        <v>85</v>
      </c>
      <c r="K11" s="258" t="s">
        <v>86</v>
      </c>
    </row>
    <row r="12" customHeight="1" spans="1:11">
      <c r="A12" s="268" t="s">
        <v>123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9" t="s">
        <v>187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188</v>
      </c>
      <c r="B14" s="281"/>
      <c r="C14" s="281"/>
      <c r="D14" s="281"/>
      <c r="E14" s="281"/>
      <c r="F14" s="281"/>
      <c r="G14" s="281"/>
      <c r="H14" s="282"/>
      <c r="I14" s="323"/>
      <c r="J14" s="323"/>
      <c r="K14" s="324"/>
    </row>
    <row r="15" customHeight="1" spans="1:11">
      <c r="A15" s="283"/>
      <c r="B15" s="284"/>
      <c r="C15" s="284"/>
      <c r="D15" s="285"/>
      <c r="E15" s="286"/>
      <c r="F15" s="284"/>
      <c r="G15" s="284"/>
      <c r="H15" s="285"/>
      <c r="I15" s="325"/>
      <c r="J15" s="326"/>
      <c r="K15" s="327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320"/>
    </row>
    <row r="17" customHeight="1" spans="1:11">
      <c r="A17" s="279" t="s">
        <v>189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9" t="s">
        <v>190</v>
      </c>
      <c r="B18" s="290"/>
      <c r="C18" s="290"/>
      <c r="D18" s="290"/>
      <c r="E18" s="290"/>
      <c r="F18" s="290"/>
      <c r="G18" s="290"/>
      <c r="H18" s="290"/>
      <c r="I18" s="323"/>
      <c r="J18" s="323"/>
      <c r="K18" s="324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5"/>
      <c r="J19" s="326"/>
      <c r="K19" s="327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customHeight="1" spans="1:11">
      <c r="A21" s="291" t="s">
        <v>120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37" t="s">
        <v>121</v>
      </c>
      <c r="B22" s="173"/>
      <c r="C22" s="173"/>
      <c r="D22" s="173"/>
      <c r="E22" s="173"/>
      <c r="F22" s="173"/>
      <c r="G22" s="173"/>
      <c r="H22" s="173"/>
      <c r="I22" s="173"/>
      <c r="J22" s="173"/>
      <c r="K22" s="203"/>
    </row>
    <row r="23" customHeight="1" spans="1:11">
      <c r="A23" s="150" t="s">
        <v>122</v>
      </c>
      <c r="B23" s="151"/>
      <c r="C23" s="257" t="s">
        <v>65</v>
      </c>
      <c r="D23" s="257" t="s">
        <v>66</v>
      </c>
      <c r="E23" s="179"/>
      <c r="F23" s="179"/>
      <c r="G23" s="179"/>
      <c r="H23" s="179"/>
      <c r="I23" s="179"/>
      <c r="J23" s="179"/>
      <c r="K23" s="196"/>
    </row>
    <row r="24" customHeight="1" spans="1:11">
      <c r="A24" s="292" t="s">
        <v>191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28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9"/>
    </row>
    <row r="26" customHeight="1" spans="1:11">
      <c r="A26" s="272" t="s">
        <v>129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4" t="s">
        <v>130</v>
      </c>
      <c r="B27" s="275" t="s">
        <v>95</v>
      </c>
      <c r="C27" s="275" t="s">
        <v>96</v>
      </c>
      <c r="D27" s="275" t="s">
        <v>88</v>
      </c>
      <c r="E27" s="245" t="s">
        <v>131</v>
      </c>
      <c r="F27" s="275" t="s">
        <v>95</v>
      </c>
      <c r="G27" s="275" t="s">
        <v>96</v>
      </c>
      <c r="H27" s="275" t="s">
        <v>88</v>
      </c>
      <c r="I27" s="245" t="s">
        <v>132</v>
      </c>
      <c r="J27" s="275" t="s">
        <v>95</v>
      </c>
      <c r="K27" s="321" t="s">
        <v>96</v>
      </c>
    </row>
    <row r="28" customHeight="1" spans="1:11">
      <c r="A28" s="295" t="s">
        <v>87</v>
      </c>
      <c r="B28" s="257" t="s">
        <v>95</v>
      </c>
      <c r="C28" s="257" t="s">
        <v>96</v>
      </c>
      <c r="D28" s="257" t="s">
        <v>88</v>
      </c>
      <c r="E28" s="296" t="s">
        <v>94</v>
      </c>
      <c r="F28" s="257" t="s">
        <v>95</v>
      </c>
      <c r="G28" s="257" t="s">
        <v>96</v>
      </c>
      <c r="H28" s="257" t="s">
        <v>88</v>
      </c>
      <c r="I28" s="296" t="s">
        <v>105</v>
      </c>
      <c r="J28" s="257" t="s">
        <v>95</v>
      </c>
      <c r="K28" s="258" t="s">
        <v>96</v>
      </c>
    </row>
    <row r="29" customHeight="1" spans="1:11">
      <c r="A29" s="250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192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 t="s">
        <v>125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 t="s">
        <v>126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 t="s">
        <v>127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128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193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123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194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9"/>
    </row>
    <row r="48" ht="21" customHeight="1" spans="1:11">
      <c r="A48" s="307" t="s">
        <v>134</v>
      </c>
      <c r="B48" s="308" t="s">
        <v>135</v>
      </c>
      <c r="C48" s="308"/>
      <c r="D48" s="309" t="s">
        <v>136</v>
      </c>
      <c r="E48" s="309" t="s">
        <v>137</v>
      </c>
      <c r="F48" s="309" t="s">
        <v>138</v>
      </c>
      <c r="G48" s="310">
        <v>45755</v>
      </c>
      <c r="H48" s="311" t="s">
        <v>139</v>
      </c>
      <c r="I48" s="311"/>
      <c r="J48" s="308" t="s">
        <v>140</v>
      </c>
      <c r="K48" s="335"/>
    </row>
    <row r="49" customHeight="1" spans="1:11">
      <c r="A49" s="312" t="s">
        <v>141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134</v>
      </c>
      <c r="B52" s="308" t="s">
        <v>135</v>
      </c>
      <c r="C52" s="308"/>
      <c r="D52" s="309" t="s">
        <v>136</v>
      </c>
      <c r="E52" s="309" t="s">
        <v>137</v>
      </c>
      <c r="F52" s="309" t="s">
        <v>138</v>
      </c>
      <c r="G52" s="310">
        <v>45755</v>
      </c>
      <c r="H52" s="311" t="s">
        <v>139</v>
      </c>
      <c r="I52" s="311"/>
      <c r="J52" s="308" t="s">
        <v>140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3" sqref="K3:P3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4.625" style="77" customWidth="1"/>
    <col min="14" max="16" width="14.625" style="218" customWidth="1"/>
    <col min="17" max="247" width="9" style="77"/>
    <col min="248" max="16384" width="9" style="80"/>
  </cols>
  <sheetData>
    <row r="1" s="77" customFormat="1" ht="29" customHeight="1" spans="1:250">
      <c r="A1" s="219" t="s">
        <v>143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31"/>
      <c r="O1" s="231"/>
      <c r="P1" s="23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</row>
    <row r="2" s="77" customFormat="1" ht="20" customHeight="1" spans="1:250">
      <c r="A2" s="85" t="s">
        <v>61</v>
      </c>
      <c r="B2" s="86" t="str">
        <f>首期!B4</f>
        <v>TAJJCN82968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90"/>
      <c r="J2" s="91"/>
      <c r="K2" s="117" t="s">
        <v>57</v>
      </c>
      <c r="L2" s="118" t="s">
        <v>56</v>
      </c>
      <c r="M2" s="118"/>
      <c r="N2" s="118"/>
      <c r="O2" s="118"/>
      <c r="P2" s="119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</row>
    <row r="3" s="77" customFormat="1" ht="16.5" spans="1:250">
      <c r="A3" s="92" t="s">
        <v>144</v>
      </c>
      <c r="B3" s="93" t="s">
        <v>145</v>
      </c>
      <c r="C3" s="94"/>
      <c r="D3" s="93"/>
      <c r="E3" s="93"/>
      <c r="F3" s="93"/>
      <c r="G3" s="93"/>
      <c r="H3" s="93"/>
      <c r="I3" s="93"/>
      <c r="J3" s="95"/>
      <c r="K3" s="123" t="s">
        <v>148</v>
      </c>
      <c r="L3" s="123" t="s">
        <v>148</v>
      </c>
      <c r="M3" s="123" t="s">
        <v>195</v>
      </c>
      <c r="N3" s="123" t="s">
        <v>195</v>
      </c>
      <c r="O3" s="123" t="s">
        <v>148</v>
      </c>
      <c r="P3" s="124" t="s">
        <v>195</v>
      </c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</row>
    <row r="4" s="77" customFormat="1" ht="16.5" spans="1:250">
      <c r="A4" s="92"/>
      <c r="B4" s="96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146</v>
      </c>
      <c r="H4" s="97"/>
      <c r="I4" s="232" t="s">
        <v>147</v>
      </c>
      <c r="J4" s="95"/>
      <c r="K4" s="96" t="s">
        <v>110</v>
      </c>
      <c r="L4" s="97" t="s">
        <v>111</v>
      </c>
      <c r="M4" s="97" t="s">
        <v>112</v>
      </c>
      <c r="N4" s="97" t="s">
        <v>113</v>
      </c>
      <c r="O4" s="97" t="s">
        <v>114</v>
      </c>
      <c r="P4" s="122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</row>
    <row r="5" s="77" customFormat="1" ht="20" customHeight="1" spans="1:250">
      <c r="A5" s="92"/>
      <c r="B5" s="96" t="s">
        <v>149</v>
      </c>
      <c r="C5" s="97" t="s">
        <v>150</v>
      </c>
      <c r="D5" s="98" t="s">
        <v>151</v>
      </c>
      <c r="E5" s="97" t="s">
        <v>152</v>
      </c>
      <c r="F5" s="97" t="s">
        <v>153</v>
      </c>
      <c r="G5" s="97" t="s">
        <v>154</v>
      </c>
      <c r="H5" s="97"/>
      <c r="I5" s="232"/>
      <c r="J5" s="99"/>
      <c r="K5" s="123" t="s">
        <v>196</v>
      </c>
      <c r="L5" s="123" t="s">
        <v>196</v>
      </c>
      <c r="M5" s="123" t="s">
        <v>196</v>
      </c>
      <c r="N5" s="123" t="s">
        <v>196</v>
      </c>
      <c r="O5" s="123" t="s">
        <v>196</v>
      </c>
      <c r="P5" s="125" t="s">
        <v>196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</row>
    <row r="6" s="77" customFormat="1" ht="25" customHeight="1" spans="1:250">
      <c r="A6" s="222" t="s">
        <v>157</v>
      </c>
      <c r="B6" s="223">
        <f>C6-2</f>
        <v>57.5</v>
      </c>
      <c r="C6" s="224">
        <v>59.5</v>
      </c>
      <c r="D6" s="223">
        <f>C6+2</f>
        <v>61.5</v>
      </c>
      <c r="E6" s="223">
        <f>D6+2</f>
        <v>63.5</v>
      </c>
      <c r="F6" s="223">
        <f>E6+1</f>
        <v>64.5</v>
      </c>
      <c r="G6" s="223">
        <f>F6+1</f>
        <v>65.5</v>
      </c>
      <c r="H6" s="225"/>
      <c r="I6" s="233" t="s">
        <v>158</v>
      </c>
      <c r="J6" s="99"/>
      <c r="K6" s="123" t="s">
        <v>197</v>
      </c>
      <c r="L6" s="123" t="s">
        <v>198</v>
      </c>
      <c r="M6" s="123" t="s">
        <v>199</v>
      </c>
      <c r="N6" s="123" t="s">
        <v>200</v>
      </c>
      <c r="O6" s="123" t="s">
        <v>201</v>
      </c>
      <c r="P6" s="125" t="s">
        <v>202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="77" customFormat="1" ht="25" customHeight="1" spans="1:250">
      <c r="A7" s="103" t="s">
        <v>161</v>
      </c>
      <c r="B7" s="104">
        <f t="shared" ref="B7:B9" si="0">C7-4</f>
        <v>86</v>
      </c>
      <c r="C7" s="105">
        <v>90</v>
      </c>
      <c r="D7" s="104">
        <f t="shared" ref="D7:D9" si="1">C7+4</f>
        <v>94</v>
      </c>
      <c r="E7" s="104">
        <f>D7+4</f>
        <v>98</v>
      </c>
      <c r="F7" s="104">
        <f t="shared" ref="F7:F9" si="2">E7+6</f>
        <v>104</v>
      </c>
      <c r="G7" s="104">
        <f t="shared" ref="G7:G9" si="3">F7+6</f>
        <v>110</v>
      </c>
      <c r="H7" s="108"/>
      <c r="I7" s="233" t="s">
        <v>158</v>
      </c>
      <c r="J7" s="99"/>
      <c r="K7" s="123" t="s">
        <v>203</v>
      </c>
      <c r="L7" s="123" t="s">
        <v>197</v>
      </c>
      <c r="M7" s="123" t="s">
        <v>203</v>
      </c>
      <c r="N7" s="123" t="s">
        <v>203</v>
      </c>
      <c r="O7" s="123" t="s">
        <v>204</v>
      </c>
      <c r="P7" s="125" t="s">
        <v>205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="77" customFormat="1" ht="25" customHeight="1" spans="1:250">
      <c r="A8" s="103" t="s">
        <v>164</v>
      </c>
      <c r="B8" s="104">
        <f t="shared" si="0"/>
        <v>82</v>
      </c>
      <c r="C8" s="105">
        <v>86</v>
      </c>
      <c r="D8" s="104">
        <f t="shared" si="1"/>
        <v>90</v>
      </c>
      <c r="E8" s="104">
        <f>D8+5</f>
        <v>95</v>
      </c>
      <c r="F8" s="104">
        <f t="shared" si="2"/>
        <v>101</v>
      </c>
      <c r="G8" s="104">
        <f t="shared" si="3"/>
        <v>107</v>
      </c>
      <c r="H8" s="108"/>
      <c r="I8" s="233" t="s">
        <v>158</v>
      </c>
      <c r="J8" s="99"/>
      <c r="K8" s="123" t="s">
        <v>206</v>
      </c>
      <c r="L8" s="123" t="s">
        <v>207</v>
      </c>
      <c r="M8" s="123" t="s">
        <v>198</v>
      </c>
      <c r="N8" s="123" t="s">
        <v>198</v>
      </c>
      <c r="O8" s="123" t="s">
        <v>208</v>
      </c>
      <c r="P8" s="125" t="s">
        <v>198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</row>
    <row r="9" s="77" customFormat="1" ht="25" customHeight="1" spans="1:250">
      <c r="A9" s="103" t="s">
        <v>167</v>
      </c>
      <c r="B9" s="104">
        <f t="shared" si="0"/>
        <v>88</v>
      </c>
      <c r="C9" s="105">
        <v>92</v>
      </c>
      <c r="D9" s="104">
        <f t="shared" si="1"/>
        <v>96</v>
      </c>
      <c r="E9" s="104">
        <f>D9+5</f>
        <v>101</v>
      </c>
      <c r="F9" s="104">
        <f t="shared" si="2"/>
        <v>107</v>
      </c>
      <c r="G9" s="104">
        <f t="shared" si="3"/>
        <v>113</v>
      </c>
      <c r="H9" s="108"/>
      <c r="I9" s="233" t="s">
        <v>168</v>
      </c>
      <c r="J9" s="99"/>
      <c r="K9" s="123" t="s">
        <v>209</v>
      </c>
      <c r="L9" s="123" t="s">
        <v>210</v>
      </c>
      <c r="M9" s="123" t="s">
        <v>211</v>
      </c>
      <c r="N9" s="123" t="s">
        <v>212</v>
      </c>
      <c r="O9" s="123" t="s">
        <v>213</v>
      </c>
      <c r="P9" s="125" t="s">
        <v>214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</row>
    <row r="10" s="77" customFormat="1" ht="25" customHeight="1" spans="1:250">
      <c r="A10" s="103" t="s">
        <v>170</v>
      </c>
      <c r="B10" s="104">
        <f>C10-1</f>
        <v>37</v>
      </c>
      <c r="C10" s="105">
        <v>38</v>
      </c>
      <c r="D10" s="104">
        <f>C10+1</f>
        <v>39</v>
      </c>
      <c r="E10" s="104">
        <f>D10+1</f>
        <v>40</v>
      </c>
      <c r="F10" s="104">
        <f>E10+1.2</f>
        <v>41.2</v>
      </c>
      <c r="G10" s="104">
        <f>F10+1.2</f>
        <v>42.4</v>
      </c>
      <c r="H10" s="108"/>
      <c r="I10" s="233" t="s">
        <v>168</v>
      </c>
      <c r="J10" s="99"/>
      <c r="K10" s="123" t="s">
        <v>215</v>
      </c>
      <c r="L10" s="123" t="s">
        <v>202</v>
      </c>
      <c r="M10" s="123" t="s">
        <v>198</v>
      </c>
      <c r="N10" s="123" t="s">
        <v>210</v>
      </c>
      <c r="O10" s="123" t="s">
        <v>216</v>
      </c>
      <c r="P10" s="125" t="s">
        <v>217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</row>
    <row r="11" s="77" customFormat="1" ht="25" customHeight="1" spans="1:250">
      <c r="A11" s="103" t="s">
        <v>171</v>
      </c>
      <c r="B11" s="104">
        <f>C11-0.5</f>
        <v>16.5</v>
      </c>
      <c r="C11" s="105">
        <v>17</v>
      </c>
      <c r="D11" s="104">
        <f t="shared" ref="D11:G11" si="4">C11+0.5</f>
        <v>17.5</v>
      </c>
      <c r="E11" s="104">
        <f t="shared" si="4"/>
        <v>18</v>
      </c>
      <c r="F11" s="104">
        <f t="shared" si="4"/>
        <v>18.5</v>
      </c>
      <c r="G11" s="104">
        <f t="shared" si="4"/>
        <v>19</v>
      </c>
      <c r="H11" s="108"/>
      <c r="I11" s="233" t="s">
        <v>172</v>
      </c>
      <c r="J11" s="99"/>
      <c r="K11" s="123" t="s">
        <v>197</v>
      </c>
      <c r="L11" s="123" t="s">
        <v>218</v>
      </c>
      <c r="M11" s="123" t="s">
        <v>219</v>
      </c>
      <c r="N11" s="123" t="s">
        <v>198</v>
      </c>
      <c r="O11" s="123" t="s">
        <v>220</v>
      </c>
      <c r="P11" s="125" t="s">
        <v>198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</row>
    <row r="12" s="77" customFormat="1" ht="25" customHeight="1" spans="1:250">
      <c r="A12" s="103" t="s">
        <v>174</v>
      </c>
      <c r="B12" s="104">
        <f>C12-0.7</f>
        <v>15.3</v>
      </c>
      <c r="C12" s="105">
        <v>16</v>
      </c>
      <c r="D12" s="104">
        <f>C12+0.7</f>
        <v>16.7</v>
      </c>
      <c r="E12" s="104">
        <f>D12+0.7</f>
        <v>17.4</v>
      </c>
      <c r="F12" s="104">
        <f>E12+0.95</f>
        <v>18.35</v>
      </c>
      <c r="G12" s="104">
        <f>F12+0.95</f>
        <v>19.3</v>
      </c>
      <c r="H12" s="226"/>
      <c r="I12" s="233" t="s">
        <v>168</v>
      </c>
      <c r="J12" s="99"/>
      <c r="K12" s="123" t="s">
        <v>198</v>
      </c>
      <c r="L12" s="123" t="s">
        <v>221</v>
      </c>
      <c r="M12" s="123" t="s">
        <v>198</v>
      </c>
      <c r="N12" s="123" t="s">
        <v>219</v>
      </c>
      <c r="O12" s="123" t="s">
        <v>221</v>
      </c>
      <c r="P12" s="125" t="s">
        <v>201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</row>
    <row r="13" s="77" customFormat="1" ht="25" customHeight="1" spans="1:250">
      <c r="A13" s="103" t="s">
        <v>176</v>
      </c>
      <c r="B13" s="104">
        <f>C13-0.7</f>
        <v>14.8</v>
      </c>
      <c r="C13" s="106">
        <v>15.5</v>
      </c>
      <c r="D13" s="104">
        <f>C13+0.7</f>
        <v>16.2</v>
      </c>
      <c r="E13" s="104">
        <f>D13+0.7</f>
        <v>16.9</v>
      </c>
      <c r="F13" s="104">
        <f>E13+0.95</f>
        <v>17.85</v>
      </c>
      <c r="G13" s="104">
        <f>F13+0.95</f>
        <v>18.8</v>
      </c>
      <c r="H13" s="108"/>
      <c r="I13" s="233">
        <v>0</v>
      </c>
      <c r="J13" s="99"/>
      <c r="K13" s="123" t="s">
        <v>221</v>
      </c>
      <c r="L13" s="123" t="s">
        <v>201</v>
      </c>
      <c r="M13" s="123" t="s">
        <v>221</v>
      </c>
      <c r="N13" s="123" t="s">
        <v>221</v>
      </c>
      <c r="O13" s="123" t="s">
        <v>201</v>
      </c>
      <c r="P13" s="125" t="s">
        <v>201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</row>
    <row r="14" s="77" customFormat="1" ht="25" customHeight="1" spans="1:250">
      <c r="A14" s="103" t="s">
        <v>177</v>
      </c>
      <c r="B14" s="104">
        <f>C14-1</f>
        <v>38</v>
      </c>
      <c r="C14" s="105">
        <v>39</v>
      </c>
      <c r="D14" s="104">
        <f>C14+1</f>
        <v>40</v>
      </c>
      <c r="E14" s="104">
        <f>D14+1</f>
        <v>41</v>
      </c>
      <c r="F14" s="104">
        <f>E14+1.5</f>
        <v>42.5</v>
      </c>
      <c r="G14" s="104">
        <f>F14+1.5</f>
        <v>44</v>
      </c>
      <c r="H14" s="108"/>
      <c r="I14" s="234"/>
      <c r="J14" s="99"/>
      <c r="K14" s="123" t="s">
        <v>198</v>
      </c>
      <c r="L14" s="123" t="s">
        <v>198</v>
      </c>
      <c r="M14" s="123" t="s">
        <v>198</v>
      </c>
      <c r="N14" s="123" t="s">
        <v>198</v>
      </c>
      <c r="O14" s="123" t="s">
        <v>198</v>
      </c>
      <c r="P14" s="125" t="s">
        <v>198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</row>
    <row r="15" s="77" customFormat="1" ht="25" customHeight="1" spans="1:250">
      <c r="A15" s="222" t="s">
        <v>178</v>
      </c>
      <c r="B15" s="227">
        <v>12</v>
      </c>
      <c r="C15" s="224">
        <v>13</v>
      </c>
      <c r="D15" s="227">
        <v>13</v>
      </c>
      <c r="E15" s="227">
        <f>C15+2</f>
        <v>15</v>
      </c>
      <c r="F15" s="227">
        <v>15</v>
      </c>
      <c r="G15" s="227">
        <f>F15+1</f>
        <v>16</v>
      </c>
      <c r="H15" s="108"/>
      <c r="I15" s="234"/>
      <c r="J15" s="99"/>
      <c r="K15" s="123" t="s">
        <v>198</v>
      </c>
      <c r="L15" s="123" t="s">
        <v>198</v>
      </c>
      <c r="M15" s="123" t="s">
        <v>198</v>
      </c>
      <c r="N15" s="123" t="s">
        <v>198</v>
      </c>
      <c r="O15" s="123" t="s">
        <v>198</v>
      </c>
      <c r="P15" s="125" t="s">
        <v>198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</row>
    <row r="16" s="77" customFormat="1" ht="25" customHeight="1" spans="1:250">
      <c r="A16" s="103" t="s">
        <v>179</v>
      </c>
      <c r="B16" s="228">
        <f>C16</f>
        <v>4.5</v>
      </c>
      <c r="C16" s="229">
        <v>4.5</v>
      </c>
      <c r="D16" s="228">
        <f t="shared" ref="D16:G16" si="5">C16</f>
        <v>4.5</v>
      </c>
      <c r="E16" s="228">
        <f t="shared" si="5"/>
        <v>4.5</v>
      </c>
      <c r="F16" s="228">
        <f t="shared" si="5"/>
        <v>4.5</v>
      </c>
      <c r="G16" s="228">
        <f t="shared" si="5"/>
        <v>4.5</v>
      </c>
      <c r="H16" s="108"/>
      <c r="I16" s="234"/>
      <c r="J16" s="99"/>
      <c r="K16" s="123" t="s">
        <v>198</v>
      </c>
      <c r="L16" s="123" t="s">
        <v>198</v>
      </c>
      <c r="M16" s="123" t="s">
        <v>198</v>
      </c>
      <c r="N16" s="123" t="s">
        <v>198</v>
      </c>
      <c r="O16" s="123" t="s">
        <v>198</v>
      </c>
      <c r="P16" s="125" t="s">
        <v>198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</row>
    <row r="17" s="77" customFormat="1" ht="25" customHeight="1" spans="1:250">
      <c r="A17" s="107"/>
      <c r="B17" s="108"/>
      <c r="C17" s="108"/>
      <c r="D17" s="109"/>
      <c r="E17" s="108"/>
      <c r="F17" s="108"/>
      <c r="G17" s="108"/>
      <c r="H17" s="108"/>
      <c r="I17" s="235"/>
      <c r="J17" s="99"/>
      <c r="K17" s="123"/>
      <c r="L17" s="123"/>
      <c r="M17" s="123"/>
      <c r="N17" s="123"/>
      <c r="O17" s="123"/>
      <c r="P17" s="125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</row>
    <row r="18" s="77" customFormat="1" ht="25" customHeight="1" spans="1:250">
      <c r="A18" s="110"/>
      <c r="B18" s="111"/>
      <c r="C18" s="111"/>
      <c r="D18" s="111"/>
      <c r="E18" s="112"/>
      <c r="F18" s="111"/>
      <c r="G18" s="111"/>
      <c r="H18" s="111"/>
      <c r="I18" s="111"/>
      <c r="J18" s="113"/>
      <c r="K18" s="126"/>
      <c r="L18" s="126"/>
      <c r="M18" s="127"/>
      <c r="N18" s="126"/>
      <c r="O18" s="126"/>
      <c r="P18" s="128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</row>
    <row r="19" s="77" customFormat="1" spans="3:250">
      <c r="C19" s="78"/>
      <c r="J19" s="129"/>
      <c r="K19" s="236"/>
      <c r="L19" s="129"/>
      <c r="M19" s="129"/>
      <c r="O19" s="129"/>
      <c r="P19" s="237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</row>
    <row r="20" spans="7:16">
      <c r="G20" s="129" t="s">
        <v>181</v>
      </c>
      <c r="H20" s="230">
        <v>45755</v>
      </c>
      <c r="K20" s="129" t="s">
        <v>182</v>
      </c>
      <c r="L20" s="77" t="s">
        <v>137</v>
      </c>
      <c r="O20" s="129" t="s">
        <v>183</v>
      </c>
      <c r="P20" s="238" t="s">
        <v>140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42" sqref="G42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222</v>
      </c>
      <c r="B1" s="135"/>
      <c r="C1" s="135"/>
      <c r="D1" s="135"/>
      <c r="E1" s="135"/>
      <c r="F1" s="135"/>
      <c r="G1" s="136"/>
      <c r="H1" s="136"/>
      <c r="I1" s="135"/>
      <c r="J1" s="135"/>
      <c r="K1" s="135"/>
    </row>
    <row r="2" ht="39" customHeight="1" spans="1:11">
      <c r="A2" s="137" t="s">
        <v>53</v>
      </c>
      <c r="B2" s="138" t="s">
        <v>54</v>
      </c>
      <c r="C2" s="138"/>
      <c r="D2" s="139" t="s">
        <v>61</v>
      </c>
      <c r="E2" s="140" t="str">
        <f>首期!B4</f>
        <v>TAJJCN82968</v>
      </c>
      <c r="F2" s="141" t="s">
        <v>223</v>
      </c>
      <c r="G2" s="142" t="s">
        <v>68</v>
      </c>
      <c r="H2" s="142"/>
      <c r="I2" s="193" t="s">
        <v>57</v>
      </c>
      <c r="J2" s="194" t="s">
        <v>56</v>
      </c>
      <c r="K2" s="195"/>
    </row>
    <row r="3" ht="18" customHeight="1" spans="1:11">
      <c r="A3" s="143" t="s">
        <v>75</v>
      </c>
      <c r="B3" s="144">
        <v>8000</v>
      </c>
      <c r="C3" s="144"/>
      <c r="D3" s="145" t="s">
        <v>224</v>
      </c>
      <c r="E3" s="146" t="s">
        <v>225</v>
      </c>
      <c r="F3" s="147"/>
      <c r="G3" s="148"/>
      <c r="H3" s="149" t="s">
        <v>226</v>
      </c>
      <c r="I3" s="179"/>
      <c r="J3" s="179"/>
      <c r="K3" s="196"/>
    </row>
    <row r="4" ht="18" customHeight="1" spans="1:11">
      <c r="A4" s="150" t="s">
        <v>71</v>
      </c>
      <c r="B4" s="144">
        <v>2</v>
      </c>
      <c r="C4" s="144">
        <v>6</v>
      </c>
      <c r="D4" s="151" t="s">
        <v>227</v>
      </c>
      <c r="E4" s="147" t="s">
        <v>228</v>
      </c>
      <c r="F4" s="147"/>
      <c r="G4" s="147"/>
      <c r="H4" s="151" t="s">
        <v>229</v>
      </c>
      <c r="I4" s="151"/>
      <c r="J4" s="164" t="s">
        <v>65</v>
      </c>
      <c r="K4" s="197" t="s">
        <v>66</v>
      </c>
    </row>
    <row r="5" ht="18" customHeight="1" spans="1:11">
      <c r="A5" s="150" t="s">
        <v>230</v>
      </c>
      <c r="B5" s="144">
        <v>1</v>
      </c>
      <c r="C5" s="144"/>
      <c r="D5" s="145" t="s">
        <v>231</v>
      </c>
      <c r="E5" s="145"/>
      <c r="G5" s="145"/>
      <c r="H5" s="151" t="s">
        <v>232</v>
      </c>
      <c r="I5" s="151"/>
      <c r="J5" s="164" t="s">
        <v>65</v>
      </c>
      <c r="K5" s="197" t="s">
        <v>66</v>
      </c>
    </row>
    <row r="6" ht="18" customHeight="1" spans="1:13">
      <c r="A6" s="152" t="s">
        <v>233</v>
      </c>
      <c r="B6" s="153">
        <v>200</v>
      </c>
      <c r="C6" s="153"/>
      <c r="D6" s="154" t="s">
        <v>234</v>
      </c>
      <c r="E6" s="155" t="s">
        <v>235</v>
      </c>
      <c r="F6" s="155"/>
      <c r="G6" s="154"/>
      <c r="H6" s="156" t="s">
        <v>236</v>
      </c>
      <c r="I6" s="156"/>
      <c r="J6" s="170" t="s">
        <v>65</v>
      </c>
      <c r="K6" s="198" t="s">
        <v>66</v>
      </c>
      <c r="M6" s="199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237</v>
      </c>
      <c r="B8" s="161" t="s">
        <v>238</v>
      </c>
      <c r="C8" s="161" t="s">
        <v>239</v>
      </c>
      <c r="D8" s="161" t="s">
        <v>240</v>
      </c>
      <c r="E8" s="161" t="s">
        <v>241</v>
      </c>
      <c r="F8" s="161" t="s">
        <v>242</v>
      </c>
      <c r="G8" s="162" t="s">
        <v>243</v>
      </c>
      <c r="H8" s="163"/>
      <c r="I8" s="163"/>
      <c r="J8" s="163"/>
      <c r="K8" s="200"/>
    </row>
    <row r="9" ht="18" customHeight="1" spans="1:11">
      <c r="A9" s="150" t="s">
        <v>244</v>
      </c>
      <c r="B9" s="151"/>
      <c r="C9" s="164" t="s">
        <v>65</v>
      </c>
      <c r="D9" s="164" t="s">
        <v>66</v>
      </c>
      <c r="E9" s="145" t="s">
        <v>245</v>
      </c>
      <c r="F9" s="165" t="s">
        <v>246</v>
      </c>
      <c r="G9" s="166"/>
      <c r="H9" s="167"/>
      <c r="I9" s="167"/>
      <c r="J9" s="167"/>
      <c r="K9" s="201"/>
    </row>
    <row r="10" ht="18" customHeight="1" spans="1:11">
      <c r="A10" s="150" t="s">
        <v>247</v>
      </c>
      <c r="B10" s="151"/>
      <c r="C10" s="164" t="s">
        <v>65</v>
      </c>
      <c r="D10" s="164" t="s">
        <v>66</v>
      </c>
      <c r="E10" s="145" t="s">
        <v>248</v>
      </c>
      <c r="F10" s="165" t="s">
        <v>249</v>
      </c>
      <c r="G10" s="166" t="s">
        <v>250</v>
      </c>
      <c r="H10" s="167"/>
      <c r="I10" s="167"/>
      <c r="J10" s="167"/>
      <c r="K10" s="201"/>
    </row>
    <row r="11" ht="18" customHeight="1" spans="1:11">
      <c r="A11" s="168" t="s">
        <v>186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2"/>
    </row>
    <row r="12" ht="18" customHeight="1" spans="1:11">
      <c r="A12" s="143" t="s">
        <v>89</v>
      </c>
      <c r="B12" s="164" t="s">
        <v>85</v>
      </c>
      <c r="C12" s="164" t="s">
        <v>86</v>
      </c>
      <c r="D12" s="165"/>
      <c r="E12" s="145" t="s">
        <v>87</v>
      </c>
      <c r="F12" s="164" t="s">
        <v>85</v>
      </c>
      <c r="G12" s="164" t="s">
        <v>86</v>
      </c>
      <c r="H12" s="164"/>
      <c r="I12" s="145" t="s">
        <v>251</v>
      </c>
      <c r="J12" s="164" t="s">
        <v>85</v>
      </c>
      <c r="K12" s="197" t="s">
        <v>86</v>
      </c>
    </row>
    <row r="13" ht="18" customHeight="1" spans="1:11">
      <c r="A13" s="143" t="s">
        <v>92</v>
      </c>
      <c r="B13" s="164" t="s">
        <v>85</v>
      </c>
      <c r="C13" s="164" t="s">
        <v>86</v>
      </c>
      <c r="D13" s="165"/>
      <c r="E13" s="145" t="s">
        <v>97</v>
      </c>
      <c r="F13" s="164" t="s">
        <v>85</v>
      </c>
      <c r="G13" s="164" t="s">
        <v>86</v>
      </c>
      <c r="H13" s="164"/>
      <c r="I13" s="145" t="s">
        <v>252</v>
      </c>
      <c r="J13" s="164" t="s">
        <v>85</v>
      </c>
      <c r="K13" s="197" t="s">
        <v>86</v>
      </c>
    </row>
    <row r="14" ht="18" customHeight="1" spans="1:11">
      <c r="A14" s="152" t="s">
        <v>253</v>
      </c>
      <c r="B14" s="170" t="s">
        <v>85</v>
      </c>
      <c r="C14" s="170" t="s">
        <v>86</v>
      </c>
      <c r="D14" s="171"/>
      <c r="E14" s="154" t="s">
        <v>254</v>
      </c>
      <c r="F14" s="170" t="s">
        <v>85</v>
      </c>
      <c r="G14" s="170" t="s">
        <v>86</v>
      </c>
      <c r="H14" s="170"/>
      <c r="I14" s="154" t="s">
        <v>255</v>
      </c>
      <c r="J14" s="170" t="s">
        <v>85</v>
      </c>
      <c r="K14" s="198" t="s">
        <v>86</v>
      </c>
    </row>
    <row r="15" ht="18" customHeight="1" spans="1:11">
      <c r="A15" s="157"/>
      <c r="B15" s="172"/>
      <c r="C15" s="172"/>
      <c r="D15" s="158"/>
      <c r="E15" s="157"/>
      <c r="F15" s="172"/>
      <c r="G15" s="172"/>
      <c r="H15" s="172"/>
      <c r="I15" s="157"/>
      <c r="J15" s="172"/>
      <c r="K15" s="172"/>
    </row>
    <row r="16" s="132" customFormat="1" ht="18" customHeight="1" spans="1:11">
      <c r="A16" s="137" t="s">
        <v>256</v>
      </c>
      <c r="B16" s="173"/>
      <c r="C16" s="173"/>
      <c r="D16" s="173"/>
      <c r="E16" s="173"/>
      <c r="F16" s="173"/>
      <c r="G16" s="173"/>
      <c r="H16" s="173"/>
      <c r="I16" s="173"/>
      <c r="J16" s="173"/>
      <c r="K16" s="203"/>
    </row>
    <row r="17" ht="18" customHeight="1" spans="1:11">
      <c r="A17" s="150" t="s">
        <v>257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4"/>
    </row>
    <row r="18" ht="18" customHeight="1" spans="1:11">
      <c r="A18" s="150" t="s">
        <v>258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4"/>
    </row>
    <row r="19" ht="22" customHeight="1" spans="1:11">
      <c r="A19" s="174"/>
      <c r="B19" s="164"/>
      <c r="C19" s="164"/>
      <c r="D19" s="164"/>
      <c r="E19" s="164"/>
      <c r="F19" s="164"/>
      <c r="G19" s="164"/>
      <c r="H19" s="164"/>
      <c r="I19" s="164"/>
      <c r="J19" s="164"/>
      <c r="K19" s="197"/>
    </row>
    <row r="20" ht="22" customHeight="1" spans="1:11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205"/>
    </row>
    <row r="21" ht="22" customHeight="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5"/>
    </row>
    <row r="22" ht="22" customHeight="1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05"/>
    </row>
    <row r="23" ht="22" customHeight="1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6"/>
    </row>
    <row r="24" ht="18" customHeight="1" spans="1:11">
      <c r="A24" s="150" t="s">
        <v>122</v>
      </c>
      <c r="B24" s="151"/>
      <c r="C24" s="164" t="s">
        <v>65</v>
      </c>
      <c r="D24" s="164" t="s">
        <v>66</v>
      </c>
      <c r="E24" s="179"/>
      <c r="F24" s="179"/>
      <c r="G24" s="179"/>
      <c r="H24" s="179"/>
      <c r="I24" s="179"/>
      <c r="J24" s="179"/>
      <c r="K24" s="196"/>
    </row>
    <row r="25" ht="18" customHeight="1" spans="1:11">
      <c r="A25" s="180" t="s">
        <v>259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7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260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8" t="s">
        <v>261</v>
      </c>
    </row>
    <row r="28" ht="23" customHeight="1" spans="1:11">
      <c r="A28" s="175" t="s">
        <v>262</v>
      </c>
      <c r="B28" s="176"/>
      <c r="C28" s="176"/>
      <c r="D28" s="176"/>
      <c r="E28" s="176"/>
      <c r="F28" s="176"/>
      <c r="G28" s="176"/>
      <c r="H28" s="176"/>
      <c r="I28" s="176"/>
      <c r="J28" s="209"/>
      <c r="K28" s="210">
        <v>2</v>
      </c>
    </row>
    <row r="29" ht="23" customHeight="1" spans="1:11">
      <c r="A29" s="175" t="s">
        <v>263</v>
      </c>
      <c r="B29" s="176"/>
      <c r="C29" s="176"/>
      <c r="D29" s="176"/>
      <c r="E29" s="176"/>
      <c r="F29" s="176"/>
      <c r="G29" s="176"/>
      <c r="H29" s="176"/>
      <c r="I29" s="176"/>
      <c r="J29" s="209"/>
      <c r="K29" s="201">
        <v>2</v>
      </c>
    </row>
    <row r="30" ht="23" customHeight="1" spans="1:11">
      <c r="A30" s="175" t="s">
        <v>264</v>
      </c>
      <c r="B30" s="176"/>
      <c r="C30" s="176"/>
      <c r="D30" s="176"/>
      <c r="E30" s="176"/>
      <c r="F30" s="176"/>
      <c r="G30" s="176"/>
      <c r="H30" s="176"/>
      <c r="I30" s="176"/>
      <c r="J30" s="209"/>
      <c r="K30" s="201">
        <v>1</v>
      </c>
    </row>
    <row r="31" ht="23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209"/>
      <c r="K31" s="201"/>
    </row>
    <row r="32" ht="23" customHeight="1" spans="1:11">
      <c r="A32" s="175"/>
      <c r="B32" s="176"/>
      <c r="C32" s="176"/>
      <c r="D32" s="176"/>
      <c r="E32" s="176"/>
      <c r="F32" s="176"/>
      <c r="G32" s="176"/>
      <c r="H32" s="176"/>
      <c r="I32" s="176"/>
      <c r="J32" s="209"/>
      <c r="K32" s="211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209"/>
      <c r="K33" s="212"/>
    </row>
    <row r="34" ht="23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209"/>
      <c r="K34" s="201"/>
    </row>
    <row r="35" ht="23" customHeight="1" spans="1:11">
      <c r="A35" s="175"/>
      <c r="B35" s="176"/>
      <c r="C35" s="176"/>
      <c r="D35" s="176"/>
      <c r="E35" s="176"/>
      <c r="F35" s="176"/>
      <c r="G35" s="176"/>
      <c r="H35" s="176"/>
      <c r="I35" s="176"/>
      <c r="J35" s="209"/>
      <c r="K35" s="213"/>
    </row>
    <row r="36" ht="23" customHeight="1" spans="1:11">
      <c r="A36" s="184" t="s">
        <v>265</v>
      </c>
      <c r="B36" s="185"/>
      <c r="C36" s="185"/>
      <c r="D36" s="185"/>
      <c r="E36" s="185"/>
      <c r="F36" s="185"/>
      <c r="G36" s="185"/>
      <c r="H36" s="185"/>
      <c r="I36" s="185"/>
      <c r="J36" s="214"/>
      <c r="K36" s="215">
        <f>SUM(K28:K35)</f>
        <v>5</v>
      </c>
    </row>
    <row r="37" ht="18.75" customHeight="1" spans="1:11">
      <c r="A37" s="186" t="s">
        <v>266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6"/>
    </row>
    <row r="38" s="133" customFormat="1" ht="18.75" customHeight="1" spans="1:11">
      <c r="A38" s="150" t="s">
        <v>267</v>
      </c>
      <c r="B38" s="151"/>
      <c r="C38" s="151"/>
      <c r="D38" s="179" t="s">
        <v>268</v>
      </c>
      <c r="E38" s="179"/>
      <c r="F38" s="188" t="s">
        <v>269</v>
      </c>
      <c r="G38" s="189"/>
      <c r="H38" s="151" t="s">
        <v>270</v>
      </c>
      <c r="I38" s="151"/>
      <c r="J38" s="151" t="s">
        <v>271</v>
      </c>
      <c r="K38" s="204"/>
    </row>
    <row r="39" ht="18.75" customHeight="1" spans="1:11">
      <c r="A39" s="150" t="s">
        <v>123</v>
      </c>
      <c r="B39" s="151" t="s">
        <v>272</v>
      </c>
      <c r="C39" s="151"/>
      <c r="D39" s="151"/>
      <c r="E39" s="151"/>
      <c r="F39" s="151"/>
      <c r="G39" s="151"/>
      <c r="H39" s="151"/>
      <c r="I39" s="151"/>
      <c r="J39" s="151"/>
      <c r="K39" s="204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4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4"/>
    </row>
    <row r="42" ht="32.1" customHeight="1" spans="1:11">
      <c r="A42" s="152" t="s">
        <v>134</v>
      </c>
      <c r="B42" s="190" t="s">
        <v>273</v>
      </c>
      <c r="C42" s="190"/>
      <c r="D42" s="154" t="s">
        <v>274</v>
      </c>
      <c r="E42" s="171" t="s">
        <v>137</v>
      </c>
      <c r="F42" s="154" t="s">
        <v>138</v>
      </c>
      <c r="G42" s="191">
        <v>45759</v>
      </c>
      <c r="H42" s="192" t="s">
        <v>139</v>
      </c>
      <c r="I42" s="192"/>
      <c r="J42" s="190" t="s">
        <v>140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abSelected="1" workbookViewId="0">
      <selection activeCell="A15" sqref="$A15:$XFD15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2.75" style="77" customWidth="1"/>
    <col min="9" max="11" width="14.625" style="77" customWidth="1"/>
    <col min="12" max="14" width="14.625" style="79" customWidth="1"/>
    <col min="15" max="251" width="9" style="77"/>
    <col min="252" max="16384" width="9" style="80"/>
  </cols>
  <sheetData>
    <row r="1" s="77" customFormat="1" ht="29" customHeight="1" spans="1:254">
      <c r="A1" s="81" t="s">
        <v>143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116"/>
      <c r="M1" s="116"/>
      <c r="N1" s="116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</row>
    <row r="2" s="77" customFormat="1" ht="20" customHeight="1" spans="1:254">
      <c r="A2" s="85" t="s">
        <v>61</v>
      </c>
      <c r="B2" s="86" t="str">
        <f>首期!B4</f>
        <v>TAJJCN82968</v>
      </c>
      <c r="C2" s="87"/>
      <c r="D2" s="88"/>
      <c r="E2" s="89" t="s">
        <v>67</v>
      </c>
      <c r="F2" s="90" t="str">
        <f>首期!B5</f>
        <v>女式POLO短袖T恤</v>
      </c>
      <c r="G2" s="90"/>
      <c r="H2" s="91"/>
      <c r="I2" s="117" t="s">
        <v>57</v>
      </c>
      <c r="J2" s="118" t="s">
        <v>56</v>
      </c>
      <c r="K2" s="118"/>
      <c r="L2" s="118"/>
      <c r="M2" s="118"/>
      <c r="N2" s="119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</row>
    <row r="3" s="77" customFormat="1" spans="1:254">
      <c r="A3" s="92" t="s">
        <v>144</v>
      </c>
      <c r="B3" s="93" t="s">
        <v>145</v>
      </c>
      <c r="C3" s="94"/>
      <c r="D3" s="93"/>
      <c r="E3" s="93"/>
      <c r="F3" s="93"/>
      <c r="G3" s="93"/>
      <c r="H3" s="95"/>
      <c r="I3" s="120"/>
      <c r="J3" s="120"/>
      <c r="K3" s="120"/>
      <c r="L3" s="120"/>
      <c r="M3" s="120"/>
      <c r="N3" s="121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</row>
    <row r="4" s="77" customFormat="1" ht="16.5" spans="1:254">
      <c r="A4" s="92"/>
      <c r="B4" s="96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146</v>
      </c>
      <c r="H4" s="95"/>
      <c r="I4" s="96" t="s">
        <v>110</v>
      </c>
      <c r="J4" s="97" t="s">
        <v>111</v>
      </c>
      <c r="K4" s="97" t="s">
        <v>112</v>
      </c>
      <c r="L4" s="97" t="s">
        <v>113</v>
      </c>
      <c r="M4" s="97" t="s">
        <v>114</v>
      </c>
      <c r="N4" s="122" t="s">
        <v>146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="77" customFormat="1" ht="16.5" spans="1:254">
      <c r="A5" s="92"/>
      <c r="B5" s="96" t="s">
        <v>149</v>
      </c>
      <c r="C5" s="97" t="s">
        <v>150</v>
      </c>
      <c r="D5" s="98" t="s">
        <v>151</v>
      </c>
      <c r="E5" s="97" t="s">
        <v>152</v>
      </c>
      <c r="F5" s="97" t="s">
        <v>153</v>
      </c>
      <c r="G5" s="97" t="s">
        <v>154</v>
      </c>
      <c r="H5" s="99"/>
      <c r="I5" s="123" t="s">
        <v>148</v>
      </c>
      <c r="J5" s="123" t="s">
        <v>148</v>
      </c>
      <c r="K5" s="123" t="s">
        <v>195</v>
      </c>
      <c r="L5" s="123" t="s">
        <v>195</v>
      </c>
      <c r="M5" s="123" t="s">
        <v>148</v>
      </c>
      <c r="N5" s="124" t="s">
        <v>195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="77" customFormat="1" ht="21" customHeight="1" spans="1:254">
      <c r="A6" s="100" t="s">
        <v>157</v>
      </c>
      <c r="B6" s="101">
        <f>C6-2</f>
        <v>57.5</v>
      </c>
      <c r="C6" s="102">
        <v>59.5</v>
      </c>
      <c r="D6" s="101">
        <f>C6+2</f>
        <v>61.5</v>
      </c>
      <c r="E6" s="101">
        <f>D6+2</f>
        <v>63.5</v>
      </c>
      <c r="F6" s="101">
        <f>E6+1</f>
        <v>64.5</v>
      </c>
      <c r="G6" s="101">
        <f>F6+1</f>
        <v>65.5</v>
      </c>
      <c r="H6" s="99"/>
      <c r="I6" s="123" t="s">
        <v>275</v>
      </c>
      <c r="J6" s="123" t="s">
        <v>276</v>
      </c>
      <c r="K6" s="123" t="s">
        <v>277</v>
      </c>
      <c r="L6" s="123" t="s">
        <v>278</v>
      </c>
      <c r="M6" s="123" t="s">
        <v>279</v>
      </c>
      <c r="N6" s="125" t="s">
        <v>280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="77" customFormat="1" ht="21" customHeight="1" spans="1:254">
      <c r="A7" s="103" t="s">
        <v>161</v>
      </c>
      <c r="B7" s="104">
        <f t="shared" ref="B7:B9" si="0">C7-4</f>
        <v>86</v>
      </c>
      <c r="C7" s="105">
        <v>90</v>
      </c>
      <c r="D7" s="104">
        <f t="shared" ref="D7:D9" si="1">C7+4</f>
        <v>94</v>
      </c>
      <c r="E7" s="104">
        <f>D7+4</f>
        <v>98</v>
      </c>
      <c r="F7" s="104">
        <f t="shared" ref="F7:F9" si="2">E7+6</f>
        <v>104</v>
      </c>
      <c r="G7" s="104">
        <f t="shared" ref="G7:G9" si="3">F7+6</f>
        <v>110</v>
      </c>
      <c r="H7" s="99"/>
      <c r="I7" s="123" t="s">
        <v>281</v>
      </c>
      <c r="J7" s="123" t="s">
        <v>282</v>
      </c>
      <c r="K7" s="123" t="s">
        <v>283</v>
      </c>
      <c r="L7" s="123" t="s">
        <v>284</v>
      </c>
      <c r="M7" s="123" t="s">
        <v>285</v>
      </c>
      <c r="N7" s="125" t="s">
        <v>286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="77" customFormat="1" ht="21" customHeight="1" spans="1:254">
      <c r="A8" s="103" t="s">
        <v>164</v>
      </c>
      <c r="B8" s="104">
        <f t="shared" si="0"/>
        <v>82</v>
      </c>
      <c r="C8" s="105">
        <v>86</v>
      </c>
      <c r="D8" s="104">
        <f t="shared" si="1"/>
        <v>90</v>
      </c>
      <c r="E8" s="104">
        <f>D8+5</f>
        <v>95</v>
      </c>
      <c r="F8" s="104">
        <f t="shared" si="2"/>
        <v>101</v>
      </c>
      <c r="G8" s="104">
        <f t="shared" si="3"/>
        <v>107</v>
      </c>
      <c r="H8" s="99"/>
      <c r="I8" s="123" t="s">
        <v>287</v>
      </c>
      <c r="J8" s="123" t="s">
        <v>288</v>
      </c>
      <c r="K8" s="123" t="s">
        <v>289</v>
      </c>
      <c r="L8" s="123" t="s">
        <v>290</v>
      </c>
      <c r="M8" s="123" t="s">
        <v>291</v>
      </c>
      <c r="N8" s="125" t="s">
        <v>292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="77" customFormat="1" ht="21" customHeight="1" spans="1:254">
      <c r="A9" s="103" t="s">
        <v>167</v>
      </c>
      <c r="B9" s="104">
        <f t="shared" si="0"/>
        <v>88</v>
      </c>
      <c r="C9" s="105">
        <v>92</v>
      </c>
      <c r="D9" s="104">
        <f t="shared" si="1"/>
        <v>96</v>
      </c>
      <c r="E9" s="104">
        <f>D9+5</f>
        <v>101</v>
      </c>
      <c r="F9" s="104">
        <f t="shared" si="2"/>
        <v>107</v>
      </c>
      <c r="G9" s="104">
        <f t="shared" si="3"/>
        <v>113</v>
      </c>
      <c r="H9" s="99"/>
      <c r="I9" s="123" t="s">
        <v>293</v>
      </c>
      <c r="J9" s="123" t="s">
        <v>290</v>
      </c>
      <c r="K9" s="123" t="s">
        <v>288</v>
      </c>
      <c r="L9" s="123" t="s">
        <v>294</v>
      </c>
      <c r="M9" s="123" t="s">
        <v>295</v>
      </c>
      <c r="N9" s="125" t="s">
        <v>288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="77" customFormat="1" ht="21" customHeight="1" spans="1:254">
      <c r="A10" s="103" t="s">
        <v>170</v>
      </c>
      <c r="B10" s="104">
        <f>C10-1</f>
        <v>37</v>
      </c>
      <c r="C10" s="105">
        <v>38</v>
      </c>
      <c r="D10" s="104">
        <f>C10+1</f>
        <v>39</v>
      </c>
      <c r="E10" s="104">
        <f>D10+1</f>
        <v>40</v>
      </c>
      <c r="F10" s="104">
        <f>E10+1.2</f>
        <v>41.2</v>
      </c>
      <c r="G10" s="104">
        <f>F10+1.2</f>
        <v>42.4</v>
      </c>
      <c r="H10" s="99"/>
      <c r="I10" s="123" t="s">
        <v>296</v>
      </c>
      <c r="J10" s="123" t="s">
        <v>297</v>
      </c>
      <c r="K10" s="123" t="s">
        <v>298</v>
      </c>
      <c r="L10" s="123" t="s">
        <v>299</v>
      </c>
      <c r="M10" s="123" t="s">
        <v>300</v>
      </c>
      <c r="N10" s="125" t="s">
        <v>301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="77" customFormat="1" ht="21" customHeight="1" spans="1:254">
      <c r="A11" s="103" t="s">
        <v>171</v>
      </c>
      <c r="B11" s="104">
        <f>C11-0.5</f>
        <v>16.5</v>
      </c>
      <c r="C11" s="105">
        <v>17</v>
      </c>
      <c r="D11" s="104">
        <f t="shared" ref="D11:G11" si="4">C11+0.5</f>
        <v>17.5</v>
      </c>
      <c r="E11" s="104">
        <f t="shared" si="4"/>
        <v>18</v>
      </c>
      <c r="F11" s="104">
        <f t="shared" si="4"/>
        <v>18.5</v>
      </c>
      <c r="G11" s="104">
        <f t="shared" si="4"/>
        <v>19</v>
      </c>
      <c r="H11" s="99"/>
      <c r="I11" s="123" t="s">
        <v>302</v>
      </c>
      <c r="J11" s="123" t="s">
        <v>303</v>
      </c>
      <c r="K11" s="123" t="s">
        <v>304</v>
      </c>
      <c r="L11" s="123" t="s">
        <v>305</v>
      </c>
      <c r="M11" s="123" t="s">
        <v>305</v>
      </c>
      <c r="N11" s="125" t="s">
        <v>306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</row>
    <row r="12" s="77" customFormat="1" ht="21" customHeight="1" spans="1:254">
      <c r="A12" s="103" t="s">
        <v>174</v>
      </c>
      <c r="B12" s="104">
        <f>C12-0.7</f>
        <v>15.3</v>
      </c>
      <c r="C12" s="105">
        <v>16</v>
      </c>
      <c r="D12" s="104">
        <f>C12+0.7</f>
        <v>16.7</v>
      </c>
      <c r="E12" s="104">
        <f>D12+0.7</f>
        <v>17.4</v>
      </c>
      <c r="F12" s="104">
        <f>E12+0.95</f>
        <v>18.35</v>
      </c>
      <c r="G12" s="104">
        <f>F12+0.95</f>
        <v>19.3</v>
      </c>
      <c r="H12" s="99"/>
      <c r="I12" s="123" t="s">
        <v>304</v>
      </c>
      <c r="J12" s="123" t="s">
        <v>304</v>
      </c>
      <c r="K12" s="123" t="s">
        <v>307</v>
      </c>
      <c r="L12" s="123" t="s">
        <v>308</v>
      </c>
      <c r="M12" s="123" t="s">
        <v>309</v>
      </c>
      <c r="N12" s="125" t="s">
        <v>310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</row>
    <row r="13" s="77" customFormat="1" ht="21" customHeight="1" spans="1:254">
      <c r="A13" s="103" t="s">
        <v>176</v>
      </c>
      <c r="B13" s="104">
        <f>C13-0.7</f>
        <v>14.8</v>
      </c>
      <c r="C13" s="106">
        <v>15.5</v>
      </c>
      <c r="D13" s="104">
        <f>C13+0.7</f>
        <v>16.2</v>
      </c>
      <c r="E13" s="104">
        <f>D13+0.7</f>
        <v>16.9</v>
      </c>
      <c r="F13" s="104">
        <f>E13+0.95</f>
        <v>17.85</v>
      </c>
      <c r="G13" s="104">
        <f>F13+0.95</f>
        <v>18.8</v>
      </c>
      <c r="H13" s="99"/>
      <c r="I13" s="123" t="s">
        <v>311</v>
      </c>
      <c r="J13" s="123" t="s">
        <v>311</v>
      </c>
      <c r="K13" s="123" t="s">
        <v>312</v>
      </c>
      <c r="L13" s="123" t="s">
        <v>307</v>
      </c>
      <c r="M13" s="123" t="s">
        <v>310</v>
      </c>
      <c r="N13" s="125" t="s">
        <v>304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</row>
    <row r="14" s="77" customFormat="1" ht="21" customHeight="1" spans="1:254">
      <c r="A14" s="103" t="s">
        <v>177</v>
      </c>
      <c r="B14" s="104">
        <f>C14-1</f>
        <v>38</v>
      </c>
      <c r="C14" s="105">
        <v>39</v>
      </c>
      <c r="D14" s="104">
        <f>C14+1</f>
        <v>40</v>
      </c>
      <c r="E14" s="104">
        <f>D14+1</f>
        <v>41</v>
      </c>
      <c r="F14" s="104">
        <f>E14+1.5</f>
        <v>42.5</v>
      </c>
      <c r="G14" s="104">
        <f>F14+1.5</f>
        <v>44</v>
      </c>
      <c r="H14" s="99"/>
      <c r="I14" s="123" t="s">
        <v>304</v>
      </c>
      <c r="J14" s="123" t="s">
        <v>304</v>
      </c>
      <c r="K14" s="123" t="s">
        <v>304</v>
      </c>
      <c r="L14" s="123" t="s">
        <v>313</v>
      </c>
      <c r="M14" s="123" t="s">
        <v>304</v>
      </c>
      <c r="N14" s="125" t="s">
        <v>304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</row>
    <row r="15" s="77" customFormat="1" ht="21" customHeight="1" spans="1:254">
      <c r="A15" s="107"/>
      <c r="B15" s="108"/>
      <c r="C15" s="108"/>
      <c r="D15" s="109"/>
      <c r="E15" s="108"/>
      <c r="F15" s="108"/>
      <c r="G15" s="108"/>
      <c r="H15" s="99"/>
      <c r="I15" s="123"/>
      <c r="J15" s="123"/>
      <c r="K15" s="123"/>
      <c r="L15" s="123"/>
      <c r="M15" s="123"/>
      <c r="N15" s="125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</row>
    <row r="16" s="77" customFormat="1" ht="17.25" spans="1:254">
      <c r="A16" s="110"/>
      <c r="B16" s="111"/>
      <c r="C16" s="111"/>
      <c r="D16" s="111"/>
      <c r="E16" s="112"/>
      <c r="F16" s="111"/>
      <c r="G16" s="111"/>
      <c r="H16" s="113"/>
      <c r="I16" s="126"/>
      <c r="J16" s="126"/>
      <c r="K16" s="127"/>
      <c r="L16" s="126"/>
      <c r="M16" s="126"/>
      <c r="N16" s="128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</row>
    <row r="17" s="77" customFormat="1" spans="1:254">
      <c r="A17" s="114" t="s">
        <v>180</v>
      </c>
      <c r="B17" s="114"/>
      <c r="C17" s="114"/>
      <c r="D17" s="115"/>
      <c r="L17" s="79"/>
      <c r="M17" s="79"/>
      <c r="N17" s="79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</row>
    <row r="18" s="77" customFormat="1" spans="4:254">
      <c r="D18" s="78"/>
      <c r="I18" s="129" t="s">
        <v>181</v>
      </c>
      <c r="J18" s="130">
        <v>45759</v>
      </c>
      <c r="K18" s="129" t="s">
        <v>182</v>
      </c>
      <c r="L18" s="131" t="s">
        <v>137</v>
      </c>
      <c r="M18" s="131" t="s">
        <v>183</v>
      </c>
      <c r="N18" s="79" t="s">
        <v>140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315</v>
      </c>
      <c r="B2" s="5" t="s">
        <v>316</v>
      </c>
      <c r="C2" s="5" t="s">
        <v>317</v>
      </c>
      <c r="D2" s="5" t="s">
        <v>318</v>
      </c>
      <c r="E2" s="5" t="s">
        <v>319</v>
      </c>
      <c r="F2" s="5" t="s">
        <v>320</v>
      </c>
      <c r="G2" s="5" t="s">
        <v>321</v>
      </c>
      <c r="H2" s="67" t="s">
        <v>322</v>
      </c>
      <c r="I2" s="4" t="s">
        <v>323</v>
      </c>
      <c r="J2" s="4" t="s">
        <v>324</v>
      </c>
      <c r="K2" s="4" t="s">
        <v>325</v>
      </c>
      <c r="L2" s="4" t="s">
        <v>326</v>
      </c>
      <c r="M2" s="4" t="s">
        <v>327</v>
      </c>
      <c r="N2" s="5" t="s">
        <v>328</v>
      </c>
      <c r="O2" s="5" t="s">
        <v>329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20" customHeight="1" spans="1:15">
      <c r="A4" s="69">
        <v>1</v>
      </c>
      <c r="B4" s="53" t="s">
        <v>330</v>
      </c>
      <c r="C4" s="12" t="s">
        <v>331</v>
      </c>
      <c r="D4" s="12" t="s">
        <v>332</v>
      </c>
      <c r="E4" s="12" t="s">
        <v>333</v>
      </c>
      <c r="F4" s="12" t="s">
        <v>334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335</v>
      </c>
    </row>
    <row r="5" ht="20" customHeight="1" spans="1:15">
      <c r="A5" s="69">
        <v>2</v>
      </c>
      <c r="B5" s="53" t="s">
        <v>336</v>
      </c>
      <c r="C5" s="12" t="s">
        <v>331</v>
      </c>
      <c r="D5" s="12" t="s">
        <v>117</v>
      </c>
      <c r="E5" s="12" t="s">
        <v>333</v>
      </c>
      <c r="F5" s="12" t="s">
        <v>334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>SUM(I5:M5)</f>
        <v>3</v>
      </c>
      <c r="O5" s="9" t="s">
        <v>335</v>
      </c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337</v>
      </c>
      <c r="B9" s="20"/>
      <c r="C9" s="56"/>
      <c r="D9" s="21"/>
      <c r="E9" s="22"/>
      <c r="F9" s="56"/>
      <c r="G9" s="9"/>
      <c r="H9" s="36"/>
      <c r="I9" s="30"/>
      <c r="J9" s="19" t="s">
        <v>338</v>
      </c>
      <c r="K9" s="20"/>
      <c r="L9" s="20"/>
      <c r="M9" s="21"/>
      <c r="N9" s="20"/>
      <c r="O9" s="27"/>
    </row>
    <row r="10" ht="61" customHeight="1" spans="1:15">
      <c r="A10" s="72" t="s">
        <v>339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2025-04-15T08:04:22Z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