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验货尺寸表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<sst xmlns="http://schemas.openxmlformats.org/spreadsheetml/2006/main" count="200" uniqueCount="69">
  <si>
    <t>QC规格测量表</t>
  </si>
  <si>
    <t>款号</t>
  </si>
  <si>
    <t>TAWWFL92866</t>
  </si>
  <si>
    <t>女套羽绒冲锋衣</t>
  </si>
  <si>
    <t>指示规格 FINAL SPAC</t>
  </si>
  <si>
    <t>样品规格 FINAL SPAC</t>
  </si>
  <si>
    <t>XS</t>
  </si>
  <si>
    <t>S</t>
  </si>
  <si>
    <t>M</t>
  </si>
  <si>
    <t>L</t>
  </si>
  <si>
    <t>XL</t>
  </si>
  <si>
    <t>XXL</t>
  </si>
  <si>
    <t>XXXL</t>
  </si>
  <si>
    <t>4XL</t>
  </si>
  <si>
    <t>5XL</t>
  </si>
  <si>
    <t>紫色</t>
  </si>
  <si>
    <t>150/80B</t>
  </si>
  <si>
    <t>155/84B</t>
  </si>
  <si>
    <t>160/88B</t>
  </si>
  <si>
    <t>165/92B</t>
  </si>
  <si>
    <t>170/96B</t>
  </si>
  <si>
    <t>175/100B</t>
  </si>
  <si>
    <t>180/104B</t>
  </si>
  <si>
    <t>185/108B</t>
  </si>
  <si>
    <t>190/112B</t>
  </si>
  <si>
    <t>XXXXL</t>
  </si>
  <si>
    <t>后中长</t>
  </si>
  <si>
    <t>+0.5  +1</t>
  </si>
  <si>
    <t>+0.5  +0.5</t>
  </si>
  <si>
    <t>+0.5 +1</t>
  </si>
  <si>
    <t>+1  +0.5</t>
  </si>
  <si>
    <t>+0.5  0</t>
  </si>
  <si>
    <t>胸围</t>
  </si>
  <si>
    <t>+1  +1</t>
  </si>
  <si>
    <t>0  +1</t>
  </si>
  <si>
    <t>+1  0</t>
  </si>
  <si>
    <t>腰围</t>
  </si>
  <si>
    <t>0  +0.5</t>
  </si>
  <si>
    <t>0   +0.5</t>
  </si>
  <si>
    <t>摆围</t>
  </si>
  <si>
    <t>-0.5  0</t>
  </si>
  <si>
    <t>肩宽</t>
  </si>
  <si>
    <t>+0.5 +0.5</t>
  </si>
  <si>
    <t xml:space="preserve">-0.5 0 </t>
  </si>
  <si>
    <t>-0.7  0</t>
  </si>
  <si>
    <t>-0.4  -0.4</t>
  </si>
  <si>
    <t xml:space="preserve">-0.6  0 </t>
  </si>
  <si>
    <t>肩点袖长</t>
  </si>
  <si>
    <t>袖肥/2</t>
  </si>
  <si>
    <t>0  +0.8</t>
  </si>
  <si>
    <t>0  0</t>
  </si>
  <si>
    <t>0  +0.4</t>
  </si>
  <si>
    <t>0  -0.4</t>
  </si>
  <si>
    <t xml:space="preserve">袖口围/2
</t>
  </si>
  <si>
    <t>0  -0.5</t>
  </si>
  <si>
    <t>+0.4  0</t>
  </si>
  <si>
    <t>下领围</t>
  </si>
  <si>
    <t>-0.5 -0.5</t>
  </si>
  <si>
    <t xml:space="preserve">0  0 </t>
  </si>
  <si>
    <t>帽高</t>
  </si>
  <si>
    <t>帽宽</t>
  </si>
  <si>
    <t>内件</t>
  </si>
  <si>
    <t>+1  +0. 5</t>
  </si>
  <si>
    <t>+0.5 0</t>
  </si>
  <si>
    <t>-0.4  0</t>
  </si>
  <si>
    <t>-0.6  0</t>
  </si>
  <si>
    <t>+0.3  0</t>
  </si>
  <si>
    <t>0   0</t>
  </si>
  <si>
    <t>袖口围/2，松量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</si>
</sst>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</numFmts>
  <fonts count="81">
    <font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华文楷体"/>
      <charset val="134"/>
    </font>
    <font>
      <b/>
      <sz val="12"/>
      <color theme="1"/>
      <name val="宋体"/>
      <charset val="134"/>
    </font>
    <font>
      <sz val="12"/>
      <name val="华文楷体"/>
      <charset val="134"/>
    </font>
    <font>
      <sz val="12"/>
      <color theme="1"/>
      <name val="华文楷体"/>
      <charset val="134"/>
    </font>
    <font>
      <sz val="14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indexed="8"/>
      <name val="ＭＳ Ｐゴシック"/>
      <charset val="134"/>
    </font>
    <font>
      <sz val="11"/>
      <color rgb="FF000000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48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 applyProtection="0">
      <alignment vertical="top"/>
    </xf>
    <xf numFmtId="0" fontId="31" fillId="0" borderId="0" applyProtection="0"/>
    <xf numFmtId="0" fontId="32" fillId="34" borderId="0" applyProtection="0">
      <alignment vertical="center"/>
    </xf>
    <xf numFmtId="0" fontId="33" fillId="35" borderId="0">
      <alignment vertical="center"/>
    </xf>
    <xf numFmtId="0" fontId="32" fillId="36" borderId="0" applyProtection="0">
      <alignment vertical="center"/>
    </xf>
    <xf numFmtId="0" fontId="32" fillId="37" borderId="0" applyProtection="0">
      <alignment vertical="center"/>
    </xf>
    <xf numFmtId="0" fontId="32" fillId="38" borderId="0" applyProtection="0">
      <alignment vertical="center"/>
    </xf>
    <xf numFmtId="0" fontId="32" fillId="39" borderId="0" applyProtection="0">
      <alignment vertical="center"/>
    </xf>
    <xf numFmtId="0" fontId="32" fillId="40" borderId="0" applyProtection="0">
      <alignment vertical="center"/>
    </xf>
    <xf numFmtId="0" fontId="34" fillId="34" borderId="0" applyProtection="0">
      <alignment vertical="center"/>
    </xf>
    <xf numFmtId="0" fontId="34" fillId="36" borderId="0" applyProtection="0">
      <alignment vertical="center"/>
    </xf>
    <xf numFmtId="0" fontId="34" fillId="37" borderId="0" applyProtection="0">
      <alignment vertical="center"/>
    </xf>
    <xf numFmtId="0" fontId="34" fillId="38" borderId="0" applyProtection="0">
      <alignment vertical="center"/>
    </xf>
    <xf numFmtId="0" fontId="34" fillId="39" borderId="0" applyProtection="0">
      <alignment vertical="center"/>
    </xf>
    <xf numFmtId="0" fontId="35" fillId="41" borderId="0">
      <alignment vertical="center"/>
    </xf>
    <xf numFmtId="0" fontId="34" fillId="40" borderId="0" applyProtection="0">
      <alignment vertical="center"/>
    </xf>
    <xf numFmtId="0" fontId="32" fillId="42" borderId="0" applyProtection="0">
      <alignment vertical="center"/>
    </xf>
    <xf numFmtId="0" fontId="32" fillId="43" borderId="0" applyProtection="0">
      <alignment vertical="center"/>
    </xf>
    <xf numFmtId="0" fontId="32" fillId="44" borderId="0" applyProtection="0">
      <alignment vertical="center"/>
    </xf>
    <xf numFmtId="0" fontId="32" fillId="38" borderId="0" applyProtection="0">
      <alignment vertical="center"/>
    </xf>
    <xf numFmtId="0" fontId="32" fillId="42" borderId="0" applyProtection="0">
      <alignment vertical="center"/>
    </xf>
    <xf numFmtId="0" fontId="32" fillId="45" borderId="0" applyProtection="0">
      <alignment vertical="center"/>
    </xf>
    <xf numFmtId="0" fontId="34" fillId="42" borderId="0" applyProtection="0">
      <alignment vertical="center"/>
    </xf>
    <xf numFmtId="0" fontId="34" fillId="43" borderId="0" applyProtection="0">
      <alignment vertical="center"/>
    </xf>
    <xf numFmtId="0" fontId="34" fillId="44" borderId="0" applyProtection="0">
      <alignment vertical="center"/>
    </xf>
    <xf numFmtId="0" fontId="34" fillId="38" borderId="0" applyProtection="0">
      <alignment vertical="center"/>
    </xf>
    <xf numFmtId="0" fontId="34" fillId="42" borderId="0" applyProtection="0">
      <alignment vertical="center"/>
    </xf>
    <xf numFmtId="0" fontId="34" fillId="45" borderId="0" applyProtection="0">
      <alignment vertical="center"/>
    </xf>
    <xf numFmtId="0" fontId="36" fillId="46" borderId="0" applyProtection="0">
      <alignment vertical="center"/>
    </xf>
    <xf numFmtId="0" fontId="36" fillId="43" borderId="0" applyProtection="0">
      <alignment vertical="center"/>
    </xf>
    <xf numFmtId="0" fontId="36" fillId="44" borderId="0" applyProtection="0">
      <alignment vertical="center"/>
    </xf>
    <xf numFmtId="0" fontId="36" fillId="47" borderId="0" applyProtection="0">
      <alignment vertical="center"/>
    </xf>
    <xf numFmtId="0" fontId="36" fillId="48" borderId="0" applyProtection="0">
      <alignment vertical="center"/>
    </xf>
    <xf numFmtId="0" fontId="36" fillId="49" borderId="0" applyProtection="0">
      <alignment vertical="center"/>
    </xf>
    <xf numFmtId="0" fontId="37" fillId="46" borderId="0" applyProtection="0">
      <alignment vertical="center"/>
    </xf>
    <xf numFmtId="0" fontId="37" fillId="43" borderId="0" applyProtection="0">
      <alignment vertical="center"/>
    </xf>
    <xf numFmtId="0" fontId="37" fillId="44" borderId="0" applyProtection="0">
      <alignment vertical="center"/>
    </xf>
    <xf numFmtId="0" fontId="37" fillId="47" borderId="0" applyProtection="0">
      <alignment vertical="center"/>
    </xf>
    <xf numFmtId="0" fontId="37" fillId="48" borderId="0" applyProtection="0">
      <alignment vertical="center"/>
    </xf>
    <xf numFmtId="0" fontId="37" fillId="49" borderId="0" applyProtection="0">
      <alignment vertical="center"/>
    </xf>
    <xf numFmtId="0" fontId="36" fillId="44" borderId="0" applyProtection="0">
      <alignment vertical="center"/>
    </xf>
    <xf numFmtId="0" fontId="36" fillId="50" borderId="0" applyProtection="0">
      <alignment vertical="center"/>
    </xf>
    <xf numFmtId="0" fontId="36" fillId="51" borderId="0" applyProtection="0">
      <alignment vertical="center"/>
    </xf>
    <xf numFmtId="0" fontId="36" fillId="52" borderId="0" applyProtection="0">
      <alignment vertical="center"/>
    </xf>
    <xf numFmtId="0" fontId="36" fillId="47" borderId="0" applyProtection="0">
      <alignment vertical="center"/>
    </xf>
    <xf numFmtId="0" fontId="36" fillId="48" borderId="0" applyProtection="0">
      <alignment vertical="center"/>
    </xf>
    <xf numFmtId="0" fontId="36" fillId="53" borderId="0" applyProtection="0">
      <alignment vertical="center"/>
    </xf>
    <xf numFmtId="0" fontId="38" fillId="36" borderId="0" applyProtection="0">
      <alignment vertical="center"/>
    </xf>
    <xf numFmtId="0" fontId="39" fillId="54" borderId="16" applyProtection="0">
      <alignment vertical="center"/>
    </xf>
    <xf numFmtId="0" fontId="40" fillId="55" borderId="17" applyProtection="0">
      <alignment vertical="center"/>
    </xf>
    <xf numFmtId="0" fontId="41" fillId="0" borderId="0" applyProtection="0">
      <alignment vertical="center"/>
    </xf>
    <xf numFmtId="0" fontId="42" fillId="37" borderId="0" applyProtection="0">
      <alignment vertical="center"/>
    </xf>
    <xf numFmtId="0" fontId="43" fillId="0" borderId="18" applyProtection="0">
      <alignment vertical="center"/>
    </xf>
    <xf numFmtId="0" fontId="44" fillId="0" borderId="19" applyProtection="0">
      <alignment vertical="center"/>
    </xf>
    <xf numFmtId="0" fontId="45" fillId="0" borderId="20" applyProtection="0">
      <alignment vertical="center"/>
    </xf>
    <xf numFmtId="0" fontId="45" fillId="0" borderId="0" applyProtection="0">
      <alignment vertical="center"/>
    </xf>
    <xf numFmtId="0" fontId="46" fillId="40" borderId="16" applyProtection="0">
      <alignment vertical="center"/>
    </xf>
    <xf numFmtId="0" fontId="47" fillId="0" borderId="21" applyProtection="0">
      <alignment vertical="center"/>
    </xf>
    <xf numFmtId="0" fontId="48" fillId="56" borderId="0" applyProtection="0">
      <alignment vertical="center"/>
    </xf>
    <xf numFmtId="0" fontId="49" fillId="0" borderId="0"/>
    <xf numFmtId="0" fontId="32" fillId="57" borderId="22" applyProtection="0">
      <alignment vertical="center"/>
    </xf>
    <xf numFmtId="0" fontId="50" fillId="54" borderId="23" applyProtection="0">
      <alignment vertical="center"/>
    </xf>
    <xf numFmtId="0" fontId="51" fillId="0" borderId="0">
      <alignment horizontal="center" vertical="center"/>
    </xf>
    <xf numFmtId="0" fontId="52" fillId="0" borderId="0">
      <alignment horizontal="center" vertical="center"/>
    </xf>
    <xf numFmtId="0" fontId="51" fillId="0" borderId="0">
      <alignment horizontal="center" vertical="center"/>
    </xf>
    <xf numFmtId="0" fontId="52" fillId="0" borderId="0">
      <alignment horizontal="center" vertical="center"/>
    </xf>
    <xf numFmtId="0" fontId="51" fillId="0" borderId="0">
      <alignment horizontal="center" vertical="center"/>
    </xf>
    <xf numFmtId="0" fontId="51" fillId="0" borderId="0">
      <alignment horizontal="center" vertical="center"/>
    </xf>
    <xf numFmtId="0" fontId="52" fillId="0" borderId="0">
      <alignment horizontal="center" vertical="center"/>
    </xf>
    <xf numFmtId="0" fontId="53" fillId="0" borderId="0">
      <alignment horizontal="center" vertical="center"/>
    </xf>
    <xf numFmtId="0" fontId="54" fillId="0" borderId="0" applyProtection="0">
      <alignment vertical="center"/>
    </xf>
    <xf numFmtId="0" fontId="55" fillId="0" borderId="24" applyProtection="0">
      <alignment vertical="center"/>
    </xf>
    <xf numFmtId="0" fontId="56" fillId="0" borderId="0" applyProtection="0">
      <alignment vertical="center"/>
    </xf>
    <xf numFmtId="0" fontId="37" fillId="50" borderId="0" applyProtection="0">
      <alignment vertical="center"/>
    </xf>
    <xf numFmtId="0" fontId="37" fillId="51" borderId="0" applyProtection="0">
      <alignment vertical="center"/>
    </xf>
    <xf numFmtId="0" fontId="37" fillId="52" borderId="0" applyProtection="0">
      <alignment vertical="center"/>
    </xf>
    <xf numFmtId="0" fontId="37" fillId="47" borderId="0" applyProtection="0">
      <alignment vertical="center"/>
    </xf>
    <xf numFmtId="0" fontId="37" fillId="48" borderId="0" applyProtection="0">
      <alignment vertical="center"/>
    </xf>
    <xf numFmtId="0" fontId="37" fillId="53" borderId="0" applyProtection="0">
      <alignment vertical="center"/>
    </xf>
    <xf numFmtId="0" fontId="57" fillId="0" borderId="0" applyProtection="0">
      <alignment vertical="center"/>
    </xf>
    <xf numFmtId="0" fontId="58" fillId="55" borderId="17" applyProtection="0">
      <alignment vertical="center"/>
    </xf>
    <xf numFmtId="0" fontId="59" fillId="56" borderId="0" applyProtection="0">
      <alignment vertical="center"/>
    </xf>
    <xf numFmtId="0" fontId="60" fillId="0" borderId="0">
      <alignment vertical="center"/>
    </xf>
    <xf numFmtId="0" fontId="32" fillId="57" borderId="22" applyProtection="0">
      <alignment vertical="center"/>
    </xf>
    <xf numFmtId="0" fontId="61" fillId="0" borderId="21" applyProtection="0">
      <alignment vertical="center"/>
    </xf>
    <xf numFmtId="9" fontId="32" fillId="0" borderId="0" applyProtection="0">
      <alignment vertical="center"/>
    </xf>
    <xf numFmtId="0" fontId="62" fillId="0" borderId="0" applyProtection="0"/>
    <xf numFmtId="0" fontId="63" fillId="0" borderId="0">
      <alignment vertical="center"/>
    </xf>
    <xf numFmtId="0" fontId="38" fillId="36" borderId="0" applyProtection="0">
      <alignment vertical="center"/>
    </xf>
    <xf numFmtId="0" fontId="38" fillId="36" borderId="0" applyProtection="0">
      <alignment vertical="center"/>
    </xf>
    <xf numFmtId="0" fontId="38" fillId="36" borderId="0" applyProtection="0">
      <alignment vertical="center"/>
    </xf>
    <xf numFmtId="0" fontId="38" fillId="36" borderId="0" applyProtection="0">
      <alignment vertical="center"/>
    </xf>
    <xf numFmtId="0" fontId="38" fillId="36" borderId="0" applyProtection="0">
      <alignment vertical="center"/>
    </xf>
    <xf numFmtId="0" fontId="38" fillId="36" borderId="0" applyProtection="0">
      <alignment vertical="center"/>
    </xf>
    <xf numFmtId="0" fontId="38" fillId="36" borderId="0" applyProtection="0">
      <alignment vertical="center"/>
    </xf>
    <xf numFmtId="0" fontId="38" fillId="36" borderId="0" applyProtection="0">
      <alignment vertical="center"/>
    </xf>
    <xf numFmtId="0" fontId="38" fillId="36" borderId="0" applyProtection="0">
      <alignment vertical="center"/>
    </xf>
    <xf numFmtId="0" fontId="64" fillId="0" borderId="0" applyProtection="0">
      <alignment vertical="center"/>
    </xf>
    <xf numFmtId="0" fontId="32" fillId="0" borderId="0">
      <alignment vertical="center"/>
    </xf>
    <xf numFmtId="0" fontId="65" fillId="0" borderId="0"/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6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32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10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32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32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10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32" fillId="0" borderId="0">
      <alignment vertical="center"/>
    </xf>
    <xf numFmtId="0" fontId="10" fillId="0" borderId="0">
      <alignment vertical="center"/>
    </xf>
    <xf numFmtId="0" fontId="64" fillId="0" borderId="0">
      <alignment vertical="center"/>
    </xf>
    <xf numFmtId="0" fontId="64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32" fillId="0" borderId="0" applyProtection="0">
      <alignment vertical="center"/>
    </xf>
    <xf numFmtId="0" fontId="64" fillId="0" borderId="0"/>
    <xf numFmtId="0" fontId="64" fillId="0" borderId="0"/>
    <xf numFmtId="0" fontId="64" fillId="0" borderId="0" applyProtection="0"/>
    <xf numFmtId="0" fontId="64" fillId="0" borderId="0"/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/>
    <xf numFmtId="0" fontId="64" fillId="0" borderId="0">
      <alignment vertical="top"/>
    </xf>
    <xf numFmtId="0" fontId="64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top"/>
    </xf>
    <xf numFmtId="0" fontId="32" fillId="0" borderId="0">
      <alignment vertical="center"/>
    </xf>
    <xf numFmtId="0" fontId="64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 applyProtection="0"/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>
      <alignment vertical="center"/>
    </xf>
    <xf numFmtId="0" fontId="10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10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49" fillId="0" borderId="0">
      <alignment vertical="center"/>
    </xf>
    <xf numFmtId="0" fontId="33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6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>
      <alignment vertical="center"/>
    </xf>
    <xf numFmtId="0" fontId="64" fillId="0" borderId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/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33" fillId="0" borderId="0">
      <alignment vertical="center"/>
    </xf>
    <xf numFmtId="0" fontId="10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4" fillId="0" borderId="0"/>
    <xf numFmtId="0" fontId="64" fillId="0" borderId="0"/>
    <xf numFmtId="0" fontId="10" fillId="0" borderId="0"/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6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64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6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8" fillId="0" borderId="0">
      <alignment vertical="center"/>
    </xf>
    <xf numFmtId="0" fontId="69" fillId="54" borderId="23" applyProtection="0">
      <alignment vertical="center"/>
    </xf>
    <xf numFmtId="0" fontId="70" fillId="36" borderId="0" applyProtection="0">
      <alignment vertical="center"/>
    </xf>
    <xf numFmtId="0" fontId="42" fillId="37" borderId="0" applyProtection="0">
      <alignment vertical="center"/>
    </xf>
    <xf numFmtId="0" fontId="42" fillId="37" borderId="0" applyProtection="0">
      <alignment vertical="center"/>
    </xf>
    <xf numFmtId="0" fontId="42" fillId="37" borderId="0" applyProtection="0">
      <alignment vertical="center"/>
    </xf>
    <xf numFmtId="0" fontId="42" fillId="37" borderId="0" applyProtection="0">
      <alignment vertical="center"/>
    </xf>
    <xf numFmtId="0" fontId="42" fillId="37" borderId="0" applyProtection="0">
      <alignment vertical="center"/>
    </xf>
    <xf numFmtId="0" fontId="42" fillId="37" borderId="0" applyProtection="0">
      <alignment vertical="center"/>
    </xf>
    <xf numFmtId="0" fontId="42" fillId="37" borderId="0" applyProtection="0">
      <alignment vertical="center"/>
    </xf>
    <xf numFmtId="0" fontId="42" fillId="37" borderId="0" applyProtection="0">
      <alignment vertical="center"/>
    </xf>
    <xf numFmtId="0" fontId="42" fillId="37" borderId="0" applyProtection="0">
      <alignment vertical="center"/>
    </xf>
    <xf numFmtId="40" fontId="32" fillId="0" borderId="0" applyProtection="0">
      <alignment vertical="center"/>
    </xf>
    <xf numFmtId="38" fontId="32" fillId="0" borderId="0" applyProtection="0">
      <alignment vertical="center"/>
    </xf>
    <xf numFmtId="0" fontId="71" fillId="0" borderId="24" applyProtection="0">
      <alignment vertical="center"/>
    </xf>
    <xf numFmtId="0" fontId="72" fillId="54" borderId="16" applyProtection="0">
      <alignment vertical="center"/>
    </xf>
    <xf numFmtId="0" fontId="73" fillId="0" borderId="18" applyProtection="0">
      <alignment vertical="center"/>
    </xf>
    <xf numFmtId="0" fontId="74" fillId="0" borderId="19" applyProtection="0">
      <alignment vertical="center"/>
    </xf>
    <xf numFmtId="0" fontId="75" fillId="0" borderId="20" applyProtection="0">
      <alignment vertical="center"/>
    </xf>
    <xf numFmtId="0" fontId="75" fillId="0" borderId="0" applyProtection="0">
      <alignment vertical="center"/>
    </xf>
    <xf numFmtId="0" fontId="76" fillId="0" borderId="0" applyProtection="0">
      <alignment vertical="center"/>
    </xf>
    <xf numFmtId="0" fontId="77" fillId="37" borderId="0" applyProtection="0">
      <alignment vertical="center"/>
    </xf>
    <xf numFmtId="43" fontId="32" fillId="0" borderId="0" applyProtection="0">
      <alignment vertical="center"/>
    </xf>
    <xf numFmtId="41" fontId="32" fillId="0" borderId="0" applyProtection="0">
      <alignment vertical="center"/>
    </xf>
    <xf numFmtId="0" fontId="78" fillId="40" borderId="16" applyProtection="0">
      <alignment vertical="center"/>
    </xf>
    <xf numFmtId="0" fontId="48" fillId="56" borderId="0" applyProtection="0">
      <alignment vertical="center"/>
    </xf>
    <xf numFmtId="0" fontId="48" fillId="56" borderId="0" applyProtection="0">
      <alignment vertical="center"/>
    </xf>
    <xf numFmtId="0" fontId="48" fillId="56" borderId="0" applyProtection="0">
      <alignment vertical="center"/>
    </xf>
    <xf numFmtId="0" fontId="79" fillId="0" borderId="0" applyProtection="0">
      <alignment vertical="center"/>
    </xf>
    <xf numFmtId="176" fontId="32" fillId="0" borderId="0" applyProtection="0">
      <alignment vertical="center"/>
    </xf>
    <xf numFmtId="177" fontId="32" fillId="0" borderId="0" applyProtection="0">
      <alignment vertical="center"/>
    </xf>
    <xf numFmtId="0" fontId="31" fillId="0" borderId="0" applyProtection="0"/>
    <xf numFmtId="0" fontId="31" fillId="0" borderId="0"/>
    <xf numFmtId="0" fontId="31" fillId="0" borderId="0" applyProtection="0"/>
    <xf numFmtId="0" fontId="64" fillId="0" borderId="0">
      <alignment vertical="center"/>
    </xf>
    <xf numFmtId="0" fontId="80" fillId="0" borderId="0">
      <alignment vertical="center"/>
    </xf>
  </cellStyleXfs>
  <cellXfs count="28">
    <xf numFmtId="0" fontId="0" fillId="0" borderId="0" xfId="0"/>
    <xf numFmtId="0" fontId="1" fillId="2" borderId="0" xfId="257" applyFont="1" applyFill="1" applyAlignment="1">
      <alignment horizontal="center" vertical="center"/>
    </xf>
    <xf numFmtId="0" fontId="2" fillId="2" borderId="0" xfId="257" applyFont="1" applyFill="1" applyAlignment="1">
      <alignment horizontal="center" vertical="center"/>
    </xf>
    <xf numFmtId="49" fontId="2" fillId="2" borderId="0" xfId="257" applyNumberFormat="1" applyFont="1" applyFill="1" applyAlignment="1">
      <alignment horizontal="center" vertical="center"/>
    </xf>
    <xf numFmtId="0" fontId="3" fillId="2" borderId="0" xfId="257" applyFont="1" applyFill="1" applyBorder="1" applyAlignment="1">
      <alignment horizontal="center" vertical="center"/>
    </xf>
    <xf numFmtId="0" fontId="1" fillId="2" borderId="1" xfId="222" applyFont="1" applyFill="1" applyBorder="1" applyAlignment="1">
      <alignment horizontal="center" vertical="center"/>
    </xf>
    <xf numFmtId="0" fontId="4" fillId="2" borderId="2" xfId="257" applyFont="1" applyFill="1" applyBorder="1" applyAlignment="1">
      <alignment horizontal="center" vertical="center"/>
    </xf>
    <xf numFmtId="0" fontId="4" fillId="2" borderId="3" xfId="257" applyFont="1" applyFill="1" applyBorder="1" applyAlignment="1">
      <alignment horizontal="center" vertical="center"/>
    </xf>
    <xf numFmtId="0" fontId="4" fillId="2" borderId="4" xfId="257" applyFont="1" applyFill="1" applyBorder="1" applyAlignment="1">
      <alignment horizontal="center" vertical="center"/>
    </xf>
    <xf numFmtId="0" fontId="4" fillId="2" borderId="5" xfId="243" applyFont="1" applyFill="1" applyBorder="1" applyAlignment="1">
      <alignment horizontal="center" vertical="center"/>
    </xf>
    <xf numFmtId="0" fontId="1" fillId="2" borderId="6" xfId="257" applyFont="1" applyFill="1" applyBorder="1" applyAlignment="1" applyProtection="1">
      <alignment horizontal="center" vertical="center"/>
    </xf>
    <xf numFmtId="0" fontId="5" fillId="2" borderId="5" xfId="257" applyFont="1" applyFill="1" applyBorder="1" applyAlignment="1">
      <alignment horizontal="center" vertical="center"/>
    </xf>
    <xf numFmtId="0" fontId="6" fillId="2" borderId="5" xfId="243" applyFont="1" applyFill="1" applyBorder="1" applyAlignment="1">
      <alignment horizontal="center" vertical="center"/>
    </xf>
    <xf numFmtId="0" fontId="7" fillId="2" borderId="5" xfId="243" applyFont="1" applyFill="1" applyBorder="1" applyAlignment="1">
      <alignment horizontal="center" vertical="center"/>
    </xf>
    <xf numFmtId="0" fontId="6" fillId="2" borderId="5" xfId="243" applyFont="1" applyFill="1" applyBorder="1" applyAlignment="1">
      <alignment horizontal="center" vertical="center" wrapText="1"/>
    </xf>
    <xf numFmtId="0" fontId="8" fillId="2" borderId="2" xfId="365" applyFont="1" applyFill="1" applyBorder="1" applyAlignment="1">
      <alignment horizontal="center" vertical="center"/>
    </xf>
    <xf numFmtId="0" fontId="8" fillId="2" borderId="3" xfId="365" applyFont="1" applyFill="1" applyBorder="1" applyAlignment="1">
      <alignment horizontal="center" vertical="center"/>
    </xf>
    <xf numFmtId="0" fontId="9" fillId="2" borderId="0" xfId="288" applyFont="1" applyFill="1" applyAlignment="1">
      <alignment horizontal="center" vertical="center"/>
    </xf>
    <xf numFmtId="49" fontId="3" fillId="2" borderId="0" xfId="257" applyNumberFormat="1" applyFont="1" applyFill="1" applyBorder="1" applyAlignment="1">
      <alignment horizontal="center" vertical="center"/>
    </xf>
    <xf numFmtId="0" fontId="1" fillId="2" borderId="7" xfId="257" applyFont="1" applyFill="1" applyBorder="1" applyAlignment="1">
      <alignment horizontal="center" vertical="center"/>
    </xf>
    <xf numFmtId="49" fontId="1" fillId="2" borderId="7" xfId="257" applyNumberFormat="1" applyFont="1" applyFill="1" applyBorder="1" applyAlignment="1">
      <alignment horizontal="center" vertical="center"/>
    </xf>
    <xf numFmtId="0" fontId="2" fillId="2" borderId="5" xfId="257" applyFont="1" applyFill="1" applyBorder="1" applyAlignment="1">
      <alignment horizontal="center" vertical="center"/>
    </xf>
    <xf numFmtId="49" fontId="5" fillId="2" borderId="2" xfId="257" applyNumberFormat="1" applyFont="1" applyFill="1" applyBorder="1" applyAlignment="1">
      <alignment horizontal="center" vertical="center"/>
    </xf>
    <xf numFmtId="49" fontId="5" fillId="2" borderId="3" xfId="257" applyNumberFormat="1" applyFont="1" applyFill="1" applyBorder="1" applyAlignment="1">
      <alignment horizontal="center" vertical="center"/>
    </xf>
    <xf numFmtId="49" fontId="2" fillId="2" borderId="5" xfId="257" applyNumberFormat="1" applyFont="1" applyFill="1" applyBorder="1" applyAlignment="1">
      <alignment horizontal="center" vertical="center"/>
    </xf>
    <xf numFmtId="0" fontId="8" fillId="2" borderId="4" xfId="365" applyFont="1" applyFill="1" applyBorder="1" applyAlignment="1">
      <alignment horizontal="center" vertical="center"/>
    </xf>
    <xf numFmtId="49" fontId="9" fillId="2" borderId="0" xfId="288" applyNumberFormat="1" applyFont="1" applyFill="1" applyAlignment="1">
      <alignment horizontal="center" vertical="center"/>
    </xf>
    <xf numFmtId="49" fontId="5" fillId="2" borderId="4" xfId="257" applyNumberFormat="1" applyFont="1" applyFill="1" applyBorder="1" applyAlignment="1">
      <alignment horizontal="center" vertical="center"/>
    </xf>
  </cellXfs>
  <cellStyles count="44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1 2" xfId="52"/>
    <cellStyle name="20% - Accent2" xfId="53"/>
    <cellStyle name="20% - Accent3" xfId="54"/>
    <cellStyle name="20% - Accent4" xfId="55"/>
    <cellStyle name="20% - Accent5" xfId="56"/>
    <cellStyle name="20% - Accent6" xfId="57"/>
    <cellStyle name="20% - アクセント 1" xfId="58"/>
    <cellStyle name="20% - アクセント 2" xfId="59"/>
    <cellStyle name="20% - アクセント 3" xfId="60"/>
    <cellStyle name="20% - アクセント 4" xfId="61"/>
    <cellStyle name="20% - アクセント 5" xfId="62"/>
    <cellStyle name="20% - アクセント 5 2" xfId="63"/>
    <cellStyle name="20% - アクセント 6" xfId="64"/>
    <cellStyle name="40% - Accent1" xfId="65"/>
    <cellStyle name="40% - Accent2" xfId="66"/>
    <cellStyle name="40% - Accent3" xfId="67"/>
    <cellStyle name="40% - Accent4" xfId="68"/>
    <cellStyle name="40% - Accent5" xfId="69"/>
    <cellStyle name="40% - Accent6" xfId="70"/>
    <cellStyle name="40% - アクセント 1" xfId="71"/>
    <cellStyle name="40% - アクセント 2" xfId="72"/>
    <cellStyle name="40% - アクセント 3" xfId="73"/>
    <cellStyle name="40% - アクセント 4" xfId="74"/>
    <cellStyle name="40% - アクセント 5" xfId="75"/>
    <cellStyle name="40% - アクセント 6" xfId="76"/>
    <cellStyle name="60% - Accent1" xfId="77"/>
    <cellStyle name="60% - Accent2" xfId="78"/>
    <cellStyle name="60% - Accent3" xfId="79"/>
    <cellStyle name="60% - Accent4" xfId="80"/>
    <cellStyle name="60% - Accent5" xfId="81"/>
    <cellStyle name="60% - Accent6" xfId="82"/>
    <cellStyle name="60% - アクセント 1" xfId="83"/>
    <cellStyle name="60% - アクセント 2" xfId="84"/>
    <cellStyle name="60% - アクセント 3" xfId="85"/>
    <cellStyle name="60% - アクセント 4" xfId="86"/>
    <cellStyle name="60% - アクセント 5" xfId="87"/>
    <cellStyle name="60% - アクセント 6" xfId="88"/>
    <cellStyle name="60% - 强调文字颜色 3 2" xfId="89"/>
    <cellStyle name="Accent1" xfId="90"/>
    <cellStyle name="Accent2" xfId="91"/>
    <cellStyle name="Accent3" xfId="92"/>
    <cellStyle name="Accent4" xfId="93"/>
    <cellStyle name="Accent5" xfId="94"/>
    <cellStyle name="Accent6" xfId="95"/>
    <cellStyle name="Bad" xfId="96"/>
    <cellStyle name="Calculation" xfId="97"/>
    <cellStyle name="Check Cell" xfId="98"/>
    <cellStyle name="Explanatory Text" xfId="99"/>
    <cellStyle name="Good" xfId="100"/>
    <cellStyle name="Heading 1" xfId="101"/>
    <cellStyle name="Heading 2" xfId="102"/>
    <cellStyle name="Heading 3" xfId="103"/>
    <cellStyle name="Heading 4" xfId="104"/>
    <cellStyle name="Input" xfId="105"/>
    <cellStyle name="Linked Cell" xfId="106"/>
    <cellStyle name="Neutral" xfId="107"/>
    <cellStyle name="Normal_71125A_SRX 500 JKT BOM" xfId="108"/>
    <cellStyle name="Note" xfId="109"/>
    <cellStyle name="Output" xfId="110"/>
    <cellStyle name="S10" xfId="111"/>
    <cellStyle name="S10 2" xfId="112"/>
    <cellStyle name="S11" xfId="113"/>
    <cellStyle name="S12" xfId="114"/>
    <cellStyle name="S13" xfId="115"/>
    <cellStyle name="S16" xfId="116"/>
    <cellStyle name="S9" xfId="117"/>
    <cellStyle name="S9 2" xfId="118"/>
    <cellStyle name="Title" xfId="119"/>
    <cellStyle name="Total" xfId="120"/>
    <cellStyle name="Warning Text" xfId="121"/>
    <cellStyle name="アクセント 1" xfId="122"/>
    <cellStyle name="アクセント 2" xfId="123"/>
    <cellStyle name="アクセント 3" xfId="124"/>
    <cellStyle name="アクセント 4" xfId="125"/>
    <cellStyle name="アクセント 5" xfId="126"/>
    <cellStyle name="アクセント 6" xfId="127"/>
    <cellStyle name="タイトル" xfId="128"/>
    <cellStyle name="チェック セル" xfId="129"/>
    <cellStyle name="どちらでもない" xfId="130"/>
    <cellStyle name="ハイパーリンク_組曲プレゼン.xls" xfId="131"/>
    <cellStyle name="メモ" xfId="132"/>
    <cellStyle name="リンク セル" xfId="133"/>
    <cellStyle name="百分比 2" xfId="134"/>
    <cellStyle name="標準_組曲プレゼン.xls" xfId="135"/>
    <cellStyle name="表示済みのハイパーリンク_組曲プレゼン.xls" xfId="136"/>
    <cellStyle name="差_2011秋冬季生产放量表2-9(韩姐原始单)" xfId="137"/>
    <cellStyle name="差_YKK 拉链大货报价09.12.09" xfId="138"/>
    <cellStyle name="差_服装" xfId="139"/>
    <cellStyle name="差_服装_1" xfId="140"/>
    <cellStyle name="差_童装" xfId="141"/>
    <cellStyle name="差_下单表" xfId="142"/>
    <cellStyle name="差_鞋品" xfId="143"/>
    <cellStyle name="差_鞋品_1" xfId="144"/>
    <cellStyle name="差_装备" xfId="145"/>
    <cellStyle name="常规 10" xfId="146"/>
    <cellStyle name="常规 10 10" xfId="147"/>
    <cellStyle name="常规 10 2" xfId="148"/>
    <cellStyle name="常规 100" xfId="149"/>
    <cellStyle name="常规 100 2" xfId="150"/>
    <cellStyle name="常规 101" xfId="151"/>
    <cellStyle name="常规 101 2" xfId="152"/>
    <cellStyle name="常规 102" xfId="153"/>
    <cellStyle name="常规 102 2" xfId="154"/>
    <cellStyle name="常规 103" xfId="155"/>
    <cellStyle name="常规 105" xfId="156"/>
    <cellStyle name="常规 105 2" xfId="157"/>
    <cellStyle name="常规 106" xfId="158"/>
    <cellStyle name="常规 106 2" xfId="159"/>
    <cellStyle name="常规 109" xfId="160"/>
    <cellStyle name="常规 109 2" xfId="161"/>
    <cellStyle name="常规 11" xfId="162"/>
    <cellStyle name="常规 110" xfId="163"/>
    <cellStyle name="常规 111" xfId="164"/>
    <cellStyle name="常规 113" xfId="165"/>
    <cellStyle name="常规 114" xfId="166"/>
    <cellStyle name="常规 114 2" xfId="167"/>
    <cellStyle name="常规 115" xfId="168"/>
    <cellStyle name="常规 115 2" xfId="169"/>
    <cellStyle name="常规 116" xfId="170"/>
    <cellStyle name="常规 116 2" xfId="171"/>
    <cellStyle name="常规 117" xfId="172"/>
    <cellStyle name="常规 117 2" xfId="173"/>
    <cellStyle name="常规 118" xfId="174"/>
    <cellStyle name="常规 118 2" xfId="175"/>
    <cellStyle name="常规 12" xfId="176"/>
    <cellStyle name="常规 12 2" xfId="177"/>
    <cellStyle name="常规 122" xfId="178"/>
    <cellStyle name="常规 122 2" xfId="179"/>
    <cellStyle name="常规 13" xfId="180"/>
    <cellStyle name="常规 13 2" xfId="181"/>
    <cellStyle name="常规 13 3" xfId="182"/>
    <cellStyle name="常规 135" xfId="183"/>
    <cellStyle name="常规 136" xfId="184"/>
    <cellStyle name="常规 137" xfId="185"/>
    <cellStyle name="常规 138" xfId="186"/>
    <cellStyle name="常规 139" xfId="187"/>
    <cellStyle name="常规 14" xfId="188"/>
    <cellStyle name="常规 141" xfId="189"/>
    <cellStyle name="常规 141 2" xfId="190"/>
    <cellStyle name="常规 142" xfId="191"/>
    <cellStyle name="常规 142 2" xfId="192"/>
    <cellStyle name="常规 145" xfId="193"/>
    <cellStyle name="常规 145 2" xfId="194"/>
    <cellStyle name="常规 146" xfId="195"/>
    <cellStyle name="常规 146 2" xfId="196"/>
    <cellStyle name="常规 148" xfId="197"/>
    <cellStyle name="常规 149" xfId="198"/>
    <cellStyle name="常规 149 2" xfId="199"/>
    <cellStyle name="常规 15" xfId="200"/>
    <cellStyle name="常规 15 2" xfId="201"/>
    <cellStyle name="常规 150" xfId="202"/>
    <cellStyle name="常规 150 2" xfId="203"/>
    <cellStyle name="常规 151" xfId="204"/>
    <cellStyle name="常规 152" xfId="205"/>
    <cellStyle name="常规 153" xfId="206"/>
    <cellStyle name="常规 153 2" xfId="207"/>
    <cellStyle name="常规 155" xfId="208"/>
    <cellStyle name="常规 155 2" xfId="209"/>
    <cellStyle name="常规 156" xfId="210"/>
    <cellStyle name="常规 156 2" xfId="211"/>
    <cellStyle name="常规 157" xfId="212"/>
    <cellStyle name="常规 157 2" xfId="213"/>
    <cellStyle name="常规 158" xfId="214"/>
    <cellStyle name="常规 16" xfId="215"/>
    <cellStyle name="常规 16 2" xfId="216"/>
    <cellStyle name="常规 163" xfId="217"/>
    <cellStyle name="常规 17" xfId="218"/>
    <cellStyle name="常规 18" xfId="219"/>
    <cellStyle name="常规 18 2" xfId="220"/>
    <cellStyle name="常规 19" xfId="221"/>
    <cellStyle name="常规 2" xfId="222"/>
    <cellStyle name="常规 2 10" xfId="223"/>
    <cellStyle name="常规 2 11" xfId="224"/>
    <cellStyle name="常规 2 12" xfId="225"/>
    <cellStyle name="常规 2 2" xfId="226"/>
    <cellStyle name="常规 2 2 2" xfId="227"/>
    <cellStyle name="常规 2 2 3 4" xfId="228"/>
    <cellStyle name="常规 2 3" xfId="229"/>
    <cellStyle name="常规 2 3 2" xfId="230"/>
    <cellStyle name="常规 2 4" xfId="231"/>
    <cellStyle name="常规 2 5" xfId="232"/>
    <cellStyle name="常规 2 5 2" xfId="233"/>
    <cellStyle name="常规 2 5_152" xfId="234"/>
    <cellStyle name="常规 2 6" xfId="235"/>
    <cellStyle name="常规 2 7" xfId="236"/>
    <cellStyle name="常规 2 8" xfId="237"/>
    <cellStyle name="常规 2 9" xfId="238"/>
    <cellStyle name="常规 20" xfId="239"/>
    <cellStyle name="常规 21" xfId="240"/>
    <cellStyle name="常规 21 2" xfId="241"/>
    <cellStyle name="常规 22" xfId="242"/>
    <cellStyle name="常规 23" xfId="243"/>
    <cellStyle name="常规 23 2" xfId="244"/>
    <cellStyle name="常规 23 3" xfId="245"/>
    <cellStyle name="常规 23 8" xfId="246"/>
    <cellStyle name="常规 24" xfId="247"/>
    <cellStyle name="常规 24 2" xfId="248"/>
    <cellStyle name="常规 25" xfId="249"/>
    <cellStyle name="常规 25 2" xfId="250"/>
    <cellStyle name="常规 26" xfId="251"/>
    <cellStyle name="常规 27" xfId="252"/>
    <cellStyle name="常规 28" xfId="253"/>
    <cellStyle name="常规 28 2" xfId="254"/>
    <cellStyle name="常规 29" xfId="255"/>
    <cellStyle name="常规 29 2" xfId="256"/>
    <cellStyle name="常规 3" xfId="257"/>
    <cellStyle name="常规 3 10" xfId="258"/>
    <cellStyle name="常规 3 2" xfId="259"/>
    <cellStyle name="常规 3 2 2" xfId="260"/>
    <cellStyle name="常规 3 2 2 2" xfId="261"/>
    <cellStyle name="常规 3 2_152" xfId="262"/>
    <cellStyle name="常规 3 3" xfId="263"/>
    <cellStyle name="常规 3 3 3" xfId="264"/>
    <cellStyle name="常规 3 4" xfId="265"/>
    <cellStyle name="常规 3 5" xfId="266"/>
    <cellStyle name="常规 3 6" xfId="267"/>
    <cellStyle name="常规 3 7" xfId="268"/>
    <cellStyle name="常规 3 8" xfId="269"/>
    <cellStyle name="常规 3 9" xfId="270"/>
    <cellStyle name="常规 3_152" xfId="271"/>
    <cellStyle name="常规 30" xfId="272"/>
    <cellStyle name="常规 30 2" xfId="273"/>
    <cellStyle name="常规 31" xfId="274"/>
    <cellStyle name="常规 31 2" xfId="275"/>
    <cellStyle name="常规 32" xfId="276"/>
    <cellStyle name="常规 32 2" xfId="277"/>
    <cellStyle name="常规 33" xfId="278"/>
    <cellStyle name="常规 34" xfId="279"/>
    <cellStyle name="常规 35" xfId="280"/>
    <cellStyle name="常规 36" xfId="281"/>
    <cellStyle name="常规 37" xfId="282"/>
    <cellStyle name="常规 38" xfId="283"/>
    <cellStyle name="常规 38 2" xfId="284"/>
    <cellStyle name="常规 38 2 9" xfId="285"/>
    <cellStyle name="常规 38 3" xfId="286"/>
    <cellStyle name="常规 39" xfId="287"/>
    <cellStyle name="常规 4" xfId="288"/>
    <cellStyle name="常规 4 2" xfId="289"/>
    <cellStyle name="常规 4 3" xfId="290"/>
    <cellStyle name="常规 4 4" xfId="291"/>
    <cellStyle name="常规 40" xfId="292"/>
    <cellStyle name="常规 40 2" xfId="293"/>
    <cellStyle name="常规 40 2 2" xfId="294"/>
    <cellStyle name="常规 40 5" xfId="295"/>
    <cellStyle name="常规 41" xfId="296"/>
    <cellStyle name="常规 41 2" xfId="297"/>
    <cellStyle name="常规 42" xfId="298"/>
    <cellStyle name="常规 43" xfId="299"/>
    <cellStyle name="常规 44" xfId="300"/>
    <cellStyle name="常规 44 2" xfId="301"/>
    <cellStyle name="常规 45" xfId="302"/>
    <cellStyle name="常规 45 2" xfId="303"/>
    <cellStyle name="常规 46" xfId="304"/>
    <cellStyle name="常规 46 2" xfId="305"/>
    <cellStyle name="常规 47" xfId="306"/>
    <cellStyle name="常规 47 2" xfId="307"/>
    <cellStyle name="常规 47 2 2" xfId="308"/>
    <cellStyle name="常规 48" xfId="309"/>
    <cellStyle name="常规 48 2" xfId="310"/>
    <cellStyle name="常规 49" xfId="311"/>
    <cellStyle name="常规 49 2" xfId="312"/>
    <cellStyle name="常规 5" xfId="313"/>
    <cellStyle name="常规 5 10" xfId="314"/>
    <cellStyle name="常规 5 2" xfId="315"/>
    <cellStyle name="常规 5 2 2" xfId="316"/>
    <cellStyle name="常规 5 3" xfId="317"/>
    <cellStyle name="常规 50" xfId="318"/>
    <cellStyle name="常规 50 2" xfId="319"/>
    <cellStyle name="常规 51" xfId="320"/>
    <cellStyle name="常规 51 2" xfId="321"/>
    <cellStyle name="常规 52" xfId="322"/>
    <cellStyle name="常规 52 2" xfId="323"/>
    <cellStyle name="常规 52 2 2" xfId="324"/>
    <cellStyle name="常规 53" xfId="325"/>
    <cellStyle name="常规 53 2" xfId="326"/>
    <cellStyle name="常规 54" xfId="327"/>
    <cellStyle name="常规 54 2" xfId="328"/>
    <cellStyle name="常规 55" xfId="329"/>
    <cellStyle name="常规 55 2" xfId="330"/>
    <cellStyle name="常规 56" xfId="331"/>
    <cellStyle name="常规 56 2" xfId="332"/>
    <cellStyle name="常规 57" xfId="333"/>
    <cellStyle name="常规 57 2" xfId="334"/>
    <cellStyle name="常规 58" xfId="335"/>
    <cellStyle name="常规 58 2" xfId="336"/>
    <cellStyle name="常规 59" xfId="337"/>
    <cellStyle name="常规 59 2" xfId="338"/>
    <cellStyle name="常规 6" xfId="339"/>
    <cellStyle name="常规 6 11" xfId="340"/>
    <cellStyle name="常规 6 2" xfId="341"/>
    <cellStyle name="常规 60" xfId="342"/>
    <cellStyle name="常规 60 2" xfId="343"/>
    <cellStyle name="常规 61" xfId="344"/>
    <cellStyle name="常规 61 2" xfId="345"/>
    <cellStyle name="常规 62" xfId="346"/>
    <cellStyle name="常规 62 2" xfId="347"/>
    <cellStyle name="常规 63" xfId="348"/>
    <cellStyle name="常规 64" xfId="349"/>
    <cellStyle name="常规 65" xfId="350"/>
    <cellStyle name="常规 65 2" xfId="351"/>
    <cellStyle name="常规 66" xfId="352"/>
    <cellStyle name="常规 66 2" xfId="353"/>
    <cellStyle name="常规 67" xfId="354"/>
    <cellStyle name="常规 68" xfId="355"/>
    <cellStyle name="常规 68 3" xfId="356"/>
    <cellStyle name="常规 68 3 2" xfId="357"/>
    <cellStyle name="常规 69" xfId="358"/>
    <cellStyle name="常规 7" xfId="359"/>
    <cellStyle name="常规 7 2" xfId="360"/>
    <cellStyle name="常规 70" xfId="361"/>
    <cellStyle name="常规 71" xfId="362"/>
    <cellStyle name="常规 71 2" xfId="363"/>
    <cellStyle name="常规 71 3" xfId="364"/>
    <cellStyle name="常规 72" xfId="365"/>
    <cellStyle name="常规 72 2" xfId="366"/>
    <cellStyle name="常规 73" xfId="367"/>
    <cellStyle name="常规 74" xfId="368"/>
    <cellStyle name="常规 75" xfId="369"/>
    <cellStyle name="常规 76" xfId="370"/>
    <cellStyle name="常规 77" xfId="371"/>
    <cellStyle name="常规 78" xfId="372"/>
    <cellStyle name="常规 79" xfId="373"/>
    <cellStyle name="常规 8" xfId="374"/>
    <cellStyle name="常规 8 2" xfId="375"/>
    <cellStyle name="常规 80" xfId="376"/>
    <cellStyle name="常规 80 2" xfId="377"/>
    <cellStyle name="常规 81" xfId="378"/>
    <cellStyle name="常规 82" xfId="379"/>
    <cellStyle name="常规 82 2" xfId="380"/>
    <cellStyle name="常规 83" xfId="381"/>
    <cellStyle name="常规 83 2" xfId="382"/>
    <cellStyle name="常规 84" xfId="383"/>
    <cellStyle name="常规 84 2" xfId="384"/>
    <cellStyle name="常规 85" xfId="385"/>
    <cellStyle name="常规 85 2" xfId="386"/>
    <cellStyle name="常规 86" xfId="387"/>
    <cellStyle name="常规 86 2" xfId="388"/>
    <cellStyle name="常规 87" xfId="389"/>
    <cellStyle name="常规 87 2" xfId="390"/>
    <cellStyle name="常规 88" xfId="391"/>
    <cellStyle name="常规 88 2" xfId="392"/>
    <cellStyle name="常规 89" xfId="393"/>
    <cellStyle name="常规 89 2" xfId="394"/>
    <cellStyle name="常规 9" xfId="395"/>
    <cellStyle name="常规 9 2" xfId="396"/>
    <cellStyle name="常规 90" xfId="397"/>
    <cellStyle name="常规 91" xfId="398"/>
    <cellStyle name="常规 91 2" xfId="399"/>
    <cellStyle name="常规 92" xfId="400"/>
    <cellStyle name="常规 92 2" xfId="401"/>
    <cellStyle name="常规 93" xfId="402"/>
    <cellStyle name="常规 94" xfId="403"/>
    <cellStyle name="常规 95" xfId="404"/>
    <cellStyle name="常规 96" xfId="405"/>
    <cellStyle name="常规 97" xfId="406"/>
    <cellStyle name="常规 98" xfId="407"/>
    <cellStyle name="常规 99" xfId="408"/>
    <cellStyle name="常规 99 2" xfId="409"/>
    <cellStyle name="超链接 2" xfId="410"/>
    <cellStyle name="超链接 2 2" xfId="411"/>
    <cellStyle name="超链接 3" xfId="412"/>
    <cellStyle name="出力" xfId="413"/>
    <cellStyle name="悪い" xfId="414"/>
    <cellStyle name="好_2011秋冬季生产放量表2-9(韩姐原始单)" xfId="415"/>
    <cellStyle name="好_YKK 拉链大货报价09.12.09" xfId="416"/>
    <cellStyle name="好_服装" xfId="417"/>
    <cellStyle name="好_服装_1" xfId="418"/>
    <cellStyle name="好_童装" xfId="419"/>
    <cellStyle name="好_下单表" xfId="420"/>
    <cellStyle name="好_鞋品" xfId="421"/>
    <cellStyle name="好_鞋品_1" xfId="422"/>
    <cellStyle name="好_装备" xfId="423"/>
    <cellStyle name="桁区切り [0.00]_組曲プレゼン.xls" xfId="424"/>
    <cellStyle name="桁区切り_組曲プレゼン.xls" xfId="425"/>
    <cellStyle name="集計" xfId="426"/>
    <cellStyle name="計算" xfId="427"/>
    <cellStyle name="見出し 1" xfId="428"/>
    <cellStyle name="見出し 2" xfId="429"/>
    <cellStyle name="見出し 3" xfId="430"/>
    <cellStyle name="見出し 4" xfId="431"/>
    <cellStyle name="警告文" xfId="432"/>
    <cellStyle name="良い" xfId="433"/>
    <cellStyle name="千位分隔 2" xfId="434"/>
    <cellStyle name="千位分隔[0] 2" xfId="435"/>
    <cellStyle name="入力" xfId="436"/>
    <cellStyle name="适中 2" xfId="437"/>
    <cellStyle name="适中 3" xfId="438"/>
    <cellStyle name="适中 3 2" xfId="439"/>
    <cellStyle name="説明文" xfId="440"/>
    <cellStyle name="通貨 [0.00]_組曲プレゼン.xls" xfId="441"/>
    <cellStyle name="通貨_組曲プレゼン.xls" xfId="442"/>
    <cellStyle name="样式 1" xfId="443"/>
    <cellStyle name="样式 1 2" xfId="444"/>
    <cellStyle name="樣式 1" xfId="445"/>
    <cellStyle name="一般_F11 物料表 -吴少华    给客人" xfId="446"/>
    <cellStyle name="표준_CB525WCB520CB521CB527 자재리스트_MATERIAL LIST GREEN LAMB GL550 GL551(BULK)" xfId="44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25</xdr:row>
      <xdr:rowOff>0</xdr:rowOff>
    </xdr:from>
    <xdr:to>
      <xdr:col>8</xdr:col>
      <xdr:colOff>171450</xdr:colOff>
      <xdr:row>25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25650" y="6667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171450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74850" y="2667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171450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98650" y="2667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171450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25650" y="2933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8</xdr:col>
      <xdr:colOff>171450</xdr:colOff>
      <xdr:row>25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25650" y="6667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9"/>
  <sheetViews>
    <sheetView tabSelected="1" workbookViewId="0">
      <selection activeCell="M26" sqref="M26"/>
    </sheetView>
  </sheetViews>
  <sheetFormatPr defaultColWidth="8.5" defaultRowHeight="21" customHeight="1"/>
  <cols>
    <col min="1" max="10" width="10.125" style="2" customWidth="1"/>
    <col min="11" max="11" width="1.5" style="2" customWidth="1"/>
    <col min="12" max="14" width="11" style="3" customWidth="1"/>
    <col min="15" max="18" width="10.75" style="3" customWidth="1"/>
    <col min="19" max="16384" width="8.5" style="2"/>
  </cols>
  <sheetData>
    <row r="1" s="1" customFormat="1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18"/>
      <c r="M1" s="18"/>
      <c r="N1" s="18"/>
      <c r="O1" s="18"/>
      <c r="P1" s="18"/>
      <c r="Q1" s="18"/>
      <c r="R1" s="18"/>
    </row>
    <row r="2" s="1" customFormat="1" customHeight="1" spans="1:18">
      <c r="A2" s="5" t="s">
        <v>1</v>
      </c>
      <c r="B2" s="6" t="s">
        <v>2</v>
      </c>
      <c r="C2" s="7"/>
      <c r="D2" s="8"/>
      <c r="E2" s="9" t="s">
        <v>3</v>
      </c>
      <c r="F2" s="9"/>
      <c r="G2" s="9"/>
      <c r="H2" s="9"/>
      <c r="I2" s="9"/>
      <c r="J2" s="9" t="s">
        <v>1</v>
      </c>
      <c r="K2" s="19"/>
      <c r="L2" s="20"/>
      <c r="M2" s="20"/>
      <c r="N2" s="20"/>
      <c r="O2" s="20"/>
      <c r="P2" s="20"/>
      <c r="Q2" s="20"/>
      <c r="R2" s="20"/>
    </row>
    <row r="3" customHeight="1" spans="1:18">
      <c r="A3" s="10"/>
      <c r="B3" s="11" t="s">
        <v>4</v>
      </c>
      <c r="C3" s="11"/>
      <c r="D3" s="11"/>
      <c r="E3" s="11"/>
      <c r="F3" s="11"/>
      <c r="G3" s="11"/>
      <c r="H3" s="11"/>
      <c r="I3" s="11"/>
      <c r="J3" s="11"/>
      <c r="K3" s="21"/>
      <c r="L3" s="22" t="s">
        <v>5</v>
      </c>
      <c r="M3" s="23"/>
      <c r="N3" s="23"/>
      <c r="O3" s="23"/>
      <c r="P3" s="23"/>
      <c r="Q3" s="23"/>
      <c r="R3" s="27"/>
    </row>
    <row r="4" customHeight="1" spans="1:18">
      <c r="A4" s="10"/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12" t="s">
        <v>14</v>
      </c>
      <c r="K4" s="21"/>
      <c r="L4" s="24" t="s">
        <v>15</v>
      </c>
      <c r="M4" s="24" t="s">
        <v>15</v>
      </c>
      <c r="N4" s="24" t="s">
        <v>15</v>
      </c>
      <c r="O4" s="24" t="s">
        <v>15</v>
      </c>
      <c r="P4" s="24" t="s">
        <v>15</v>
      </c>
      <c r="Q4" s="24" t="s">
        <v>15</v>
      </c>
      <c r="R4" s="24" t="s">
        <v>15</v>
      </c>
    </row>
    <row r="5" customHeight="1" spans="1:18">
      <c r="A5" s="10"/>
      <c r="B5" s="12" t="s">
        <v>16</v>
      </c>
      <c r="C5" s="12" t="s">
        <v>17</v>
      </c>
      <c r="D5" s="12" t="s">
        <v>18</v>
      </c>
      <c r="E5" s="12" t="s">
        <v>19</v>
      </c>
      <c r="F5" s="12" t="s">
        <v>20</v>
      </c>
      <c r="G5" s="12" t="s">
        <v>21</v>
      </c>
      <c r="H5" s="12" t="s">
        <v>22</v>
      </c>
      <c r="I5" s="12" t="s">
        <v>23</v>
      </c>
      <c r="J5" s="12" t="s">
        <v>24</v>
      </c>
      <c r="K5" s="21"/>
      <c r="L5" s="24" t="s">
        <v>7</v>
      </c>
      <c r="M5" s="24" t="s">
        <v>8</v>
      </c>
      <c r="N5" s="24" t="s">
        <v>9</v>
      </c>
      <c r="O5" s="24" t="s">
        <v>10</v>
      </c>
      <c r="P5" s="24" t="s">
        <v>11</v>
      </c>
      <c r="Q5" s="24" t="s">
        <v>12</v>
      </c>
      <c r="R5" s="24" t="s">
        <v>25</v>
      </c>
    </row>
    <row r="6" customHeight="1" spans="1:18">
      <c r="A6" s="13" t="s">
        <v>26</v>
      </c>
      <c r="B6" s="12">
        <f>C6-1</f>
        <v>65</v>
      </c>
      <c r="C6" s="12">
        <f>D6-2</f>
        <v>66</v>
      </c>
      <c r="D6" s="12">
        <v>68</v>
      </c>
      <c r="E6" s="12">
        <f>D6+2</f>
        <v>70</v>
      </c>
      <c r="F6" s="12">
        <f>E6+2</f>
        <v>72</v>
      </c>
      <c r="G6" s="12">
        <f t="shared" ref="G6:J6" si="0">F6+1</f>
        <v>73</v>
      </c>
      <c r="H6" s="12">
        <f t="shared" si="0"/>
        <v>74</v>
      </c>
      <c r="I6" s="12">
        <f t="shared" si="0"/>
        <v>75</v>
      </c>
      <c r="J6" s="12">
        <f t="shared" si="0"/>
        <v>76</v>
      </c>
      <c r="K6" s="21"/>
      <c r="L6" s="24" t="s">
        <v>27</v>
      </c>
      <c r="M6" s="24" t="s">
        <v>28</v>
      </c>
      <c r="N6" s="24" t="s">
        <v>29</v>
      </c>
      <c r="O6" s="24" t="s">
        <v>30</v>
      </c>
      <c r="P6" s="24" t="s">
        <v>28</v>
      </c>
      <c r="Q6" s="24" t="s">
        <v>31</v>
      </c>
      <c r="R6" s="24" t="s">
        <v>30</v>
      </c>
    </row>
    <row r="7" customHeight="1" spans="1:18">
      <c r="A7" s="12" t="s">
        <v>32</v>
      </c>
      <c r="B7" s="12">
        <f t="shared" ref="B7:B9" si="1">C7-4</f>
        <v>100</v>
      </c>
      <c r="C7" s="12">
        <f t="shared" ref="C7:C9" si="2">D7-4</f>
        <v>104</v>
      </c>
      <c r="D7" s="12">
        <v>108</v>
      </c>
      <c r="E7" s="12">
        <f t="shared" ref="E7:E9" si="3">D7+4</f>
        <v>112</v>
      </c>
      <c r="F7" s="12">
        <f>E7+4</f>
        <v>116</v>
      </c>
      <c r="G7" s="12">
        <f t="shared" ref="G7:J7" si="4">F7+6</f>
        <v>122</v>
      </c>
      <c r="H7" s="12">
        <f t="shared" si="4"/>
        <v>128</v>
      </c>
      <c r="I7" s="12">
        <f t="shared" si="4"/>
        <v>134</v>
      </c>
      <c r="J7" s="12">
        <f t="shared" si="4"/>
        <v>140</v>
      </c>
      <c r="K7" s="21"/>
      <c r="L7" s="24" t="s">
        <v>30</v>
      </c>
      <c r="M7" s="24" t="s">
        <v>30</v>
      </c>
      <c r="N7" s="24" t="s">
        <v>33</v>
      </c>
      <c r="O7" s="24" t="s">
        <v>34</v>
      </c>
      <c r="P7" s="24" t="s">
        <v>30</v>
      </c>
      <c r="Q7" s="24" t="s">
        <v>28</v>
      </c>
      <c r="R7" s="24" t="s">
        <v>35</v>
      </c>
    </row>
    <row r="8" customHeight="1" spans="1:18">
      <c r="A8" s="12" t="s">
        <v>36</v>
      </c>
      <c r="B8" s="12">
        <f t="shared" si="1"/>
        <v>92</v>
      </c>
      <c r="C8" s="12">
        <f t="shared" si="2"/>
        <v>96</v>
      </c>
      <c r="D8" s="12">
        <v>100</v>
      </c>
      <c r="E8" s="12">
        <f t="shared" si="3"/>
        <v>104</v>
      </c>
      <c r="F8" s="12">
        <f>E8+5</f>
        <v>109</v>
      </c>
      <c r="G8" s="12">
        <f>F8+6</f>
        <v>115</v>
      </c>
      <c r="H8" s="12">
        <f t="shared" ref="H8:J8" si="5">G8+7</f>
        <v>122</v>
      </c>
      <c r="I8" s="12">
        <f t="shared" si="5"/>
        <v>129</v>
      </c>
      <c r="J8" s="12">
        <f t="shared" si="5"/>
        <v>136</v>
      </c>
      <c r="K8" s="21"/>
      <c r="L8" s="24" t="s">
        <v>33</v>
      </c>
      <c r="M8" s="24" t="s">
        <v>37</v>
      </c>
      <c r="N8" s="24" t="s">
        <v>30</v>
      </c>
      <c r="O8" s="24" t="s">
        <v>33</v>
      </c>
      <c r="P8" s="24" t="s">
        <v>33</v>
      </c>
      <c r="Q8" s="24" t="s">
        <v>33</v>
      </c>
      <c r="R8" s="24" t="s">
        <v>38</v>
      </c>
    </row>
    <row r="9" customHeight="1" spans="1:18">
      <c r="A9" s="12" t="s">
        <v>39</v>
      </c>
      <c r="B9" s="12">
        <f t="shared" si="1"/>
        <v>104</v>
      </c>
      <c r="C9" s="12">
        <f t="shared" si="2"/>
        <v>108</v>
      </c>
      <c r="D9" s="12">
        <v>112</v>
      </c>
      <c r="E9" s="12">
        <f t="shared" si="3"/>
        <v>116</v>
      </c>
      <c r="F9" s="12">
        <f>E9+5</f>
        <v>121</v>
      </c>
      <c r="G9" s="12">
        <f>F9+6</f>
        <v>127</v>
      </c>
      <c r="H9" s="12">
        <f t="shared" ref="H9:J9" si="6">G9+7</f>
        <v>134</v>
      </c>
      <c r="I9" s="12">
        <f t="shared" si="6"/>
        <v>141</v>
      </c>
      <c r="J9" s="12">
        <f t="shared" si="6"/>
        <v>148</v>
      </c>
      <c r="K9" s="21"/>
      <c r="L9" s="24" t="s">
        <v>40</v>
      </c>
      <c r="M9" s="24" t="s">
        <v>34</v>
      </c>
      <c r="N9" s="24" t="s">
        <v>33</v>
      </c>
      <c r="O9" s="24" t="s">
        <v>35</v>
      </c>
      <c r="P9" s="24" t="s">
        <v>37</v>
      </c>
      <c r="Q9" s="24" t="s">
        <v>28</v>
      </c>
      <c r="R9" s="24" t="s">
        <v>30</v>
      </c>
    </row>
    <row r="10" customHeight="1" spans="1:18">
      <c r="A10" s="12" t="s">
        <v>41</v>
      </c>
      <c r="B10" s="12">
        <f>C10-1</f>
        <v>39</v>
      </c>
      <c r="C10" s="12">
        <f t="shared" ref="C10:C14" si="7">D10-1</f>
        <v>40</v>
      </c>
      <c r="D10" s="12">
        <v>41</v>
      </c>
      <c r="E10" s="12">
        <f t="shared" ref="E10:E14" si="8">D10+1</f>
        <v>42</v>
      </c>
      <c r="F10" s="12">
        <f t="shared" ref="F10:F14" si="9">E10+1</f>
        <v>43</v>
      </c>
      <c r="G10" s="12">
        <f t="shared" ref="G10:J10" si="10">F10+1.2</f>
        <v>44.2</v>
      </c>
      <c r="H10" s="12">
        <f t="shared" si="10"/>
        <v>45.4</v>
      </c>
      <c r="I10" s="12">
        <f t="shared" si="10"/>
        <v>46.6</v>
      </c>
      <c r="J10" s="12">
        <f t="shared" si="10"/>
        <v>47.8</v>
      </c>
      <c r="K10" s="21"/>
      <c r="L10" s="24" t="s">
        <v>42</v>
      </c>
      <c r="M10" s="24" t="s">
        <v>43</v>
      </c>
      <c r="N10" s="24" t="s">
        <v>31</v>
      </c>
      <c r="O10" s="24" t="s">
        <v>37</v>
      </c>
      <c r="P10" s="24" t="s">
        <v>44</v>
      </c>
      <c r="Q10" s="24" t="s">
        <v>45</v>
      </c>
      <c r="R10" s="24" t="s">
        <v>46</v>
      </c>
    </row>
    <row r="11" customHeight="1" spans="1:18">
      <c r="A11" s="12" t="s">
        <v>47</v>
      </c>
      <c r="B11" s="12">
        <f t="shared" ref="B11:B16" si="11">C11-0.5</f>
        <v>61.5</v>
      </c>
      <c r="C11" s="12">
        <f t="shared" si="7"/>
        <v>62</v>
      </c>
      <c r="D11" s="12">
        <v>63</v>
      </c>
      <c r="E11" s="12">
        <f t="shared" si="8"/>
        <v>64</v>
      </c>
      <c r="F11" s="12">
        <f t="shared" si="9"/>
        <v>65</v>
      </c>
      <c r="G11" s="12">
        <f t="shared" ref="G11:J11" si="12">F11+0.5</f>
        <v>65.5</v>
      </c>
      <c r="H11" s="12">
        <f t="shared" si="12"/>
        <v>66</v>
      </c>
      <c r="I11" s="12">
        <f t="shared" si="12"/>
        <v>66.5</v>
      </c>
      <c r="J11" s="12">
        <f t="shared" si="12"/>
        <v>67</v>
      </c>
      <c r="K11" s="21"/>
      <c r="L11" s="24" t="s">
        <v>30</v>
      </c>
      <c r="M11" s="24" t="s">
        <v>31</v>
      </c>
      <c r="N11" s="24" t="s">
        <v>28</v>
      </c>
      <c r="O11" s="24" t="s">
        <v>31</v>
      </c>
      <c r="P11" s="24" t="s">
        <v>40</v>
      </c>
      <c r="Q11" s="24" t="s">
        <v>38</v>
      </c>
      <c r="R11" s="24" t="s">
        <v>31</v>
      </c>
    </row>
    <row r="12" customHeight="1" spans="1:18">
      <c r="A12" s="12" t="s">
        <v>48</v>
      </c>
      <c r="B12" s="12">
        <f>C12-0.8</f>
        <v>19.9</v>
      </c>
      <c r="C12" s="12">
        <f>D12-0.8</f>
        <v>20.7</v>
      </c>
      <c r="D12" s="12">
        <v>21.5</v>
      </c>
      <c r="E12" s="12">
        <f>D12+0.8</f>
        <v>22.3</v>
      </c>
      <c r="F12" s="12">
        <f>E12+0.8</f>
        <v>23.1</v>
      </c>
      <c r="G12" s="12">
        <f t="shared" ref="G12:J12" si="13">F12+1.3</f>
        <v>24.4</v>
      </c>
      <c r="H12" s="12">
        <f t="shared" si="13"/>
        <v>25.7</v>
      </c>
      <c r="I12" s="12">
        <f t="shared" si="13"/>
        <v>27</v>
      </c>
      <c r="J12" s="12">
        <f t="shared" si="13"/>
        <v>28.3</v>
      </c>
      <c r="K12" s="21"/>
      <c r="L12" s="24" t="s">
        <v>49</v>
      </c>
      <c r="M12" s="24" t="s">
        <v>31</v>
      </c>
      <c r="N12" s="24" t="s">
        <v>50</v>
      </c>
      <c r="O12" s="24" t="s">
        <v>51</v>
      </c>
      <c r="P12" s="24" t="s">
        <v>52</v>
      </c>
      <c r="Q12" s="24" t="s">
        <v>37</v>
      </c>
      <c r="R12" s="24" t="s">
        <v>31</v>
      </c>
    </row>
    <row r="13" customHeight="1" spans="1:18">
      <c r="A13" s="14" t="s">
        <v>53</v>
      </c>
      <c r="B13" s="12">
        <f t="shared" si="11"/>
        <v>11</v>
      </c>
      <c r="C13" s="12">
        <f t="shared" ref="C13:C16" si="14">D13-0.5</f>
        <v>11.5</v>
      </c>
      <c r="D13" s="12">
        <v>12</v>
      </c>
      <c r="E13" s="12">
        <f>D13+0.5</f>
        <v>12.5</v>
      </c>
      <c r="F13" s="12">
        <f>E13+0.5</f>
        <v>13</v>
      </c>
      <c r="G13" s="12">
        <f t="shared" ref="G13:J13" si="15">F13+0.7</f>
        <v>13.7</v>
      </c>
      <c r="H13" s="12">
        <f t="shared" si="15"/>
        <v>14.4</v>
      </c>
      <c r="I13" s="12">
        <f t="shared" si="15"/>
        <v>15.1</v>
      </c>
      <c r="J13" s="12">
        <f t="shared" si="15"/>
        <v>15.8</v>
      </c>
      <c r="K13" s="21"/>
      <c r="L13" s="24" t="s">
        <v>43</v>
      </c>
      <c r="M13" s="24" t="s">
        <v>54</v>
      </c>
      <c r="N13" s="24" t="s">
        <v>37</v>
      </c>
      <c r="O13" s="24" t="s">
        <v>37</v>
      </c>
      <c r="P13" s="24" t="s">
        <v>50</v>
      </c>
      <c r="Q13" s="24" t="s">
        <v>52</v>
      </c>
      <c r="R13" s="24" t="s">
        <v>55</v>
      </c>
    </row>
    <row r="14" customHeight="1" spans="1:18">
      <c r="A14" s="12" t="s">
        <v>56</v>
      </c>
      <c r="B14" s="12">
        <f>C14-1</f>
        <v>52</v>
      </c>
      <c r="C14" s="12">
        <f t="shared" si="7"/>
        <v>53</v>
      </c>
      <c r="D14" s="12">
        <v>54</v>
      </c>
      <c r="E14" s="12">
        <f t="shared" si="8"/>
        <v>55</v>
      </c>
      <c r="F14" s="12">
        <f t="shared" si="9"/>
        <v>56</v>
      </c>
      <c r="G14" s="12">
        <f t="shared" ref="G14:J14" si="16">F14+1.5</f>
        <v>57.5</v>
      </c>
      <c r="H14" s="12">
        <f t="shared" si="16"/>
        <v>59</v>
      </c>
      <c r="I14" s="12">
        <f t="shared" si="16"/>
        <v>60.5</v>
      </c>
      <c r="J14" s="12">
        <f t="shared" si="16"/>
        <v>62</v>
      </c>
      <c r="K14" s="21"/>
      <c r="L14" s="24" t="s">
        <v>57</v>
      </c>
      <c r="M14" s="24" t="s">
        <v>40</v>
      </c>
      <c r="N14" s="24" t="s">
        <v>40</v>
      </c>
      <c r="O14" s="24" t="s">
        <v>50</v>
      </c>
      <c r="P14" s="24" t="s">
        <v>40</v>
      </c>
      <c r="Q14" s="24" t="s">
        <v>54</v>
      </c>
      <c r="R14" s="24" t="s">
        <v>58</v>
      </c>
    </row>
    <row r="15" customHeight="1" spans="1:18">
      <c r="A15" s="12" t="s">
        <v>59</v>
      </c>
      <c r="B15" s="12">
        <f t="shared" si="11"/>
        <v>35</v>
      </c>
      <c r="C15" s="12">
        <f t="shared" si="14"/>
        <v>35.5</v>
      </c>
      <c r="D15" s="12">
        <v>36</v>
      </c>
      <c r="E15" s="12">
        <f t="shared" ref="E15:G15" si="17">D15+0.5</f>
        <v>36.5</v>
      </c>
      <c r="F15" s="12">
        <f t="shared" si="17"/>
        <v>37</v>
      </c>
      <c r="G15" s="12">
        <f t="shared" si="17"/>
        <v>37.5</v>
      </c>
      <c r="H15" s="12">
        <f t="shared" ref="H15:J15" si="18">G15</f>
        <v>37.5</v>
      </c>
      <c r="I15" s="12">
        <f t="shared" si="18"/>
        <v>37.5</v>
      </c>
      <c r="J15" s="12">
        <f t="shared" si="18"/>
        <v>37.5</v>
      </c>
      <c r="K15" s="21"/>
      <c r="L15" s="24" t="s">
        <v>31</v>
      </c>
      <c r="M15" s="24" t="s">
        <v>37</v>
      </c>
      <c r="N15" s="24" t="s">
        <v>28</v>
      </c>
      <c r="O15" s="24" t="s">
        <v>31</v>
      </c>
      <c r="P15" s="24" t="s">
        <v>28</v>
      </c>
      <c r="Q15" s="24" t="s">
        <v>37</v>
      </c>
      <c r="R15" s="24" t="s">
        <v>31</v>
      </c>
    </row>
    <row r="16" customHeight="1" spans="1:18">
      <c r="A16" s="12" t="s">
        <v>60</v>
      </c>
      <c r="B16" s="12">
        <f t="shared" si="11"/>
        <v>25</v>
      </c>
      <c r="C16" s="12">
        <f t="shared" si="14"/>
        <v>25.5</v>
      </c>
      <c r="D16" s="12">
        <v>26</v>
      </c>
      <c r="E16" s="12">
        <f>D16+0.5</f>
        <v>26.5</v>
      </c>
      <c r="F16" s="12">
        <f>E16+0.5</f>
        <v>27</v>
      </c>
      <c r="G16" s="12">
        <f>F16+0.75</f>
        <v>27.75</v>
      </c>
      <c r="H16" s="12">
        <f t="shared" ref="H16:J16" si="19">G16</f>
        <v>27.75</v>
      </c>
      <c r="I16" s="12">
        <f t="shared" si="19"/>
        <v>27.75</v>
      </c>
      <c r="J16" s="12">
        <f t="shared" si="19"/>
        <v>27.75</v>
      </c>
      <c r="K16" s="21"/>
      <c r="L16" s="24" t="s">
        <v>50</v>
      </c>
      <c r="M16" s="24" t="s">
        <v>31</v>
      </c>
      <c r="N16" s="24" t="s">
        <v>31</v>
      </c>
      <c r="O16" s="24" t="s">
        <v>50</v>
      </c>
      <c r="P16" s="24" t="s">
        <v>31</v>
      </c>
      <c r="Q16" s="24" t="s">
        <v>31</v>
      </c>
      <c r="R16" s="24" t="s">
        <v>58</v>
      </c>
    </row>
    <row r="17" customHeight="1" spans="1:18">
      <c r="A17" s="15" t="s">
        <v>61</v>
      </c>
      <c r="B17" s="16"/>
      <c r="C17" s="16"/>
      <c r="D17" s="16"/>
      <c r="E17" s="16"/>
      <c r="F17" s="16"/>
      <c r="G17" s="16"/>
      <c r="H17" s="16"/>
      <c r="I17" s="16"/>
      <c r="J17" s="25"/>
      <c r="K17" s="21"/>
      <c r="L17" s="24"/>
      <c r="M17" s="24"/>
      <c r="N17" s="24"/>
      <c r="O17" s="24"/>
      <c r="P17" s="24"/>
      <c r="Q17" s="24"/>
      <c r="R17" s="24"/>
    </row>
    <row r="18" customHeight="1" spans="1:18">
      <c r="A18" s="12" t="s">
        <v>26</v>
      </c>
      <c r="B18" s="12">
        <f>C18-1</f>
        <v>59</v>
      </c>
      <c r="C18" s="12">
        <f>D18-2</f>
        <v>60</v>
      </c>
      <c r="D18" s="12">
        <v>62</v>
      </c>
      <c r="E18" s="12">
        <f>D18+2</f>
        <v>64</v>
      </c>
      <c r="F18" s="12">
        <f>E18+2</f>
        <v>66</v>
      </c>
      <c r="G18" s="12">
        <f t="shared" ref="G18:J18" si="20">F18+1</f>
        <v>67</v>
      </c>
      <c r="H18" s="12">
        <f t="shared" si="20"/>
        <v>68</v>
      </c>
      <c r="I18" s="12">
        <f t="shared" si="20"/>
        <v>69</v>
      </c>
      <c r="J18" s="12">
        <f t="shared" si="20"/>
        <v>70</v>
      </c>
      <c r="K18" s="21"/>
      <c r="L18" s="24" t="s">
        <v>31</v>
      </c>
      <c r="M18" s="24" t="s">
        <v>37</v>
      </c>
      <c r="N18" s="24" t="s">
        <v>30</v>
      </c>
      <c r="O18" s="24" t="s">
        <v>35</v>
      </c>
      <c r="P18" s="24" t="s">
        <v>27</v>
      </c>
      <c r="Q18" s="24" t="s">
        <v>62</v>
      </c>
      <c r="R18" s="24" t="s">
        <v>31</v>
      </c>
    </row>
    <row r="19" customHeight="1" spans="1:18">
      <c r="A19" s="12" t="s">
        <v>32</v>
      </c>
      <c r="B19" s="12">
        <f t="shared" ref="B19:B21" si="21">C19-4</f>
        <v>92</v>
      </c>
      <c r="C19" s="12">
        <f t="shared" ref="C19:C21" si="22">D19-4</f>
        <v>96</v>
      </c>
      <c r="D19" s="12">
        <v>100</v>
      </c>
      <c r="E19" s="12">
        <f t="shared" ref="E19:E21" si="23">D19+4</f>
        <v>104</v>
      </c>
      <c r="F19" s="12">
        <f>E19+4</f>
        <v>108</v>
      </c>
      <c r="G19" s="12">
        <f t="shared" ref="G19:J19" si="24">F19+6</f>
        <v>114</v>
      </c>
      <c r="H19" s="12">
        <f t="shared" si="24"/>
        <v>120</v>
      </c>
      <c r="I19" s="12">
        <f t="shared" si="24"/>
        <v>126</v>
      </c>
      <c r="J19" s="12">
        <f t="shared" si="24"/>
        <v>132</v>
      </c>
      <c r="K19" s="21"/>
      <c r="L19" s="24" t="s">
        <v>30</v>
      </c>
      <c r="M19" s="24" t="s">
        <v>42</v>
      </c>
      <c r="N19" s="24" t="s">
        <v>31</v>
      </c>
      <c r="O19" s="24" t="s">
        <v>35</v>
      </c>
      <c r="P19" s="24" t="s">
        <v>28</v>
      </c>
      <c r="Q19" s="24" t="s">
        <v>35</v>
      </c>
      <c r="R19" s="24" t="s">
        <v>34</v>
      </c>
    </row>
    <row r="20" customHeight="1" spans="1:18">
      <c r="A20" s="12" t="s">
        <v>36</v>
      </c>
      <c r="B20" s="12">
        <f t="shared" si="21"/>
        <v>84</v>
      </c>
      <c r="C20" s="12">
        <f t="shared" si="22"/>
        <v>88</v>
      </c>
      <c r="D20" s="12">
        <v>92</v>
      </c>
      <c r="E20" s="12">
        <f t="shared" si="23"/>
        <v>96</v>
      </c>
      <c r="F20" s="12">
        <f>E20+5</f>
        <v>101</v>
      </c>
      <c r="G20" s="12">
        <f>F20+6</f>
        <v>107</v>
      </c>
      <c r="H20" s="12">
        <f t="shared" ref="H20:J20" si="25">G20+7</f>
        <v>114</v>
      </c>
      <c r="I20" s="12">
        <f t="shared" si="25"/>
        <v>121</v>
      </c>
      <c r="J20" s="12">
        <f t="shared" si="25"/>
        <v>128</v>
      </c>
      <c r="K20" s="21"/>
      <c r="L20" s="24" t="s">
        <v>50</v>
      </c>
      <c r="M20" s="24" t="s">
        <v>30</v>
      </c>
      <c r="N20" s="24" t="s">
        <v>30</v>
      </c>
      <c r="O20" s="24" t="s">
        <v>31</v>
      </c>
      <c r="P20" s="24" t="s">
        <v>34</v>
      </c>
      <c r="Q20" s="24" t="s">
        <v>37</v>
      </c>
      <c r="R20" s="24" t="s">
        <v>33</v>
      </c>
    </row>
    <row r="21" customHeight="1" spans="1:18">
      <c r="A21" s="12" t="s">
        <v>39</v>
      </c>
      <c r="B21" s="12">
        <f t="shared" si="21"/>
        <v>96</v>
      </c>
      <c r="C21" s="12">
        <f t="shared" si="22"/>
        <v>100</v>
      </c>
      <c r="D21" s="12">
        <v>104</v>
      </c>
      <c r="E21" s="12">
        <f t="shared" si="23"/>
        <v>108</v>
      </c>
      <c r="F21" s="12">
        <f>E21+5</f>
        <v>113</v>
      </c>
      <c r="G21" s="12">
        <f>F21+6</f>
        <v>119</v>
      </c>
      <c r="H21" s="12">
        <f t="shared" ref="H21:J21" si="26">G21+7</f>
        <v>126</v>
      </c>
      <c r="I21" s="12">
        <f t="shared" si="26"/>
        <v>133</v>
      </c>
      <c r="J21" s="12">
        <f t="shared" si="26"/>
        <v>140</v>
      </c>
      <c r="K21" s="21"/>
      <c r="L21" s="24" t="s">
        <v>30</v>
      </c>
      <c r="M21" s="24" t="s">
        <v>50</v>
      </c>
      <c r="N21" s="24" t="s">
        <v>33</v>
      </c>
      <c r="O21" s="24" t="s">
        <v>63</v>
      </c>
      <c r="P21" s="24" t="s">
        <v>28</v>
      </c>
      <c r="Q21" s="24" t="s">
        <v>28</v>
      </c>
      <c r="R21" s="24" t="s">
        <v>33</v>
      </c>
    </row>
    <row r="22" customHeight="1" spans="1:18">
      <c r="A22" s="12" t="s">
        <v>41</v>
      </c>
      <c r="B22" s="12">
        <f>C22-1</f>
        <v>37</v>
      </c>
      <c r="C22" s="12">
        <f t="shared" ref="C22:C26" si="27">D22-1</f>
        <v>38</v>
      </c>
      <c r="D22" s="12">
        <v>39</v>
      </c>
      <c r="E22" s="12">
        <f t="shared" ref="E22:E26" si="28">D22+1</f>
        <v>40</v>
      </c>
      <c r="F22" s="12">
        <f t="shared" ref="F22:F26" si="29">E22+1</f>
        <v>41</v>
      </c>
      <c r="G22" s="12">
        <f t="shared" ref="G22:J22" si="30">F22+1.2</f>
        <v>42.2</v>
      </c>
      <c r="H22" s="12">
        <f t="shared" si="30"/>
        <v>43.4</v>
      </c>
      <c r="I22" s="12">
        <f t="shared" si="30"/>
        <v>44.6</v>
      </c>
      <c r="J22" s="12">
        <f t="shared" si="30"/>
        <v>45.8</v>
      </c>
      <c r="K22" s="21"/>
      <c r="L22" s="24" t="s">
        <v>40</v>
      </c>
      <c r="M22" s="24" t="s">
        <v>57</v>
      </c>
      <c r="N22" s="24" t="s">
        <v>40</v>
      </c>
      <c r="O22" s="24" t="s">
        <v>54</v>
      </c>
      <c r="P22" s="24" t="s">
        <v>44</v>
      </c>
      <c r="Q22" s="24" t="s">
        <v>64</v>
      </c>
      <c r="R22" s="24" t="s">
        <v>65</v>
      </c>
    </row>
    <row r="23" customHeight="1" spans="1:18">
      <c r="A23" s="12" t="s">
        <v>47</v>
      </c>
      <c r="B23" s="12">
        <f>C23-0.5</f>
        <v>58.5</v>
      </c>
      <c r="C23" s="12">
        <f t="shared" si="27"/>
        <v>59</v>
      </c>
      <c r="D23" s="12">
        <v>60</v>
      </c>
      <c r="E23" s="12">
        <f t="shared" si="28"/>
        <v>61</v>
      </c>
      <c r="F23" s="12">
        <f t="shared" si="29"/>
        <v>62</v>
      </c>
      <c r="G23" s="12">
        <f t="shared" ref="G23:J23" si="31">F23+0.5</f>
        <v>62.5</v>
      </c>
      <c r="H23" s="12">
        <f t="shared" si="31"/>
        <v>63</v>
      </c>
      <c r="I23" s="12">
        <f t="shared" si="31"/>
        <v>63.5</v>
      </c>
      <c r="J23" s="12">
        <f t="shared" si="31"/>
        <v>64</v>
      </c>
      <c r="K23" s="21"/>
      <c r="L23" s="24" t="s">
        <v>37</v>
      </c>
      <c r="M23" s="24" t="s">
        <v>31</v>
      </c>
      <c r="N23" s="24" t="s">
        <v>31</v>
      </c>
      <c r="O23" s="24" t="s">
        <v>50</v>
      </c>
      <c r="P23" s="24" t="s">
        <v>54</v>
      </c>
      <c r="Q23" s="24" t="s">
        <v>31</v>
      </c>
      <c r="R23" s="24" t="s">
        <v>31</v>
      </c>
    </row>
    <row r="24" customHeight="1" spans="1:18">
      <c r="A24" s="12" t="s">
        <v>48</v>
      </c>
      <c r="B24" s="12">
        <f>C24-0.7</f>
        <v>18.1</v>
      </c>
      <c r="C24" s="12">
        <f>D24-0.7</f>
        <v>18.8</v>
      </c>
      <c r="D24" s="12">
        <v>19.5</v>
      </c>
      <c r="E24" s="12">
        <f>D24+0.7</f>
        <v>20.2</v>
      </c>
      <c r="F24" s="12">
        <f>E24+0.7</f>
        <v>20.9</v>
      </c>
      <c r="G24" s="12">
        <f t="shared" ref="G24:J24" si="32">F24+0.95</f>
        <v>21.85</v>
      </c>
      <c r="H24" s="12">
        <f t="shared" si="32"/>
        <v>22.8</v>
      </c>
      <c r="I24" s="12">
        <f t="shared" si="32"/>
        <v>23.75</v>
      </c>
      <c r="J24" s="12">
        <f t="shared" si="32"/>
        <v>24.7</v>
      </c>
      <c r="K24" s="21"/>
      <c r="L24" s="24" t="s">
        <v>54</v>
      </c>
      <c r="M24" s="24" t="s">
        <v>54</v>
      </c>
      <c r="N24" s="24" t="s">
        <v>66</v>
      </c>
      <c r="O24" s="24" t="s">
        <v>40</v>
      </c>
      <c r="P24" s="24" t="s">
        <v>50</v>
      </c>
      <c r="Q24" s="24" t="s">
        <v>50</v>
      </c>
      <c r="R24" s="24" t="s">
        <v>67</v>
      </c>
    </row>
    <row r="25" customHeight="1" spans="1:18">
      <c r="A25" s="12" t="s">
        <v>68</v>
      </c>
      <c r="B25" s="12">
        <f>C25-0.4</f>
        <v>8.7</v>
      </c>
      <c r="C25" s="12">
        <f>D25-0.4</f>
        <v>9.1</v>
      </c>
      <c r="D25" s="12">
        <v>9.5</v>
      </c>
      <c r="E25" s="12">
        <f>D25+0.4</f>
        <v>9.9</v>
      </c>
      <c r="F25" s="12">
        <f>E25+0.4</f>
        <v>10.3</v>
      </c>
      <c r="G25" s="12">
        <f t="shared" ref="G25:J25" si="33">F25+0.6</f>
        <v>10.9</v>
      </c>
      <c r="H25" s="12">
        <f t="shared" si="33"/>
        <v>11.5</v>
      </c>
      <c r="I25" s="12">
        <f t="shared" si="33"/>
        <v>12.1</v>
      </c>
      <c r="J25" s="12">
        <f t="shared" si="33"/>
        <v>12.7</v>
      </c>
      <c r="K25" s="21"/>
      <c r="L25" s="24" t="s">
        <v>65</v>
      </c>
      <c r="M25" s="24" t="s">
        <v>54</v>
      </c>
      <c r="N25" s="24" t="s">
        <v>40</v>
      </c>
      <c r="O25" s="24" t="s">
        <v>50</v>
      </c>
      <c r="P25" s="24" t="s">
        <v>64</v>
      </c>
      <c r="Q25" s="24" t="s">
        <v>65</v>
      </c>
      <c r="R25" s="24" t="s">
        <v>65</v>
      </c>
    </row>
    <row r="26" customHeight="1" spans="1:18">
      <c r="A26" s="12" t="s">
        <v>56</v>
      </c>
      <c r="B26" s="12">
        <f>C26-1</f>
        <v>46</v>
      </c>
      <c r="C26" s="12">
        <f t="shared" si="27"/>
        <v>47</v>
      </c>
      <c r="D26" s="12">
        <v>48</v>
      </c>
      <c r="E26" s="12">
        <f t="shared" si="28"/>
        <v>49</v>
      </c>
      <c r="F26" s="12">
        <f t="shared" si="29"/>
        <v>50</v>
      </c>
      <c r="G26" s="12">
        <f t="shared" ref="G26:J26" si="34">F26+1.5</f>
        <v>51.5</v>
      </c>
      <c r="H26" s="12">
        <f t="shared" si="34"/>
        <v>53</v>
      </c>
      <c r="I26" s="12">
        <f t="shared" si="34"/>
        <v>54.5</v>
      </c>
      <c r="J26" s="12">
        <f t="shared" si="34"/>
        <v>56</v>
      </c>
      <c r="K26" s="21"/>
      <c r="L26" s="24" t="s">
        <v>54</v>
      </c>
      <c r="M26" s="24" t="s">
        <v>50</v>
      </c>
      <c r="N26" s="24" t="s">
        <v>50</v>
      </c>
      <c r="O26" s="24" t="s">
        <v>54</v>
      </c>
      <c r="P26" s="24" t="s">
        <v>50</v>
      </c>
      <c r="Q26" s="24" t="s">
        <v>40</v>
      </c>
      <c r="R26" s="24" t="s">
        <v>54</v>
      </c>
    </row>
    <row r="27" customHeight="1" spans="1:18">
      <c r="A27" s="1"/>
      <c r="D27" s="17"/>
      <c r="E27" s="17"/>
      <c r="F27" s="17"/>
      <c r="G27" s="17"/>
      <c r="H27" s="17"/>
      <c r="I27" s="17"/>
      <c r="J27" s="17"/>
      <c r="K27" s="17"/>
      <c r="L27" s="26"/>
      <c r="M27" s="26"/>
      <c r="N27" s="26"/>
      <c r="O27" s="26"/>
      <c r="P27" s="26"/>
      <c r="Q27" s="26"/>
      <c r="R27" s="26"/>
    </row>
    <row r="28" customHeight="1" spans="4:18">
      <c r="D28" s="17"/>
      <c r="E28" s="17"/>
      <c r="F28" s="17"/>
      <c r="G28" s="17"/>
      <c r="H28" s="17"/>
      <c r="I28" s="17"/>
      <c r="J28" s="17"/>
      <c r="K28" s="17"/>
      <c r="L28" s="26"/>
      <c r="M28" s="26"/>
      <c r="N28" s="26"/>
      <c r="O28" s="26"/>
      <c r="P28" s="26"/>
      <c r="Q28" s="26"/>
      <c r="R28" s="26"/>
    </row>
    <row r="29" customHeight="1" spans="1:18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26"/>
      <c r="M29" s="26"/>
      <c r="N29" s="26"/>
      <c r="O29" s="26"/>
      <c r="P29" s="26"/>
      <c r="Q29" s="26"/>
      <c r="R29" s="26"/>
    </row>
  </sheetData>
  <mergeCells count="8">
    <mergeCell ref="A1:R1"/>
    <mergeCell ref="B2:D2"/>
    <mergeCell ref="E2:J2"/>
    <mergeCell ref="B3:J3"/>
    <mergeCell ref="L3:R3"/>
    <mergeCell ref="A17:J17"/>
    <mergeCell ref="A3:A5"/>
    <mergeCell ref="K2:K26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2021-09-03T05:39:00Z</dcterms:created>
  <dcterms:modified xsi:type="dcterms:W3CDTF">2024-06-28T00:48:44Z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2052-12.1.0.16929</vt:lpwstr>
  </property>
</Properties>
</file>