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0474BBBD-D34D-4202-A37A-07A09D0C6E76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calcChain.xml><?xml version="1.0" encoding="utf-8"?>
<calcChain xmlns="http://schemas.openxmlformats.org/spreadsheetml/2006/main">
  <c r="B7" i="14" l="1"/>
  <c r="D7" i="14"/>
  <c r="E7" i="14"/>
  <c r="F7" i="14" s="1"/>
  <c r="G7" i="14" s="1"/>
  <c r="B6" i="6"/>
  <c r="D6" i="6"/>
  <c r="E6" i="6" s="1"/>
  <c r="F6" i="6" s="1"/>
  <c r="G6" i="6" s="1"/>
  <c r="B7" i="6"/>
  <c r="D7" i="6"/>
  <c r="E7" i="6" s="1"/>
  <c r="F7" i="6" s="1"/>
  <c r="G7" i="6" s="1"/>
  <c r="B8" i="6"/>
  <c r="D8" i="6"/>
  <c r="E8" i="6" s="1"/>
  <c r="F8" i="6" s="1"/>
  <c r="G8" i="6" s="1"/>
  <c r="B9" i="6"/>
  <c r="D9" i="6"/>
  <c r="E9" i="6"/>
  <c r="F9" i="6"/>
  <c r="G9" i="6"/>
  <c r="B10" i="6"/>
  <c r="D10" i="6"/>
  <c r="E10" i="6"/>
  <c r="F10" i="6" s="1"/>
  <c r="G10" i="6" s="1"/>
  <c r="B11" i="6"/>
  <c r="D11" i="6"/>
  <c r="E11" i="6" s="1"/>
  <c r="F11" i="6" s="1"/>
  <c r="G11" i="6" s="1"/>
  <c r="B12" i="6"/>
  <c r="D12" i="6"/>
  <c r="E12" i="6"/>
  <c r="F12" i="6"/>
  <c r="G12" i="6" s="1"/>
  <c r="B13" i="6"/>
  <c r="D13" i="6"/>
  <c r="E13" i="6" s="1"/>
  <c r="F13" i="6" s="1"/>
  <c r="G13" i="6" s="1"/>
  <c r="D13" i="14"/>
  <c r="E13" i="14" s="1"/>
  <c r="F13" i="14" s="1"/>
  <c r="G13" i="14" s="1"/>
  <c r="B13" i="14"/>
  <c r="D12" i="14"/>
  <c r="E12" i="14" s="1"/>
  <c r="F12" i="14" s="1"/>
  <c r="G12" i="14" s="1"/>
  <c r="B12" i="14"/>
  <c r="D11" i="14"/>
  <c r="E11" i="14" s="1"/>
  <c r="F11" i="14" s="1"/>
  <c r="G11" i="14" s="1"/>
  <c r="B11" i="14"/>
  <c r="D10" i="14"/>
  <c r="E10" i="14" s="1"/>
  <c r="F10" i="14" s="1"/>
  <c r="G10" i="14" s="1"/>
  <c r="B10" i="14"/>
  <c r="G9" i="14"/>
  <c r="F9" i="14"/>
  <c r="E9" i="14"/>
  <c r="D9" i="14"/>
  <c r="B9" i="14"/>
  <c r="D8" i="14"/>
  <c r="E8" i="14" s="1"/>
  <c r="F8" i="14" s="1"/>
  <c r="G8" i="14" s="1"/>
  <c r="B8" i="14"/>
  <c r="D6" i="14"/>
  <c r="E6" i="14" s="1"/>
  <c r="F6" i="14" s="1"/>
  <c r="G6" i="14" s="1"/>
  <c r="B6" i="14"/>
  <c r="D13" i="13"/>
  <c r="E13" i="13" s="1"/>
  <c r="F13" i="13" s="1"/>
  <c r="G13" i="13" s="1"/>
  <c r="B13" i="13"/>
  <c r="D12" i="13"/>
  <c r="E12" i="13" s="1"/>
  <c r="F12" i="13" s="1"/>
  <c r="G12" i="13" s="1"/>
  <c r="B12" i="13"/>
  <c r="D11" i="13"/>
  <c r="E11" i="13" s="1"/>
  <c r="F11" i="13" s="1"/>
  <c r="G11" i="13" s="1"/>
  <c r="B11" i="13"/>
  <c r="D10" i="13"/>
  <c r="E10" i="13" s="1"/>
  <c r="F10" i="13" s="1"/>
  <c r="G10" i="13" s="1"/>
  <c r="B10" i="13"/>
  <c r="G9" i="13"/>
  <c r="F9" i="13"/>
  <c r="E9" i="13"/>
  <c r="D9" i="13"/>
  <c r="B9" i="13"/>
  <c r="D8" i="13"/>
  <c r="E8" i="13" s="1"/>
  <c r="F8" i="13" s="1"/>
  <c r="G8" i="13" s="1"/>
  <c r="B8" i="13"/>
  <c r="D7" i="13"/>
  <c r="E7" i="13" s="1"/>
  <c r="F7" i="13" s="1"/>
  <c r="G7" i="13" s="1"/>
  <c r="B7" i="13"/>
  <c r="D6" i="13"/>
  <c r="E6" i="13" s="1"/>
  <c r="F6" i="13" s="1"/>
  <c r="G6" i="13" s="1"/>
  <c r="B6" i="13"/>
</calcChain>
</file>

<file path=xl/sharedStrings.xml><?xml version="1.0" encoding="utf-8"?>
<sst xmlns="http://schemas.openxmlformats.org/spreadsheetml/2006/main" count="939" uniqueCount="373">
  <si>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</si>
  <si>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</si>
  <si>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</si>
  <si>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</si>
  <si>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</si>
  <si>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</si>
  <si>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</si>
  <si>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</si>
  <si>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</si>
  <si>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</si>
  <si>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</si>
  <si>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</si>
  <si>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</si>
  <si>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</si>
  <si>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</si>
  <si>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</si>
  <si>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</si>
  <si>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</si>
  <si>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</si>
  <si>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</si>
  <si>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</si>
  <si>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</si>
  <si>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</si>
  <si>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</si>
  <si>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</si>
  <si>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</si>
  <si>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</si>
  <si>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</si>
  <si>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</si>
  <si>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</si>
  <si>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</si>
  <si>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</si>
  <si>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</si>
  <si>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</si>
  <si>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</si>
  <si>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</si>
  <si>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</si>
  <si>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</si>
  <si>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</si>
  <si>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</si>
  <si>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</si>
  <si>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</si>
  <si>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</si>
  <si>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</si>
  <si>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</si>
  <si>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</si>
  <si>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</si>
  <si>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</si>
  <si>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</si>
  <si>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</si>
  <si>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</si>
  <si>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</si>
  <si>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</si>
  <si>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</si>
  <si>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</si>
  <si>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</si>
  <si>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</si>
  <si>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</si>
  <si>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</si>
  <si>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</si>
  <si>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</si>
  <si>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</si>
  <si>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</si>
  <si>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</si>
  <si>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</si>
  <si>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</si>
  <si>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</si>
  <si>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</si>
  <si>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</si>
  <si>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</si>
  <si>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</si>
  <si>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</si>
  <si>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</si>
  <si>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</si>
  <si>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</si>
  <si>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</si>
  <si>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</si>
  <si>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</si>
  <si>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</si>
  <si>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</si>
  <si>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</si>
  <si>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</si>
  <si>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</si>
  <si>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</si>
  <si>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</si>
  <si>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</si>
  <si>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</si>
  <si>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</si>
  <si>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</si>
  <si>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</si>
  <si>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</si>
  <si>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</si>
  <si>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</si>
  <si>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</si>
  <si>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</si>
  <si>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</si>
  <si>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</si>
  <si>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</si>
  <si>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</si>
  <si>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</si>
  <si>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</si>
  <si>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</si>
  <si>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</si>
  <si>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</si>
  <si>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</si>
  <si>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</si>
  <si>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</si>
  <si>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</si>
  <si>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</si>
  <si>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</si>
  <si>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</si>
  <si>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</si>
  <si>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</si>
  <si>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</si>
  <si>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</si>
  <si>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</si>
  <si>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</si>
  <si>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</si>
  <si>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</si>
  <si>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</si>
  <si>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</si>
  <si>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</si>
  <si>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</si>
  <si>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</si>
  <si>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</si>
  <si>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</si>
  <si>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</si>
  <si>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</si>
  <si>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</si>
  <si>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</si>
  <si>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</si>
  <si>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</si>
  <si>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</si>
  <si>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</si>
  <si>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</si>
  <si>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</si>
  <si>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</si>
  <si>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</si>
  <si>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</si>
  <si>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</si>
  <si>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</si>
  <si>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</si>
  <si>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</si>
  <si>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</si>
  <si>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</si>
  <si>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</si>
  <si>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</si>
  <si>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</si>
  <si>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</si>
  <si>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</si>
  <si>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</si>
  <si>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</si>
  <si>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</si>
  <si>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</si>
  <si>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</si>
  <si>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</si>
  <si>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</si>
  <si>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</si>
  <si>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</si>
  <si>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</si>
  <si>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</si>
  <si>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</si>
  <si>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</si>
  <si>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</si>
  <si>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</si>
  <si>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</si>
  <si>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</si>
  <si>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</si>
  <si>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</si>
  <si>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</si>
  <si>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</si>
  <si>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</si>
  <si>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</si>
  <si>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</si>
  <si>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</si>
  <si>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</si>
  <si>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</si>
  <si>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</si>
  <si>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</si>
  <si>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</si>
  <si>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</si>
  <si>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</si>
  <si>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</si>
  <si>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</si>
  <si>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</si>
  <si>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</si>
  <si>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</si>
  <si>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</si>
  <si>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</si>
  <si>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</si>
  <si>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</si>
  <si>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</si>
  <si>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</si>
  <si>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</si>
  <si>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</si>
  <si>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</si>
  <si>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</si>
  <si>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</si>
  <si>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</si>
  <si>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</si>
  <si>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</si>
  <si>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</si>
  <si>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</si>
  <si>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</si>
  <si>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</si>
  <si>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</si>
  <si>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</si>
  <si>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</si>
  <si>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</si>
  <si>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</si>
  <si>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</si>
  <si>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</si>
  <si>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</si>
  <si>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</si>
  <si>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</si>
  <si>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</si>
  <si>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</si>
  <si>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</si>
  <si>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</si>
  <si>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</si>
  <si>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</si>
  <si>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</si>
  <si>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</si>
  <si>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</si>
  <si>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</si>
  <si>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</si>
  <si>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</si>
  <si>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</si>
  <si>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</si>
  <si>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</si>
  <si>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</si>
  <si>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</si>
  <si>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</si>
  <si>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</si>
  <si>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</si>
  <si>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</si>
  <si>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</si>
  <si>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</si>
  <si>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</si>
  <si>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</si>
  <si>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</si>
  <si>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</si>
  <si>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</si>
  <si>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</si>
  <si>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</si>
  <si>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</si>
  <si>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</si>
  <si>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</si>
  <si>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</si>
  <si>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</si>
  <si>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</si>
  <si>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</si>
  <si>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</si>
  <si>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</si>
  <si>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</si>
  <si>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</si>
  <si>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</si>
  <si>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</si>
  <si>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</si>
  <si>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</si>
  <si>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</si>
  <si>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</si>
  <si>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</si>
  <si>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</si>
  <si>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</si>
  <si>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</si>
  <si>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</si>
  <si>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</si>
  <si>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</si>
  <si>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</si>
  <si>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</si>
  <si>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</si>
  <si>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</si>
  <si>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120/56</t>
  </si>
  <si>
    <t>130/59</t>
  </si>
  <si>
    <t>140/57</t>
  </si>
  <si>
    <t>150/63</t>
  </si>
  <si>
    <t>160/69</t>
  </si>
  <si>
    <t>170/75</t>
  </si>
  <si>
    <t>总量</t>
  </si>
  <si>
    <t>水手蓝CC1X</t>
  </si>
  <si>
    <t>轻雾蓝CM1X</t>
  </si>
  <si>
    <t>云母灰G74X</t>
  </si>
  <si>
    <t>QAMMAN83523</t>
    <phoneticPr fontId="31" type="noConversion"/>
  </si>
  <si>
    <t>CGDD24110500011</t>
    <phoneticPr fontId="31" type="noConversion"/>
  </si>
  <si>
    <t>采购凭证编号：CGDD24110500011</t>
    <phoneticPr fontId="31" type="noConversion"/>
  </si>
  <si>
    <t>儿童短裤</t>
    <phoneticPr fontId="31" type="noConversion"/>
  </si>
  <si>
    <t>OK</t>
    <phoneticPr fontId="31" type="noConversion"/>
  </si>
  <si>
    <t>水手蓝CC1X</t>
    <phoneticPr fontId="31" type="noConversion"/>
  </si>
  <si>
    <t>170/75</t>
    <phoneticPr fontId="31" type="noConversion"/>
  </si>
  <si>
    <t>水手蓝CC1X 170/75:20件</t>
    <phoneticPr fontId="31" type="noConversion"/>
  </si>
  <si>
    <t>1.裤口起绺</t>
    <phoneticPr fontId="31" type="noConversion"/>
  </si>
  <si>
    <t>2.线头</t>
    <phoneticPr fontId="31" type="noConversion"/>
  </si>
  <si>
    <t>3.裤口开气双针线不顺</t>
    <phoneticPr fontId="31" type="noConversion"/>
  </si>
  <si>
    <t>初期问题已改善</t>
    <phoneticPr fontId="31" type="noConversion"/>
  </si>
  <si>
    <t>五分裤外侧长</t>
  </si>
  <si>
    <t>腰围 平量</t>
    <phoneticPr fontId="24" type="noConversion"/>
  </si>
  <si>
    <t>臀围</t>
  </si>
  <si>
    <t>腿围/2</t>
  </si>
  <si>
    <t>脚口/2（短裤）</t>
  </si>
  <si>
    <t>前裆长</t>
  </si>
  <si>
    <t>后裆长</t>
  </si>
  <si>
    <t>前插袋</t>
  </si>
  <si>
    <r>
      <rPr>
        <b/>
        <sz val="12"/>
        <rFont val="等线"/>
        <family val="3"/>
        <charset val="134"/>
      </rPr>
      <t>下开叉长</t>
    </r>
    <phoneticPr fontId="38" type="noConversion"/>
  </si>
  <si>
    <t>120/56</t>
    <phoneticPr fontId="38" type="noConversion"/>
  </si>
  <si>
    <t>130/59</t>
    <phoneticPr fontId="38" type="noConversion"/>
  </si>
  <si>
    <t>170/75</t>
    <phoneticPr fontId="38" type="noConversion"/>
  </si>
  <si>
    <t>QAMMAN83523</t>
  </si>
  <si>
    <t>QAMMAN83523</t>
    <phoneticPr fontId="31" type="noConversion"/>
  </si>
  <si>
    <t>儿童短裤</t>
    <phoneticPr fontId="31" type="noConversion"/>
  </si>
  <si>
    <t>FW08450</t>
  </si>
  <si>
    <t>25SS暗夜黑</t>
  </si>
  <si>
    <t>纽悦</t>
  </si>
  <si>
    <t>18FW水手蓝</t>
  </si>
  <si>
    <t>25SS轻雾蓝</t>
  </si>
  <si>
    <t>22SS云母灰</t>
  </si>
  <si>
    <r>
      <rPr>
        <sz val="12"/>
        <color theme="1"/>
        <rFont val="宋体"/>
        <family val="3"/>
        <charset val="134"/>
        <scheme val="minor"/>
      </rPr>
      <t>径向：- 0.2纬向</t>
    </r>
    <r>
      <rPr>
        <sz val="12"/>
        <color theme="1"/>
        <rFont val="宋体"/>
        <family val="3"/>
        <charset val="134"/>
        <scheme val="minor"/>
      </rPr>
      <t>0</t>
    </r>
  </si>
  <si>
    <r>
      <rPr>
        <sz val="12"/>
        <color theme="1"/>
        <rFont val="宋体"/>
        <family val="3"/>
        <charset val="134"/>
        <scheme val="minor"/>
      </rPr>
      <t>径向：-0.7纬向</t>
    </r>
    <r>
      <rPr>
        <sz val="12"/>
        <color theme="1"/>
        <rFont val="宋体"/>
        <family val="3"/>
        <charset val="134"/>
        <scheme val="minor"/>
      </rPr>
      <t>0</t>
    </r>
  </si>
  <si>
    <r>
      <rPr>
        <sz val="12"/>
        <color theme="1"/>
        <rFont val="宋体"/>
        <family val="3"/>
        <charset val="134"/>
        <scheme val="minor"/>
      </rPr>
      <t>径向：-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.</t>
    </r>
    <r>
      <rPr>
        <sz val="12"/>
        <color theme="1"/>
        <rFont val="宋体"/>
        <family val="3"/>
        <charset val="134"/>
        <scheme val="minor"/>
      </rPr>
      <t>3</t>
    </r>
    <r>
      <rPr>
        <sz val="12"/>
        <color theme="1"/>
        <rFont val="宋体"/>
        <family val="3"/>
        <charset val="134"/>
        <scheme val="minor"/>
      </rPr>
      <t>纬向</t>
    </r>
    <r>
      <rPr>
        <sz val="12"/>
        <color theme="1"/>
        <rFont val="宋体"/>
        <family val="3"/>
        <charset val="134"/>
        <scheme val="minor"/>
      </rPr>
      <t>0</t>
    </r>
  </si>
  <si>
    <r>
      <rPr>
        <sz val="12"/>
        <color theme="1"/>
        <rFont val="宋体"/>
        <family val="3"/>
        <charset val="134"/>
        <scheme val="minor"/>
      </rPr>
      <t>径向：-0.</t>
    </r>
    <r>
      <rPr>
        <sz val="12"/>
        <color theme="1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纬向</t>
    </r>
    <r>
      <rPr>
        <sz val="12"/>
        <color theme="1"/>
        <rFont val="宋体"/>
        <family val="3"/>
        <charset val="134"/>
        <scheme val="minor"/>
      </rPr>
      <t>0</t>
    </r>
  </si>
  <si>
    <r>
      <rPr>
        <sz val="12"/>
        <color theme="1"/>
        <rFont val="宋体"/>
        <family val="3"/>
        <charset val="134"/>
        <scheme val="minor"/>
      </rPr>
      <t>4</t>
    </r>
    <r>
      <rPr>
        <sz val="12"/>
        <color theme="1"/>
        <rFont val="宋体"/>
        <family val="3"/>
        <charset val="134"/>
        <scheme val="minor"/>
      </rPr>
      <t>148/4171</t>
    </r>
  </si>
  <si>
    <t>25SS暗夜黑/25SS轻雾蓝</t>
  </si>
  <si>
    <r>
      <rPr>
        <sz val="12"/>
        <color theme="1"/>
        <rFont val="宋体"/>
        <family val="3"/>
        <charset val="134"/>
        <scheme val="minor"/>
      </rPr>
      <t>W</t>
    </r>
    <r>
      <rPr>
        <sz val="12"/>
        <color theme="1"/>
        <rFont val="宋体"/>
        <family val="3"/>
        <charset val="134"/>
        <scheme val="minor"/>
      </rPr>
      <t>X000027</t>
    </r>
  </si>
  <si>
    <t>拉链</t>
  </si>
  <si>
    <t>北京伟星</t>
  </si>
  <si>
    <t>合格</t>
  </si>
  <si>
    <t>制表时间：12/18</t>
    <phoneticPr fontId="31" type="noConversion"/>
  </si>
  <si>
    <t>制表时间：12/15</t>
    <phoneticPr fontId="31" type="noConversion"/>
  </si>
  <si>
    <t>制表时间：12/13</t>
    <phoneticPr fontId="31" type="noConversion"/>
  </si>
  <si>
    <t>鸣腾</t>
  </si>
  <si>
    <t>左前片</t>
  </si>
  <si>
    <t>印花</t>
  </si>
  <si>
    <t>左右侧缝</t>
  </si>
  <si>
    <t>压烫标</t>
  </si>
  <si>
    <t>制表时间：1/10</t>
    <phoneticPr fontId="31" type="noConversion"/>
  </si>
  <si>
    <t>产前样提出的问题在大货中已经调整</t>
    <phoneticPr fontId="31" type="noConversion"/>
  </si>
  <si>
    <t>轻雾蓝CM1X</t>
    <phoneticPr fontId="31" type="noConversion"/>
  </si>
  <si>
    <t>水手蓝CC1X 120/60:10件,130/64:10件,140/68:10件,150/72:10件,160/80:10件,170/88:10件</t>
    <phoneticPr fontId="31" type="noConversion"/>
  </si>
  <si>
    <t>轻雾蓝CM1X 120/60:10件,130/64:10件,140/68:10件,150/72:10件,160/80:10件,170/88:10件</t>
    <phoneticPr fontId="31" type="noConversion"/>
  </si>
  <si>
    <t>170/75</t>
    <phoneticPr fontId="31" type="noConversion"/>
  </si>
  <si>
    <t>轻雾蓝CM1X 160/80:1件</t>
    <phoneticPr fontId="31" type="noConversion"/>
  </si>
  <si>
    <t>1.裤口起绺</t>
    <phoneticPr fontId="31" type="noConversion"/>
  </si>
  <si>
    <t>2.拉链起鼓</t>
    <phoneticPr fontId="31" type="noConversion"/>
  </si>
  <si>
    <t>一次</t>
    <phoneticPr fontId="31" type="noConversion"/>
  </si>
  <si>
    <t>非直发</t>
    <phoneticPr fontId="31" type="noConversion"/>
  </si>
  <si>
    <t>儿童期货</t>
    <phoneticPr fontId="31" type="noConversion"/>
  </si>
  <si>
    <t>云母灰G74X</t>
    <phoneticPr fontId="31" type="noConversion"/>
  </si>
  <si>
    <t>水手蓝CC1X 120/60:7件,130/64:7件,140/68:7件,150/72:7件,160/80:7件,170/88:7件</t>
    <phoneticPr fontId="31" type="noConversion"/>
  </si>
  <si>
    <t>轻雾蓝CM1X 120/60:7件,130/64:7件,140/68:7件,150/72:7件,160/80:7件,170/88:7件</t>
    <phoneticPr fontId="31" type="noConversion"/>
  </si>
  <si>
    <t>云母灰G74X 120/60:6件,130/64:7件,140/68:7件,150/72:7件,160/80:7件,170/88:7件</t>
    <phoneticPr fontId="31" type="noConversion"/>
  </si>
  <si>
    <t>验货时间：3/8</t>
    <phoneticPr fontId="31" type="noConversion"/>
  </si>
  <si>
    <t>160/69</t>
    <phoneticPr fontId="31" type="noConversion"/>
  </si>
  <si>
    <t>0</t>
    <phoneticPr fontId="31" type="noConversion"/>
  </si>
  <si>
    <t>+0.3</t>
    <phoneticPr fontId="31" type="noConversion"/>
  </si>
  <si>
    <t>+0.5</t>
    <phoneticPr fontId="31" type="noConversion"/>
  </si>
  <si>
    <t>+0.7</t>
    <phoneticPr fontId="31" type="noConversion"/>
  </si>
  <si>
    <t>0/0</t>
    <phoneticPr fontId="31" type="noConversion"/>
  </si>
  <si>
    <t>+0.3/+0.5</t>
    <phoneticPr fontId="31" type="noConversion"/>
  </si>
  <si>
    <t>+0.5/+0.3</t>
    <phoneticPr fontId="31" type="noConversion"/>
  </si>
  <si>
    <t>+0.5/+0.5</t>
    <phoneticPr fontId="31" type="noConversion"/>
  </si>
  <si>
    <t>+0.7/+0.3</t>
    <phoneticPr fontId="31" type="noConversion"/>
  </si>
  <si>
    <t>+0.3/0</t>
    <phoneticPr fontId="31" type="noConversion"/>
  </si>
  <si>
    <t>+0.5/0</t>
    <phoneticPr fontId="31" type="noConversion"/>
  </si>
  <si>
    <t>0/-0.5</t>
    <phoneticPr fontId="31" type="noConversion"/>
  </si>
  <si>
    <t>0/+1</t>
    <phoneticPr fontId="31" type="noConversion"/>
  </si>
  <si>
    <t>+0.3/+0.3</t>
    <phoneticPr fontId="31" type="noConversion"/>
  </si>
  <si>
    <t>+0.5/+0.7</t>
    <phoneticPr fontId="31" type="noConversion"/>
  </si>
  <si>
    <t>0/+0.5</t>
    <phoneticPr fontId="31" type="noConversion"/>
  </si>
  <si>
    <t>+0.6/+0.3</t>
    <phoneticPr fontId="31" type="noConversion"/>
  </si>
  <si>
    <t>-0.3</t>
    <phoneticPr fontId="31" type="noConversion"/>
  </si>
  <si>
    <t>-0.5</t>
    <phoneticPr fontId="31" type="noConversion"/>
  </si>
  <si>
    <t>验货时间：3/3</t>
    <phoneticPr fontId="31" type="noConversion"/>
  </si>
  <si>
    <t>验货时间：2/25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</si>
</sst>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仿宋_GB2312"/>
      <family val="2"/>
    </font>
    <font>
      <b/>
      <sz val="12"/>
      <name val="仿宋_GB2312"/>
      <family val="2"/>
    </font>
    <font>
      <b/>
      <sz val="12"/>
      <name val="等线"/>
      <family val="3"/>
      <charset val="134"/>
    </font>
    <font>
      <sz val="9"/>
      <name val="等线"/>
      <family val="3"/>
      <charset val="134"/>
    </font>
    <font>
      <b/>
      <sz val="12"/>
      <name val="黑体"/>
      <family val="3"/>
      <charset val="134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2" xfId="2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6" fillId="3" borderId="2" xfId="2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40" fillId="0" borderId="78" xfId="0" applyNumberFormat="1" applyFont="1" applyFill="1" applyBorder="1" applyAlignment="1" applyProtection="1">
      <alignment horizontal="left" vertical="top" wrapText="1"/>
    </xf>
    <xf numFmtId="0" fontId="40" fillId="0" borderId="7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40" fillId="0" borderId="78" xfId="0" applyNumberFormat="1" applyFont="1" applyFill="1" applyBorder="1" applyAlignment="1" applyProtection="1">
      <alignment horizontal="center" vertical="top" wrapText="1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0" t="s">
        <v>214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" customFormat="1" ht="16.5">
      <c r="A2" s="399" t="s">
        <v>196</v>
      </c>
      <c r="B2" s="400" t="s">
        <v>201</v>
      </c>
      <c r="C2" s="400" t="s">
        <v>197</v>
      </c>
      <c r="D2" s="400" t="s">
        <v>198</v>
      </c>
      <c r="E2" s="400" t="s">
        <v>199</v>
      </c>
      <c r="F2" s="400" t="s">
        <v>200</v>
      </c>
      <c r="G2" s="399" t="s">
        <v>215</v>
      </c>
      <c r="H2" s="399"/>
      <c r="I2" s="399" t="s">
        <v>216</v>
      </c>
      <c r="J2" s="399"/>
      <c r="K2" s="403" t="s">
        <v>217</v>
      </c>
      <c r="L2" s="405" t="s">
        <v>218</v>
      </c>
      <c r="M2" s="407" t="s">
        <v>219</v>
      </c>
    </row>
    <row r="3" spans="1:13" s="1" customFormat="1" ht="16.5">
      <c r="A3" s="399"/>
      <c r="B3" s="401"/>
      <c r="C3" s="401"/>
      <c r="D3" s="401"/>
      <c r="E3" s="401"/>
      <c r="F3" s="401"/>
      <c r="G3" s="3" t="s">
        <v>220</v>
      </c>
      <c r="H3" s="3" t="s">
        <v>221</v>
      </c>
      <c r="I3" s="3" t="s">
        <v>220</v>
      </c>
      <c r="J3" s="3" t="s">
        <v>221</v>
      </c>
      <c r="K3" s="404"/>
      <c r="L3" s="406"/>
      <c r="M3" s="408"/>
    </row>
    <row r="4" spans="1:13">
      <c r="A4" s="181">
        <v>1</v>
      </c>
      <c r="B4" s="180" t="s">
        <v>312</v>
      </c>
      <c r="C4" s="179">
        <v>4148</v>
      </c>
      <c r="D4" s="179" t="s">
        <v>310</v>
      </c>
      <c r="E4" s="179" t="s">
        <v>311</v>
      </c>
      <c r="F4" s="179" t="s">
        <v>307</v>
      </c>
      <c r="G4" s="182">
        <v>-0.2</v>
      </c>
      <c r="H4" s="182">
        <v>0</v>
      </c>
      <c r="I4" s="182">
        <v>0</v>
      </c>
      <c r="J4" s="182">
        <v>0</v>
      </c>
      <c r="K4" s="183" t="s">
        <v>316</v>
      </c>
      <c r="L4" s="6" t="s">
        <v>263</v>
      </c>
      <c r="M4" s="6" t="s">
        <v>263</v>
      </c>
    </row>
    <row r="5" spans="1:13">
      <c r="A5" s="181">
        <v>2</v>
      </c>
      <c r="B5" s="180" t="s">
        <v>312</v>
      </c>
      <c r="C5" s="179">
        <v>4180</v>
      </c>
      <c r="D5" s="179" t="s">
        <v>310</v>
      </c>
      <c r="E5" s="179" t="s">
        <v>313</v>
      </c>
      <c r="F5" s="179" t="s">
        <v>307</v>
      </c>
      <c r="G5" s="182">
        <v>-0.5</v>
      </c>
      <c r="H5" s="182">
        <v>0</v>
      </c>
      <c r="I5" s="182">
        <v>-0.2</v>
      </c>
      <c r="J5" s="182">
        <v>0</v>
      </c>
      <c r="K5" s="183" t="s">
        <v>317</v>
      </c>
      <c r="L5" s="6" t="s">
        <v>263</v>
      </c>
      <c r="M5" s="6" t="s">
        <v>263</v>
      </c>
    </row>
    <row r="6" spans="1:13">
      <c r="A6" s="181">
        <v>3</v>
      </c>
      <c r="B6" s="180" t="s">
        <v>312</v>
      </c>
      <c r="C6" s="179">
        <v>4171</v>
      </c>
      <c r="D6" s="179" t="s">
        <v>310</v>
      </c>
      <c r="E6" s="179" t="s">
        <v>314</v>
      </c>
      <c r="F6" s="179" t="s">
        <v>307</v>
      </c>
      <c r="G6" s="182">
        <v>-0.3</v>
      </c>
      <c r="H6" s="182">
        <v>0</v>
      </c>
      <c r="I6" s="182">
        <v>0</v>
      </c>
      <c r="J6" s="182">
        <v>0</v>
      </c>
      <c r="K6" s="183" t="s">
        <v>318</v>
      </c>
      <c r="L6" s="6" t="s">
        <v>263</v>
      </c>
      <c r="M6" s="6" t="s">
        <v>263</v>
      </c>
    </row>
    <row r="7" spans="1:13">
      <c r="A7" s="181">
        <v>4</v>
      </c>
      <c r="B7" s="180" t="s">
        <v>312</v>
      </c>
      <c r="C7" s="179">
        <v>4177</v>
      </c>
      <c r="D7" s="179" t="s">
        <v>310</v>
      </c>
      <c r="E7" s="179" t="s">
        <v>315</v>
      </c>
      <c r="F7" s="179" t="s">
        <v>307</v>
      </c>
      <c r="G7" s="182">
        <v>-0.2</v>
      </c>
      <c r="H7" s="182">
        <v>0</v>
      </c>
      <c r="I7" s="182">
        <v>0</v>
      </c>
      <c r="J7" s="182">
        <v>0</v>
      </c>
      <c r="K7" s="183" t="s">
        <v>319</v>
      </c>
      <c r="L7" s="6" t="s">
        <v>263</v>
      </c>
      <c r="M7" s="6" t="s">
        <v>263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1" t="s">
        <v>327</v>
      </c>
      <c r="B12" s="392"/>
      <c r="C12" s="392"/>
      <c r="D12" s="392"/>
      <c r="E12" s="393"/>
      <c r="F12" s="394"/>
      <c r="G12" s="396"/>
      <c r="H12" s="391" t="s">
        <v>266</v>
      </c>
      <c r="I12" s="392"/>
      <c r="J12" s="392"/>
      <c r="K12" s="393"/>
      <c r="L12" s="409"/>
      <c r="M12" s="410"/>
    </row>
    <row r="13" spans="1:13">
      <c r="A13" s="402" t="s">
        <v>222</v>
      </c>
      <c r="B13" s="402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20" sqref="C20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0" t="s">
        <v>223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1" customFormat="1" ht="16" customHeight="1">
      <c r="A2" s="400" t="s">
        <v>224</v>
      </c>
      <c r="B2" s="400" t="s">
        <v>201</v>
      </c>
      <c r="C2" s="400" t="s">
        <v>197</v>
      </c>
      <c r="D2" s="400" t="s">
        <v>198</v>
      </c>
      <c r="E2" s="400" t="s">
        <v>199</v>
      </c>
      <c r="F2" s="400" t="s">
        <v>200</v>
      </c>
      <c r="G2" s="424" t="s">
        <v>225</v>
      </c>
      <c r="H2" s="425"/>
      <c r="I2" s="426"/>
      <c r="J2" s="424" t="s">
        <v>226</v>
      </c>
      <c r="K2" s="425"/>
      <c r="L2" s="426"/>
      <c r="M2" s="424" t="s">
        <v>227</v>
      </c>
      <c r="N2" s="425"/>
      <c r="O2" s="426"/>
      <c r="P2" s="424" t="s">
        <v>228</v>
      </c>
      <c r="Q2" s="425"/>
      <c r="R2" s="426"/>
      <c r="S2" s="425" t="s">
        <v>229</v>
      </c>
      <c r="T2" s="425"/>
      <c r="U2" s="426"/>
      <c r="V2" s="427" t="s">
        <v>230</v>
      </c>
      <c r="W2" s="427" t="s">
        <v>210</v>
      </c>
    </row>
    <row r="3" spans="1:23" s="1" customFormat="1" ht="16.5">
      <c r="A3" s="401"/>
      <c r="B3" s="420"/>
      <c r="C3" s="420"/>
      <c r="D3" s="420"/>
      <c r="E3" s="420"/>
      <c r="F3" s="420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8"/>
      <c r="W3" s="428"/>
    </row>
    <row r="4" spans="1:23" ht="30">
      <c r="A4" s="417" t="s">
        <v>232</v>
      </c>
      <c r="B4" s="411" t="s">
        <v>312</v>
      </c>
      <c r="C4" s="414" t="s">
        <v>320</v>
      </c>
      <c r="D4" s="411" t="s">
        <v>310</v>
      </c>
      <c r="E4" s="414" t="s">
        <v>321</v>
      </c>
      <c r="F4" s="411" t="s">
        <v>307</v>
      </c>
      <c r="G4" s="184" t="s">
        <v>322</v>
      </c>
      <c r="H4" s="184" t="s">
        <v>323</v>
      </c>
      <c r="I4" s="184" t="s">
        <v>324</v>
      </c>
      <c r="J4" s="185"/>
      <c r="K4" s="185"/>
      <c r="L4" s="185"/>
      <c r="M4" s="185"/>
      <c r="N4" s="185"/>
      <c r="O4" s="185"/>
      <c r="P4" s="6"/>
      <c r="Q4" s="6"/>
      <c r="R4" s="6"/>
      <c r="S4" s="6"/>
      <c r="T4" s="6"/>
      <c r="U4" s="6"/>
      <c r="V4" s="6" t="s">
        <v>325</v>
      </c>
      <c r="W4" s="6" t="s">
        <v>263</v>
      </c>
    </row>
    <row r="5" spans="1:23">
      <c r="A5" s="418"/>
      <c r="B5" s="412"/>
      <c r="C5" s="415"/>
      <c r="D5" s="412"/>
      <c r="E5" s="415"/>
      <c r="F5" s="412"/>
      <c r="G5" s="421" t="s">
        <v>233</v>
      </c>
      <c r="H5" s="422"/>
      <c r="I5" s="423"/>
      <c r="J5" s="421" t="s">
        <v>234</v>
      </c>
      <c r="K5" s="422"/>
      <c r="L5" s="423"/>
      <c r="M5" s="421" t="s">
        <v>235</v>
      </c>
      <c r="N5" s="422"/>
      <c r="O5" s="423"/>
      <c r="P5" s="421" t="s">
        <v>236</v>
      </c>
      <c r="Q5" s="422"/>
      <c r="R5" s="423"/>
      <c r="S5" s="422" t="s">
        <v>237</v>
      </c>
      <c r="T5" s="422"/>
      <c r="U5" s="423"/>
      <c r="V5" s="6"/>
      <c r="W5" s="6"/>
    </row>
    <row r="6" spans="1:23">
      <c r="A6" s="418"/>
      <c r="B6" s="412"/>
      <c r="C6" s="415"/>
      <c r="D6" s="412"/>
      <c r="E6" s="415"/>
      <c r="F6" s="412"/>
      <c r="G6" s="186" t="s">
        <v>231</v>
      </c>
      <c r="H6" s="186" t="s">
        <v>64</v>
      </c>
      <c r="I6" s="186" t="s">
        <v>201</v>
      </c>
      <c r="J6" s="186" t="s">
        <v>231</v>
      </c>
      <c r="K6" s="186" t="s">
        <v>64</v>
      </c>
      <c r="L6" s="186" t="s">
        <v>201</v>
      </c>
      <c r="M6" s="186" t="s">
        <v>231</v>
      </c>
      <c r="N6" s="186" t="s">
        <v>64</v>
      </c>
      <c r="O6" s="186" t="s">
        <v>201</v>
      </c>
      <c r="P6" s="186" t="s">
        <v>231</v>
      </c>
      <c r="Q6" s="186" t="s">
        <v>64</v>
      </c>
      <c r="R6" s="186" t="s">
        <v>201</v>
      </c>
      <c r="S6" s="186" t="s">
        <v>231</v>
      </c>
      <c r="T6" s="186" t="s">
        <v>64</v>
      </c>
      <c r="U6" s="186" t="s">
        <v>201</v>
      </c>
      <c r="V6" s="6"/>
      <c r="W6" s="6"/>
    </row>
    <row r="7" spans="1:23">
      <c r="A7" s="419"/>
      <c r="B7" s="413"/>
      <c r="C7" s="416"/>
      <c r="D7" s="413"/>
      <c r="E7" s="416"/>
      <c r="F7" s="4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1" t="s">
        <v>238</v>
      </c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3"/>
      <c r="B9" s="413"/>
      <c r="C9" s="413"/>
      <c r="D9" s="413"/>
      <c r="E9" s="413"/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239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3"/>
      <c r="B11" s="413"/>
      <c r="C11" s="413"/>
      <c r="D11" s="413"/>
      <c r="E11" s="413"/>
      <c r="F11" s="4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240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3"/>
      <c r="B13" s="413"/>
      <c r="C13" s="413"/>
      <c r="D13" s="413"/>
      <c r="E13" s="413"/>
      <c r="F13" s="4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241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3"/>
      <c r="B15" s="413"/>
      <c r="C15" s="413"/>
      <c r="D15" s="413"/>
      <c r="E15" s="413"/>
      <c r="F15" s="41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1" t="s">
        <v>326</v>
      </c>
      <c r="B17" s="392"/>
      <c r="C17" s="392"/>
      <c r="D17" s="392"/>
      <c r="E17" s="393"/>
      <c r="F17" s="394"/>
      <c r="G17" s="396"/>
      <c r="H17" s="14"/>
      <c r="I17" s="14"/>
      <c r="J17" s="391" t="s">
        <v>266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7"/>
      <c r="W17" s="9"/>
    </row>
    <row r="18" spans="1:23">
      <c r="A18" s="397" t="s">
        <v>242</v>
      </c>
      <c r="B18" s="397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0" t="s">
        <v>243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1" t="s">
        <v>212</v>
      </c>
      <c r="B11" s="392"/>
      <c r="C11" s="392"/>
      <c r="D11" s="393"/>
      <c r="E11" s="394"/>
      <c r="F11" s="395"/>
      <c r="G11" s="396"/>
      <c r="H11" s="14"/>
      <c r="I11" s="391" t="s">
        <v>213</v>
      </c>
      <c r="J11" s="392"/>
      <c r="K11" s="392"/>
      <c r="L11" s="7"/>
      <c r="M11" s="7"/>
      <c r="N11" s="9"/>
    </row>
    <row r="12" spans="1:14">
      <c r="A12" s="397" t="s">
        <v>250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5" sqref="E15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0" t="s">
        <v>257</v>
      </c>
      <c r="B1" s="390"/>
      <c r="C1" s="390"/>
      <c r="D1" s="390"/>
      <c r="E1" s="390"/>
      <c r="F1" s="390"/>
      <c r="G1" s="390"/>
      <c r="H1" s="390"/>
      <c r="I1" s="390"/>
    </row>
    <row r="2" spans="1:9" s="1" customFormat="1" ht="16.5">
      <c r="A2" s="399" t="s">
        <v>196</v>
      </c>
      <c r="B2" s="400" t="s">
        <v>201</v>
      </c>
      <c r="C2" s="400" t="s">
        <v>231</v>
      </c>
      <c r="D2" s="400" t="s">
        <v>199</v>
      </c>
      <c r="E2" s="400" t="s">
        <v>200</v>
      </c>
      <c r="F2" s="3" t="s">
        <v>258</v>
      </c>
      <c r="G2" s="3" t="s">
        <v>216</v>
      </c>
      <c r="H2" s="403" t="s">
        <v>217</v>
      </c>
      <c r="I2" s="407" t="s">
        <v>219</v>
      </c>
    </row>
    <row r="3" spans="1:9" s="1" customFormat="1" ht="16.5">
      <c r="A3" s="399"/>
      <c r="B3" s="401"/>
      <c r="C3" s="401"/>
      <c r="D3" s="401"/>
      <c r="E3" s="401"/>
      <c r="F3" s="3" t="s">
        <v>259</v>
      </c>
      <c r="G3" s="3" t="s">
        <v>220</v>
      </c>
      <c r="H3" s="404"/>
      <c r="I3" s="40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1" t="s">
        <v>212</v>
      </c>
      <c r="B12" s="392"/>
      <c r="C12" s="392"/>
      <c r="D12" s="393"/>
      <c r="E12" s="8"/>
      <c r="F12" s="391" t="s">
        <v>266</v>
      </c>
      <c r="G12" s="392"/>
      <c r="H12" s="393"/>
      <c r="I12" s="9"/>
    </row>
    <row r="13" spans="1:9">
      <c r="A13" s="397" t="s">
        <v>260</v>
      </c>
      <c r="B13" s="397"/>
      <c r="C13" s="398"/>
      <c r="D13" s="398"/>
      <c r="E13" s="398"/>
      <c r="F13" s="398"/>
      <c r="G13" s="398"/>
      <c r="H13" s="398"/>
      <c r="I13" s="39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3" sqref="F13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0" t="s">
        <v>251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80" t="s">
        <v>329</v>
      </c>
      <c r="C3" s="187">
        <v>4148</v>
      </c>
      <c r="D3" s="187" t="s">
        <v>310</v>
      </c>
      <c r="E3" s="187" t="s">
        <v>311</v>
      </c>
      <c r="F3" s="187" t="s">
        <v>307</v>
      </c>
      <c r="G3" s="6" t="s">
        <v>330</v>
      </c>
      <c r="H3" s="6" t="s">
        <v>331</v>
      </c>
      <c r="I3" s="6"/>
      <c r="J3" s="6"/>
      <c r="K3" s="6" t="s">
        <v>263</v>
      </c>
      <c r="L3" s="6" t="s">
        <v>263</v>
      </c>
    </row>
    <row r="4" spans="1:12">
      <c r="A4" s="5" t="s">
        <v>238</v>
      </c>
      <c r="B4" s="180" t="s">
        <v>329</v>
      </c>
      <c r="C4" s="187">
        <v>4180</v>
      </c>
      <c r="D4" s="187" t="s">
        <v>310</v>
      </c>
      <c r="E4" s="187" t="s">
        <v>313</v>
      </c>
      <c r="F4" s="187" t="s">
        <v>307</v>
      </c>
      <c r="G4" s="6" t="s">
        <v>330</v>
      </c>
      <c r="H4" s="6" t="s">
        <v>331</v>
      </c>
      <c r="I4" s="6"/>
      <c r="J4" s="6"/>
      <c r="K4" s="6" t="s">
        <v>263</v>
      </c>
      <c r="L4" s="6" t="s">
        <v>263</v>
      </c>
    </row>
    <row r="5" spans="1:12">
      <c r="A5" s="5" t="s">
        <v>239</v>
      </c>
      <c r="B5" s="180" t="s">
        <v>329</v>
      </c>
      <c r="C5" s="187">
        <v>4171</v>
      </c>
      <c r="D5" s="187" t="s">
        <v>310</v>
      </c>
      <c r="E5" s="187" t="s">
        <v>314</v>
      </c>
      <c r="F5" s="187" t="s">
        <v>307</v>
      </c>
      <c r="G5" s="6" t="s">
        <v>330</v>
      </c>
      <c r="H5" s="6" t="s">
        <v>331</v>
      </c>
      <c r="I5" s="6"/>
      <c r="J5" s="6"/>
      <c r="K5" s="6" t="s">
        <v>263</v>
      </c>
      <c r="L5" s="6" t="s">
        <v>263</v>
      </c>
    </row>
    <row r="6" spans="1:12">
      <c r="A6" s="5" t="s">
        <v>240</v>
      </c>
      <c r="B6" s="180" t="s">
        <v>329</v>
      </c>
      <c r="C6" s="187">
        <v>4177</v>
      </c>
      <c r="D6" s="187" t="s">
        <v>310</v>
      </c>
      <c r="E6" s="187" t="s">
        <v>315</v>
      </c>
      <c r="F6" s="187" t="s">
        <v>307</v>
      </c>
      <c r="G6" s="6" t="s">
        <v>330</v>
      </c>
      <c r="H6" s="6" t="s">
        <v>331</v>
      </c>
      <c r="I6" s="6"/>
      <c r="J6" s="6"/>
      <c r="K6" s="6" t="s">
        <v>263</v>
      </c>
      <c r="L6" s="6" t="s">
        <v>263</v>
      </c>
    </row>
    <row r="7" spans="1:12">
      <c r="A7" s="5" t="s">
        <v>241</v>
      </c>
      <c r="B7" s="180" t="s">
        <v>329</v>
      </c>
      <c r="C7" s="187">
        <v>4148</v>
      </c>
      <c r="D7" s="187" t="s">
        <v>310</v>
      </c>
      <c r="E7" s="187" t="s">
        <v>311</v>
      </c>
      <c r="F7" s="187" t="s">
        <v>307</v>
      </c>
      <c r="G7" s="6" t="s">
        <v>332</v>
      </c>
      <c r="H7" s="6" t="s">
        <v>333</v>
      </c>
      <c r="I7" s="6"/>
      <c r="J7" s="6"/>
      <c r="K7" s="6" t="s">
        <v>263</v>
      </c>
      <c r="L7" s="6" t="s">
        <v>263</v>
      </c>
    </row>
    <row r="8" spans="1:12">
      <c r="A8" s="5"/>
      <c r="B8" s="180" t="s">
        <v>329</v>
      </c>
      <c r="C8" s="187">
        <v>4180</v>
      </c>
      <c r="D8" s="187" t="s">
        <v>310</v>
      </c>
      <c r="E8" s="187" t="s">
        <v>313</v>
      </c>
      <c r="F8" s="187" t="s">
        <v>307</v>
      </c>
      <c r="G8" s="6" t="s">
        <v>332</v>
      </c>
      <c r="H8" s="6" t="s">
        <v>333</v>
      </c>
      <c r="I8" s="6"/>
      <c r="J8" s="6"/>
      <c r="K8" s="6" t="s">
        <v>263</v>
      </c>
      <c r="L8" s="6" t="s">
        <v>263</v>
      </c>
    </row>
    <row r="9" spans="1:12">
      <c r="A9" s="5"/>
      <c r="B9" s="180" t="s">
        <v>329</v>
      </c>
      <c r="C9" s="187">
        <v>4171</v>
      </c>
      <c r="D9" s="187" t="s">
        <v>310</v>
      </c>
      <c r="E9" s="187" t="s">
        <v>314</v>
      </c>
      <c r="F9" s="187" t="s">
        <v>307</v>
      </c>
      <c r="G9" s="6" t="s">
        <v>332</v>
      </c>
      <c r="H9" s="6" t="s">
        <v>333</v>
      </c>
      <c r="I9" s="6"/>
      <c r="J9" s="6"/>
      <c r="K9" s="6" t="s">
        <v>263</v>
      </c>
      <c r="L9" s="6" t="s">
        <v>263</v>
      </c>
    </row>
    <row r="10" spans="1:12">
      <c r="A10" s="5"/>
      <c r="B10" s="180" t="s">
        <v>329</v>
      </c>
      <c r="C10" s="187">
        <v>4177</v>
      </c>
      <c r="D10" s="187" t="s">
        <v>310</v>
      </c>
      <c r="E10" s="187" t="s">
        <v>315</v>
      </c>
      <c r="F10" s="187" t="s">
        <v>307</v>
      </c>
      <c r="G10" s="6" t="s">
        <v>332</v>
      </c>
      <c r="H10" s="6" t="s">
        <v>333</v>
      </c>
      <c r="I10" s="6"/>
      <c r="J10" s="6"/>
      <c r="K10" s="6" t="s">
        <v>263</v>
      </c>
      <c r="L10" s="6" t="s">
        <v>263</v>
      </c>
    </row>
    <row r="11" spans="1:12" s="2" customFormat="1" ht="17.5">
      <c r="A11" s="391" t="s">
        <v>334</v>
      </c>
      <c r="B11" s="392"/>
      <c r="C11" s="392"/>
      <c r="D11" s="392"/>
      <c r="E11" s="393"/>
      <c r="F11" s="394"/>
      <c r="G11" s="396"/>
      <c r="H11" s="391" t="s">
        <v>266</v>
      </c>
      <c r="I11" s="392"/>
      <c r="J11" s="392"/>
      <c r="K11" s="7"/>
      <c r="L11" s="9"/>
    </row>
    <row r="12" spans="1:12">
      <c r="A12" s="397" t="s">
        <v>256</v>
      </c>
      <c r="B12" s="397"/>
      <c r="C12" s="398"/>
      <c r="D12" s="398"/>
      <c r="E12" s="398"/>
      <c r="F12" s="398"/>
      <c r="G12" s="398"/>
      <c r="H12" s="398"/>
      <c r="I12" s="398"/>
      <c r="J12" s="398"/>
      <c r="K12" s="398"/>
      <c r="L12" s="39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L3 K4:K10 L4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8" customHeight="1">
      <c r="B3" s="128"/>
      <c r="C3" s="129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="125" zoomScaleNormal="125" workbookViewId="0">
      <selection activeCell="A24" sqref="A24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">
      <c r="A2" s="72" t="s">
        <v>53</v>
      </c>
      <c r="B2" s="265" t="s">
        <v>261</v>
      </c>
      <c r="C2" s="265"/>
      <c r="D2" s="266" t="s">
        <v>54</v>
      </c>
      <c r="E2" s="266"/>
      <c r="F2" s="265" t="s">
        <v>262</v>
      </c>
      <c r="G2" s="265"/>
      <c r="H2" s="73" t="s">
        <v>55</v>
      </c>
      <c r="I2" s="267" t="s">
        <v>270</v>
      </c>
      <c r="J2" s="267"/>
      <c r="K2" s="268"/>
    </row>
    <row r="3" spans="1:11" ht="15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5">
      <c r="A4" s="76" t="s">
        <v>59</v>
      </c>
      <c r="B4" s="256" t="s">
        <v>283</v>
      </c>
      <c r="C4" s="257"/>
      <c r="D4" s="250" t="s">
        <v>60</v>
      </c>
      <c r="E4" s="251"/>
      <c r="F4" s="248">
        <v>45721</v>
      </c>
      <c r="G4" s="249"/>
      <c r="H4" s="250" t="s">
        <v>61</v>
      </c>
      <c r="I4" s="251"/>
      <c r="J4" s="91" t="s">
        <v>62</v>
      </c>
      <c r="K4" s="100" t="s">
        <v>63</v>
      </c>
    </row>
    <row r="5" spans="1:11" ht="15">
      <c r="A5" s="79" t="s">
        <v>64</v>
      </c>
      <c r="B5" s="256" t="s">
        <v>286</v>
      </c>
      <c r="C5" s="257"/>
      <c r="D5" s="250" t="s">
        <v>65</v>
      </c>
      <c r="E5" s="251"/>
      <c r="F5" s="248">
        <v>45711</v>
      </c>
      <c r="G5" s="249"/>
      <c r="H5" s="250" t="s">
        <v>66</v>
      </c>
      <c r="I5" s="251"/>
      <c r="J5" s="91" t="s">
        <v>62</v>
      </c>
      <c r="K5" s="100" t="s">
        <v>63</v>
      </c>
    </row>
    <row r="6" spans="1:11" ht="15">
      <c r="A6" s="76" t="s">
        <v>67</v>
      </c>
      <c r="B6" s="80">
        <v>3</v>
      </c>
      <c r="C6" s="81">
        <v>6</v>
      </c>
      <c r="D6" s="79" t="s">
        <v>68</v>
      </c>
      <c r="E6" s="93"/>
      <c r="F6" s="248">
        <v>45719</v>
      </c>
      <c r="G6" s="249"/>
      <c r="H6" s="250" t="s">
        <v>69</v>
      </c>
      <c r="I6" s="251"/>
      <c r="J6" s="91" t="s">
        <v>62</v>
      </c>
      <c r="K6" s="100" t="s">
        <v>63</v>
      </c>
    </row>
    <row r="7" spans="1:11" ht="15">
      <c r="A7" s="76" t="s">
        <v>70</v>
      </c>
      <c r="B7" s="246">
        <v>2777</v>
      </c>
      <c r="C7" s="247"/>
      <c r="D7" s="79" t="s">
        <v>71</v>
      </c>
      <c r="E7" s="92"/>
      <c r="F7" s="248">
        <v>45720</v>
      </c>
      <c r="G7" s="249"/>
      <c r="H7" s="250" t="s">
        <v>72</v>
      </c>
      <c r="I7" s="251"/>
      <c r="J7" s="91" t="s">
        <v>62</v>
      </c>
      <c r="K7" s="100" t="s">
        <v>63</v>
      </c>
    </row>
    <row r="8" spans="1:11" ht="15">
      <c r="A8" s="84" t="s">
        <v>73</v>
      </c>
      <c r="B8" s="252" t="s">
        <v>284</v>
      </c>
      <c r="C8" s="253"/>
      <c r="D8" s="217" t="s">
        <v>74</v>
      </c>
      <c r="E8" s="218"/>
      <c r="F8" s="254">
        <v>45725</v>
      </c>
      <c r="G8" s="255"/>
      <c r="H8" s="217" t="s">
        <v>75</v>
      </c>
      <c r="I8" s="218"/>
      <c r="J8" s="94" t="s">
        <v>62</v>
      </c>
      <c r="K8" s="102" t="s">
        <v>63</v>
      </c>
    </row>
    <row r="9" spans="1:11" ht="15">
      <c r="A9" s="240" t="s">
        <v>76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9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104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15" t="s">
        <v>103</v>
      </c>
      <c r="B21" s="169" t="s">
        <v>273</v>
      </c>
      <c r="C21" s="169" t="s">
        <v>274</v>
      </c>
      <c r="D21" s="169" t="s">
        <v>275</v>
      </c>
      <c r="E21" s="169" t="s">
        <v>276</v>
      </c>
      <c r="F21" s="169" t="s">
        <v>277</v>
      </c>
      <c r="G21" s="169" t="s">
        <v>289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70" t="s">
        <v>288</v>
      </c>
      <c r="B22" s="116" t="s">
        <v>287</v>
      </c>
      <c r="C22" s="116" t="s">
        <v>287</v>
      </c>
      <c r="D22" s="116" t="s">
        <v>287</v>
      </c>
      <c r="E22" s="116" t="s">
        <v>287</v>
      </c>
      <c r="F22" s="116" t="s">
        <v>287</v>
      </c>
      <c r="G22" s="116" t="s">
        <v>287</v>
      </c>
      <c r="H22" s="116"/>
      <c r="I22" s="116"/>
      <c r="J22" s="116"/>
      <c r="K22" s="125"/>
    </row>
    <row r="23" spans="1:22" ht="16.5" customHeight="1">
      <c r="A23" s="170" t="s">
        <v>336</v>
      </c>
      <c r="B23" s="116" t="s">
        <v>287</v>
      </c>
      <c r="C23" s="116" t="s">
        <v>287</v>
      </c>
      <c r="D23" s="116" t="s">
        <v>287</v>
      </c>
      <c r="E23" s="116" t="s">
        <v>287</v>
      </c>
      <c r="F23" s="116" t="s">
        <v>287</v>
      </c>
      <c r="G23" s="116" t="s">
        <v>287</v>
      </c>
      <c r="H23" s="116"/>
      <c r="I23" s="116"/>
      <c r="J23" s="116"/>
      <c r="K23" s="126"/>
    </row>
    <row r="24" spans="1:22" ht="16.5" customHeight="1">
      <c r="A24" s="170" t="s">
        <v>346</v>
      </c>
      <c r="B24" s="116" t="s">
        <v>287</v>
      </c>
      <c r="C24" s="116" t="s">
        <v>287</v>
      </c>
      <c r="D24" s="116" t="s">
        <v>287</v>
      </c>
      <c r="E24" s="116" t="s">
        <v>287</v>
      </c>
      <c r="F24" s="116" t="s">
        <v>287</v>
      </c>
      <c r="G24" s="116" t="s">
        <v>287</v>
      </c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20" t="s">
        <v>108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34" t="s">
        <v>290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20" t="s">
        <v>109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5">
      <c r="A33" s="223" t="s">
        <v>110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5">
      <c r="A34" s="226" t="s">
        <v>111</v>
      </c>
      <c r="B34" s="227"/>
      <c r="C34" s="91" t="s">
        <v>62</v>
      </c>
      <c r="D34" s="91" t="s">
        <v>63</v>
      </c>
      <c r="E34" s="228" t="s">
        <v>112</v>
      </c>
      <c r="F34" s="229"/>
      <c r="G34" s="229"/>
      <c r="H34" s="229"/>
      <c r="I34" s="229"/>
      <c r="J34" s="229"/>
      <c r="K34" s="230"/>
    </row>
    <row r="35" spans="1:11" ht="15.5" thickBot="1">
      <c r="A35" s="196" t="s">
        <v>113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  <row r="36" spans="1:11" ht="15">
      <c r="A36" s="205" t="s">
        <v>335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5">
      <c r="A37" s="205" t="s">
        <v>291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5">
      <c r="A38" s="208" t="s">
        <v>292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5">
      <c r="A39" s="208" t="s">
        <v>293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10"/>
    </row>
    <row r="42" spans="1:11" ht="15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5">
      <c r="A43" s="211" t="s">
        <v>114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5">
      <c r="A44" s="214" t="s">
        <v>115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17" t="s">
        <v>92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9"/>
    </row>
    <row r="48" spans="1:11" ht="15">
      <c r="A48" s="196" t="s">
        <v>119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</row>
    <row r="49" spans="1:11" ht="15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5">
      <c r="A50" s="117" t="s">
        <v>120</v>
      </c>
      <c r="B50" s="200" t="s">
        <v>121</v>
      </c>
      <c r="C50" s="200"/>
      <c r="D50" s="118" t="s">
        <v>122</v>
      </c>
      <c r="E50" s="119" t="s">
        <v>264</v>
      </c>
      <c r="F50" s="120" t="s">
        <v>123</v>
      </c>
      <c r="G50" s="121">
        <v>45712</v>
      </c>
      <c r="H50" s="201" t="s">
        <v>124</v>
      </c>
      <c r="I50" s="202"/>
      <c r="J50" s="203" t="s">
        <v>268</v>
      </c>
      <c r="K50" s="204"/>
    </row>
    <row r="51" spans="1:11" ht="15">
      <c r="A51" s="196" t="s">
        <v>125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</row>
    <row r="52" spans="1:11" ht="15">
      <c r="A52" s="197"/>
      <c r="B52" s="198"/>
      <c r="C52" s="198"/>
      <c r="D52" s="198"/>
      <c r="E52" s="198"/>
      <c r="F52" s="198"/>
      <c r="G52" s="198"/>
      <c r="H52" s="198"/>
      <c r="I52" s="198"/>
      <c r="J52" s="198"/>
      <c r="K52" s="199"/>
    </row>
    <row r="53" spans="1:11" ht="15">
      <c r="A53" s="117" t="s">
        <v>120</v>
      </c>
      <c r="B53" s="200" t="s">
        <v>121</v>
      </c>
      <c r="C53" s="200"/>
      <c r="D53" s="118" t="s">
        <v>122</v>
      </c>
      <c r="E53" s="122"/>
      <c r="F53" s="120" t="s">
        <v>126</v>
      </c>
      <c r="G53" s="121"/>
      <c r="H53" s="201" t="s">
        <v>124</v>
      </c>
      <c r="I53" s="202"/>
      <c r="J53" s="203"/>
      <c r="K53" s="204"/>
    </row>
    <row r="55" spans="1:11" ht="16.5" customHeight="1">
      <c r="A55" s="170" t="s">
        <v>199</v>
      </c>
      <c r="B55" s="169" t="s">
        <v>273</v>
      </c>
      <c r="C55" s="169" t="s">
        <v>274</v>
      </c>
      <c r="D55" s="169" t="s">
        <v>275</v>
      </c>
      <c r="E55" s="169" t="s">
        <v>276</v>
      </c>
      <c r="F55" s="169" t="s">
        <v>277</v>
      </c>
      <c r="G55" s="169" t="s">
        <v>278</v>
      </c>
      <c r="H55" s="169" t="s">
        <v>279</v>
      </c>
    </row>
    <row r="56" spans="1:11" ht="16.5" customHeight="1">
      <c r="A56" s="170" t="s">
        <v>280</v>
      </c>
      <c r="B56" s="169">
        <v>134</v>
      </c>
      <c r="C56" s="169">
        <v>190</v>
      </c>
      <c r="D56" s="169">
        <v>243</v>
      </c>
      <c r="E56" s="169">
        <v>246</v>
      </c>
      <c r="F56" s="169">
        <v>249</v>
      </c>
      <c r="G56" s="169">
        <v>188</v>
      </c>
      <c r="H56" s="169">
        <v>1250</v>
      </c>
    </row>
    <row r="57" spans="1:11" ht="16.5" customHeight="1">
      <c r="A57" s="170" t="s">
        <v>281</v>
      </c>
      <c r="B57" s="169">
        <v>70</v>
      </c>
      <c r="C57" s="169">
        <v>95</v>
      </c>
      <c r="D57" s="169">
        <v>119</v>
      </c>
      <c r="E57" s="169">
        <v>122</v>
      </c>
      <c r="F57" s="169">
        <v>123</v>
      </c>
      <c r="G57" s="169">
        <v>98</v>
      </c>
      <c r="H57" s="169">
        <v>627</v>
      </c>
    </row>
    <row r="58" spans="1:11" ht="16.5" customHeight="1">
      <c r="A58" s="170" t="s">
        <v>282</v>
      </c>
      <c r="B58" s="169">
        <v>94</v>
      </c>
      <c r="C58" s="169">
        <v>142</v>
      </c>
      <c r="D58" s="169">
        <v>170</v>
      </c>
      <c r="E58" s="169">
        <v>174</v>
      </c>
      <c r="F58" s="169">
        <v>178</v>
      </c>
      <c r="G58" s="169">
        <v>142</v>
      </c>
      <c r="H58" s="169">
        <v>900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topLeftCell="A13" zoomScale="80" zoomScaleNormal="80" workbookViewId="0">
      <selection activeCell="D28" sqref="D2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6.58203125" style="167" customWidth="1"/>
    <col min="16" max="16384" width="9" style="15"/>
  </cols>
  <sheetData>
    <row r="1" spans="1:14" ht="19.5" customHeigh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9.5" customHeight="1">
      <c r="A2" s="154" t="s">
        <v>59</v>
      </c>
      <c r="B2" s="271" t="s">
        <v>308</v>
      </c>
      <c r="C2" s="271"/>
      <c r="D2" s="155" t="s">
        <v>64</v>
      </c>
      <c r="E2" s="271" t="s">
        <v>309</v>
      </c>
      <c r="F2" s="271"/>
      <c r="G2" s="271"/>
      <c r="H2" s="276"/>
      <c r="I2" s="168" t="s">
        <v>55</v>
      </c>
      <c r="J2" s="272" t="s">
        <v>270</v>
      </c>
      <c r="K2" s="272"/>
      <c r="L2" s="272"/>
      <c r="M2" s="272"/>
      <c r="N2" s="272"/>
    </row>
    <row r="3" spans="1:14" ht="19.5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274"/>
    </row>
    <row r="4" spans="1:14" ht="19.5" customHeight="1">
      <c r="A4" s="275"/>
      <c r="B4" s="174" t="s">
        <v>304</v>
      </c>
      <c r="C4" s="174" t="s">
        <v>305</v>
      </c>
      <c r="D4" s="174" t="s">
        <v>275</v>
      </c>
      <c r="E4" s="174" t="s">
        <v>276</v>
      </c>
      <c r="F4" s="174" t="s">
        <v>277</v>
      </c>
      <c r="G4" s="174" t="s">
        <v>306</v>
      </c>
      <c r="H4" s="276"/>
      <c r="I4" s="162" t="s">
        <v>131</v>
      </c>
      <c r="J4" s="162" t="s">
        <v>132</v>
      </c>
      <c r="K4" s="162"/>
      <c r="L4" s="162"/>
      <c r="M4" s="162"/>
      <c r="N4" s="162"/>
    </row>
    <row r="5" spans="1:14" ht="19.5" customHeight="1">
      <c r="A5" s="275"/>
      <c r="B5" s="17"/>
      <c r="C5" s="17"/>
      <c r="D5" s="16"/>
      <c r="E5" s="17"/>
      <c r="F5" s="17"/>
      <c r="G5" s="17"/>
      <c r="H5" s="276"/>
      <c r="I5" s="35" t="s">
        <v>339</v>
      </c>
      <c r="J5" s="35" t="s">
        <v>339</v>
      </c>
      <c r="K5" s="35"/>
      <c r="L5" s="35"/>
      <c r="M5" s="35"/>
      <c r="N5" s="35"/>
    </row>
    <row r="6" spans="1:14" ht="19.5" customHeight="1">
      <c r="A6" s="173" t="s">
        <v>295</v>
      </c>
      <c r="B6" s="171">
        <f>C6-2</f>
        <v>33</v>
      </c>
      <c r="C6" s="171">
        <v>35</v>
      </c>
      <c r="D6" s="171">
        <f>C6+2</f>
        <v>37</v>
      </c>
      <c r="E6" s="171">
        <f>D6+2.5</f>
        <v>39.5</v>
      </c>
      <c r="F6" s="171">
        <f>E6+2.5</f>
        <v>42</v>
      </c>
      <c r="G6" s="171">
        <f>F6+2</f>
        <v>44</v>
      </c>
      <c r="H6" s="276"/>
      <c r="I6" s="35" t="s">
        <v>354</v>
      </c>
      <c r="J6" s="35" t="s">
        <v>353</v>
      </c>
      <c r="K6" s="35"/>
      <c r="L6" s="35"/>
      <c r="M6" s="35"/>
      <c r="N6" s="35"/>
    </row>
    <row r="7" spans="1:14" ht="19.5" customHeight="1">
      <c r="A7" s="175" t="s">
        <v>296</v>
      </c>
      <c r="B7" s="171">
        <f>C7-3</f>
        <v>51</v>
      </c>
      <c r="C7" s="171">
        <v>54</v>
      </c>
      <c r="D7" s="171">
        <f>C7+3</f>
        <v>57</v>
      </c>
      <c r="E7" s="171">
        <f>D7+3</f>
        <v>60</v>
      </c>
      <c r="F7" s="171">
        <f>E7+4</f>
        <v>64</v>
      </c>
      <c r="G7" s="171">
        <f>F7+4</f>
        <v>68</v>
      </c>
      <c r="H7" s="276"/>
      <c r="I7" s="35" t="s">
        <v>352</v>
      </c>
      <c r="J7" s="35" t="s">
        <v>370</v>
      </c>
      <c r="K7" s="35"/>
      <c r="L7" s="35"/>
      <c r="M7" s="35"/>
      <c r="N7" s="35"/>
    </row>
    <row r="8" spans="1:14" ht="19.5" customHeight="1">
      <c r="A8" s="173" t="s">
        <v>297</v>
      </c>
      <c r="B8" s="171">
        <f>C8-5</f>
        <v>77</v>
      </c>
      <c r="C8" s="171">
        <v>82</v>
      </c>
      <c r="D8" s="171">
        <f t="shared" ref="D8:F8" si="0">C8+6</f>
        <v>88</v>
      </c>
      <c r="E8" s="171">
        <f>D8+6</f>
        <v>94</v>
      </c>
      <c r="F8" s="171">
        <f t="shared" si="0"/>
        <v>100</v>
      </c>
      <c r="G8" s="171">
        <f>F8+4</f>
        <v>104</v>
      </c>
      <c r="H8" s="276"/>
      <c r="I8" s="35" t="s">
        <v>352</v>
      </c>
      <c r="J8" s="35" t="s">
        <v>352</v>
      </c>
      <c r="K8" s="35"/>
      <c r="L8" s="35"/>
      <c r="M8" s="35"/>
      <c r="N8" s="35"/>
    </row>
    <row r="9" spans="1:14" ht="19.5" customHeight="1">
      <c r="A9" s="176" t="s">
        <v>298</v>
      </c>
      <c r="B9" s="172">
        <f>C9-1.6</f>
        <v>23.4</v>
      </c>
      <c r="C9" s="172">
        <v>25</v>
      </c>
      <c r="D9" s="172">
        <f>C9+1.9</f>
        <v>26.9</v>
      </c>
      <c r="E9" s="172">
        <f>C9+3.8</f>
        <v>28.8</v>
      </c>
      <c r="F9" s="172">
        <f>C9+5.7</f>
        <v>30.7</v>
      </c>
      <c r="G9" s="172">
        <f>C9+7</f>
        <v>32</v>
      </c>
      <c r="H9" s="276"/>
      <c r="I9" s="35" t="s">
        <v>354</v>
      </c>
      <c r="J9" s="35" t="s">
        <v>353</v>
      </c>
      <c r="K9" s="35"/>
      <c r="L9" s="35"/>
      <c r="M9" s="35"/>
      <c r="N9" s="35"/>
    </row>
    <row r="10" spans="1:14" ht="19.5" customHeight="1">
      <c r="A10" s="173" t="s">
        <v>299</v>
      </c>
      <c r="B10" s="171">
        <f>C10-1.2</f>
        <v>22.8</v>
      </c>
      <c r="C10" s="171">
        <v>24</v>
      </c>
      <c r="D10" s="171">
        <f>C10+1.8</f>
        <v>25.8</v>
      </c>
      <c r="E10" s="171">
        <f>D10+1.8</f>
        <v>27.6</v>
      </c>
      <c r="F10" s="171">
        <f>E10+1.8</f>
        <v>29.400000000000002</v>
      </c>
      <c r="G10" s="171">
        <f>F10+0.8</f>
        <v>30.200000000000003</v>
      </c>
      <c r="H10" s="276"/>
      <c r="I10" s="35" t="s">
        <v>352</v>
      </c>
      <c r="J10" s="35" t="s">
        <v>352</v>
      </c>
      <c r="K10" s="35"/>
      <c r="L10" s="35"/>
      <c r="M10" s="35"/>
      <c r="N10" s="35"/>
    </row>
    <row r="11" spans="1:14" ht="19.5" customHeight="1">
      <c r="A11" s="173" t="s">
        <v>300</v>
      </c>
      <c r="B11" s="171">
        <f>C11-1.5</f>
        <v>23.5</v>
      </c>
      <c r="C11" s="171">
        <v>25</v>
      </c>
      <c r="D11" s="171">
        <f>C11+1.7</f>
        <v>26.7</v>
      </c>
      <c r="E11" s="171">
        <f>D11+1.7</f>
        <v>28.4</v>
      </c>
      <c r="F11" s="171">
        <f>E11+1.7</f>
        <v>30.099999999999998</v>
      </c>
      <c r="G11" s="171">
        <f>F11+1.6</f>
        <v>31.7</v>
      </c>
      <c r="H11" s="276"/>
      <c r="I11" s="35" t="s">
        <v>355</v>
      </c>
      <c r="J11" s="35" t="s">
        <v>354</v>
      </c>
      <c r="K11" s="35"/>
      <c r="L11" s="35"/>
      <c r="M11" s="35"/>
      <c r="N11" s="35"/>
    </row>
    <row r="12" spans="1:14" ht="19.5" customHeight="1">
      <c r="A12" s="173" t="s">
        <v>301</v>
      </c>
      <c r="B12" s="171">
        <f>C12-1.8</f>
        <v>31.2</v>
      </c>
      <c r="C12" s="171">
        <v>33</v>
      </c>
      <c r="D12" s="171">
        <f>C12+2.25</f>
        <v>35.25</v>
      </c>
      <c r="E12" s="171">
        <f>D12+2.25</f>
        <v>37.5</v>
      </c>
      <c r="F12" s="171">
        <f>E12+2.25</f>
        <v>39.75</v>
      </c>
      <c r="G12" s="171">
        <f>F12+2</f>
        <v>41.75</v>
      </c>
      <c r="H12" s="276"/>
      <c r="I12" s="35" t="s">
        <v>355</v>
      </c>
      <c r="J12" s="35" t="s">
        <v>354</v>
      </c>
      <c r="K12" s="35"/>
      <c r="L12" s="35"/>
      <c r="M12" s="35"/>
      <c r="N12" s="35"/>
    </row>
    <row r="13" spans="1:14" ht="19.5" customHeight="1">
      <c r="A13" s="177" t="s">
        <v>302</v>
      </c>
      <c r="B13" s="171">
        <f>C13</f>
        <v>12</v>
      </c>
      <c r="C13" s="171">
        <v>12</v>
      </c>
      <c r="D13" s="171">
        <f>C13+1</f>
        <v>13</v>
      </c>
      <c r="E13" s="171">
        <f>D13</f>
        <v>13</v>
      </c>
      <c r="F13" s="171">
        <f>E13+1</f>
        <v>14</v>
      </c>
      <c r="G13" s="171">
        <f>F13</f>
        <v>14</v>
      </c>
      <c r="H13" s="276"/>
      <c r="I13" s="37" t="s">
        <v>352</v>
      </c>
      <c r="J13" s="37" t="s">
        <v>352</v>
      </c>
      <c r="K13" s="37"/>
      <c r="L13" s="37"/>
      <c r="M13" s="37"/>
      <c r="N13" s="37"/>
    </row>
    <row r="14" spans="1:14" ht="19.5" customHeight="1">
      <c r="A14" s="173" t="s">
        <v>303</v>
      </c>
      <c r="B14" s="18">
        <v>4</v>
      </c>
      <c r="C14" s="173">
        <v>4</v>
      </c>
      <c r="D14" s="18">
        <v>4</v>
      </c>
      <c r="E14" s="18">
        <v>4</v>
      </c>
      <c r="F14" s="18">
        <v>4</v>
      </c>
      <c r="G14" s="18">
        <v>4</v>
      </c>
      <c r="H14" s="276"/>
      <c r="I14" s="37" t="s">
        <v>352</v>
      </c>
      <c r="J14" s="37" t="s">
        <v>352</v>
      </c>
      <c r="K14" s="37"/>
      <c r="L14" s="37"/>
      <c r="M14" s="37"/>
      <c r="N14" s="37"/>
    </row>
    <row r="15" spans="1:14" ht="19.5" customHeight="1">
      <c r="A15" s="18"/>
      <c r="B15" s="17"/>
      <c r="C15" s="17"/>
      <c r="D15" s="19"/>
      <c r="E15" s="17"/>
      <c r="F15" s="17"/>
      <c r="G15" s="17"/>
      <c r="H15" s="276"/>
      <c r="I15" s="35"/>
      <c r="J15" s="35"/>
      <c r="K15" s="35"/>
      <c r="L15" s="35"/>
      <c r="M15" s="35"/>
      <c r="N15" s="35"/>
    </row>
    <row r="16" spans="1:14" ht="19.5" customHeight="1">
      <c r="A16" s="18"/>
      <c r="B16" s="17"/>
      <c r="C16" s="17"/>
      <c r="D16" s="19"/>
      <c r="E16" s="17"/>
      <c r="F16" s="17"/>
      <c r="G16" s="17"/>
      <c r="H16" s="276"/>
      <c r="I16" s="37"/>
      <c r="J16" s="37"/>
      <c r="K16" s="37"/>
      <c r="L16" s="37"/>
      <c r="M16" s="37"/>
      <c r="N16" s="37"/>
    </row>
    <row r="17" spans="1:14" ht="19.5" customHeight="1">
      <c r="A17" s="18"/>
      <c r="B17" s="17"/>
      <c r="C17" s="17"/>
      <c r="D17" s="19"/>
      <c r="E17" s="17"/>
      <c r="F17" s="17"/>
      <c r="G17" s="17"/>
      <c r="H17" s="276"/>
      <c r="I17" s="37"/>
      <c r="J17" s="37"/>
      <c r="K17" s="37"/>
      <c r="L17" s="37"/>
      <c r="M17" s="37"/>
      <c r="N17" s="37"/>
    </row>
    <row r="18" spans="1:14" ht="19.5" customHeight="1">
      <c r="A18" s="18"/>
      <c r="B18" s="17"/>
      <c r="C18" s="17"/>
      <c r="D18" s="19"/>
      <c r="E18" s="17"/>
      <c r="F18" s="17"/>
      <c r="G18" s="17"/>
      <c r="H18" s="276"/>
      <c r="I18" s="37"/>
      <c r="J18" s="37"/>
      <c r="K18" s="37"/>
      <c r="L18" s="37"/>
      <c r="M18" s="37"/>
      <c r="N18" s="37"/>
    </row>
    <row r="19" spans="1:14" ht="19.5" customHeight="1">
      <c r="A19" s="20"/>
      <c r="B19" s="21"/>
      <c r="C19" s="22"/>
      <c r="D19" s="23"/>
      <c r="E19" s="22"/>
      <c r="F19" s="22"/>
      <c r="G19" s="22"/>
      <c r="H19" s="276"/>
      <c r="I19" s="37"/>
      <c r="J19" s="37"/>
      <c r="K19" s="37"/>
      <c r="L19" s="37"/>
      <c r="M19" s="37"/>
      <c r="N19" s="37"/>
    </row>
    <row r="20" spans="1:14" ht="19.5" customHeight="1">
      <c r="A20" s="156"/>
      <c r="B20" s="37"/>
      <c r="C20" s="157"/>
      <c r="D20" s="157"/>
      <c r="E20" s="157"/>
      <c r="F20" s="157"/>
      <c r="G20" s="37"/>
      <c r="H20" s="276"/>
      <c r="I20" s="37"/>
      <c r="J20" s="37"/>
      <c r="K20" s="37"/>
      <c r="L20" s="37"/>
      <c r="M20" s="37"/>
      <c r="N20" s="37"/>
    </row>
    <row r="21" spans="1:14" ht="19.5" customHeight="1">
      <c r="A21" s="156"/>
      <c r="B21" s="158"/>
      <c r="C21" s="159"/>
      <c r="D21" s="159"/>
      <c r="E21" s="160"/>
      <c r="F21" s="160"/>
      <c r="G21" s="158"/>
      <c r="H21" s="276"/>
      <c r="I21" s="158"/>
      <c r="J21" s="158"/>
      <c r="K21" s="37"/>
      <c r="L21" s="158"/>
      <c r="M21" s="158"/>
      <c r="N21" s="158"/>
    </row>
    <row r="22" spans="1:14" ht="15">
      <c r="A22" s="33" t="s">
        <v>112</v>
      </c>
      <c r="D22" s="34"/>
      <c r="E22" s="34"/>
      <c r="F22" s="34"/>
      <c r="G22" s="34"/>
      <c r="H22" s="34"/>
      <c r="I22" s="165"/>
      <c r="J22" s="165"/>
      <c r="K22" s="165"/>
      <c r="L22" s="165"/>
      <c r="M22" s="165"/>
      <c r="N22" s="165"/>
    </row>
    <row r="23" spans="1:14" ht="15">
      <c r="A23" s="15" t="s">
        <v>133</v>
      </c>
      <c r="D23" s="34"/>
      <c r="E23" s="34"/>
      <c r="F23" s="34"/>
      <c r="G23" s="34"/>
      <c r="H23" s="34"/>
      <c r="I23" s="165"/>
      <c r="J23" s="165"/>
      <c r="K23" s="165"/>
      <c r="L23" s="165"/>
      <c r="M23" s="165"/>
      <c r="N23" s="165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66" t="s">
        <v>372</v>
      </c>
      <c r="J24" s="166"/>
      <c r="K24" s="166" t="s">
        <v>265</v>
      </c>
      <c r="L24" s="166"/>
      <c r="M24" s="166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37" t="s">
        <v>134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72" t="s">
        <v>53</v>
      </c>
      <c r="B2" s="265" t="s">
        <v>261</v>
      </c>
      <c r="C2" s="265"/>
      <c r="D2" s="266" t="s">
        <v>54</v>
      </c>
      <c r="E2" s="266"/>
      <c r="F2" s="265" t="s">
        <v>262</v>
      </c>
      <c r="G2" s="265"/>
      <c r="H2" s="73" t="s">
        <v>55</v>
      </c>
      <c r="I2" s="267" t="s">
        <v>271</v>
      </c>
      <c r="J2" s="267"/>
      <c r="K2" s="268"/>
    </row>
    <row r="3" spans="1:11" ht="16.5" customHeight="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6.5" customHeight="1">
      <c r="A4" s="76" t="s">
        <v>59</v>
      </c>
      <c r="B4" s="256" t="s">
        <v>283</v>
      </c>
      <c r="C4" s="257"/>
      <c r="D4" s="250" t="s">
        <v>60</v>
      </c>
      <c r="E4" s="251"/>
      <c r="F4" s="248">
        <v>45721</v>
      </c>
      <c r="G4" s="249"/>
      <c r="H4" s="250" t="s">
        <v>135</v>
      </c>
      <c r="I4" s="251"/>
      <c r="J4" s="91" t="s">
        <v>62</v>
      </c>
      <c r="K4" s="100" t="s">
        <v>63</v>
      </c>
    </row>
    <row r="5" spans="1:11" ht="16.5" customHeight="1">
      <c r="A5" s="79" t="s">
        <v>64</v>
      </c>
      <c r="B5" s="256" t="s">
        <v>286</v>
      </c>
      <c r="C5" s="257"/>
      <c r="D5" s="250" t="s">
        <v>136</v>
      </c>
      <c r="E5" s="251"/>
      <c r="F5" s="331">
        <v>1</v>
      </c>
      <c r="G5" s="332"/>
      <c r="H5" s="250" t="s">
        <v>137</v>
      </c>
      <c r="I5" s="251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3</v>
      </c>
      <c r="C6" s="81">
        <v>6</v>
      </c>
      <c r="D6" s="250" t="s">
        <v>138</v>
      </c>
      <c r="E6" s="251"/>
      <c r="F6" s="331">
        <v>0.5</v>
      </c>
      <c r="G6" s="332"/>
      <c r="H6" s="334" t="s">
        <v>139</v>
      </c>
      <c r="I6" s="335"/>
      <c r="J6" s="335"/>
      <c r="K6" s="336"/>
    </row>
    <row r="7" spans="1:11" ht="16.5" customHeight="1">
      <c r="A7" s="76" t="s">
        <v>70</v>
      </c>
      <c r="B7" s="246">
        <v>2777</v>
      </c>
      <c r="C7" s="247"/>
      <c r="D7" s="76" t="s">
        <v>140</v>
      </c>
      <c r="E7" s="78"/>
      <c r="F7" s="331">
        <v>0.3</v>
      </c>
      <c r="G7" s="332"/>
      <c r="H7" s="333"/>
      <c r="I7" s="256"/>
      <c r="J7" s="256"/>
      <c r="K7" s="257"/>
    </row>
    <row r="8" spans="1:11" ht="16.5" customHeight="1">
      <c r="A8" s="84" t="s">
        <v>73</v>
      </c>
      <c r="B8" s="252" t="s">
        <v>284</v>
      </c>
      <c r="C8" s="253"/>
      <c r="D8" s="217" t="s">
        <v>74</v>
      </c>
      <c r="E8" s="218"/>
      <c r="F8" s="254"/>
      <c r="G8" s="255"/>
      <c r="H8" s="217"/>
      <c r="I8" s="218"/>
      <c r="J8" s="218"/>
      <c r="K8" s="219"/>
    </row>
    <row r="9" spans="1:11" ht="16.5" customHeight="1">
      <c r="A9" s="308" t="s">
        <v>141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17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9"/>
    </row>
    <row r="13" spans="1:11" ht="16.5" customHeight="1" thickBot="1">
      <c r="A13" s="316" t="s">
        <v>142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spans="1:11" ht="16.5" customHeight="1" thickBot="1">
      <c r="A14" s="328" t="s">
        <v>337</v>
      </c>
      <c r="B14" s="329"/>
      <c r="C14" s="329"/>
      <c r="D14" s="329"/>
      <c r="E14" s="329"/>
      <c r="F14" s="329"/>
      <c r="G14" s="329"/>
      <c r="H14" s="330"/>
      <c r="I14" s="319"/>
      <c r="J14" s="319"/>
      <c r="K14" s="320"/>
    </row>
    <row r="15" spans="1:11" ht="16.5" customHeight="1">
      <c r="A15" s="328" t="s">
        <v>338</v>
      </c>
      <c r="B15" s="329"/>
      <c r="C15" s="329"/>
      <c r="D15" s="329"/>
      <c r="E15" s="329"/>
      <c r="F15" s="329"/>
      <c r="G15" s="329"/>
      <c r="H15" s="330"/>
      <c r="I15" s="325"/>
      <c r="J15" s="326"/>
      <c r="K15" s="327"/>
    </row>
    <row r="16" spans="1:11" ht="16.5" customHeight="1" thickBot="1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>
      <c r="A17" s="316" t="s">
        <v>143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spans="1:11" ht="16.5" customHeight="1">
      <c r="A18" s="317" t="s">
        <v>340</v>
      </c>
      <c r="B18" s="318"/>
      <c r="C18" s="318"/>
      <c r="D18" s="318"/>
      <c r="E18" s="318"/>
      <c r="F18" s="318"/>
      <c r="G18" s="318"/>
      <c r="H18" s="318"/>
      <c r="I18" s="319"/>
      <c r="J18" s="319"/>
      <c r="K18" s="320"/>
    </row>
    <row r="19" spans="1:11" ht="16.5" customHeight="1">
      <c r="A19" s="321"/>
      <c r="B19" s="322"/>
      <c r="C19" s="322"/>
      <c r="D19" s="323"/>
      <c r="E19" s="324"/>
      <c r="F19" s="322"/>
      <c r="G19" s="322"/>
      <c r="H19" s="323"/>
      <c r="I19" s="325"/>
      <c r="J19" s="326"/>
      <c r="K19" s="327"/>
    </row>
    <row r="20" spans="1:11" ht="16.5" customHeight="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>
      <c r="A21" s="312" t="s">
        <v>109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110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>
      <c r="A23" s="226" t="s">
        <v>111</v>
      </c>
      <c r="B23" s="227"/>
      <c r="C23" s="91" t="s">
        <v>62</v>
      </c>
      <c r="D23" s="91" t="s">
        <v>63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144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>
      <c r="A26" s="308" t="s">
        <v>115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50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ht="16.5" customHeight="1" thickBot="1">
      <c r="A31" s="290" t="s">
        <v>145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>
      <c r="A32" s="300" t="s">
        <v>294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08" t="s">
        <v>341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7.25" customHeight="1">
      <c r="A34" s="208" t="s">
        <v>342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10"/>
    </row>
    <row r="35" spans="1:11" ht="17.2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10"/>
    </row>
    <row r="36" spans="1:11" ht="17.25" customHeight="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7.25" customHeight="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1" ht="17.25" customHeight="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7.25" customHeight="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7.2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7.2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10"/>
    </row>
    <row r="42" spans="1:11" ht="17.25" customHeight="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7.25" customHeight="1">
      <c r="A43" s="211" t="s">
        <v>114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6.5" customHeight="1">
      <c r="A44" s="290" t="s">
        <v>146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>
      <c r="A45" s="291" t="s">
        <v>112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>
      <c r="A48" s="96" t="s">
        <v>120</v>
      </c>
      <c r="B48" s="286" t="s">
        <v>121</v>
      </c>
      <c r="C48" s="286"/>
      <c r="D48" s="97" t="s">
        <v>122</v>
      </c>
      <c r="E48" s="98" t="s">
        <v>264</v>
      </c>
      <c r="F48" s="97" t="s">
        <v>123</v>
      </c>
      <c r="G48" s="99">
        <v>45719</v>
      </c>
      <c r="H48" s="287" t="s">
        <v>124</v>
      </c>
      <c r="I48" s="287"/>
      <c r="J48" s="286" t="s">
        <v>268</v>
      </c>
      <c r="K48" s="297"/>
    </row>
    <row r="49" spans="1:11" ht="16.5" customHeight="1">
      <c r="A49" s="277" t="s">
        <v>125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6.5" customHeight="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pans="1:11" ht="16.5" customHeight="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pans="1:11" ht="21" customHeight="1">
      <c r="A52" s="96" t="s">
        <v>120</v>
      </c>
      <c r="B52" s="286" t="s">
        <v>121</v>
      </c>
      <c r="C52" s="286"/>
      <c r="D52" s="97" t="s">
        <v>122</v>
      </c>
      <c r="E52" s="97"/>
      <c r="F52" s="97" t="s">
        <v>123</v>
      </c>
      <c r="G52" s="97"/>
      <c r="H52" s="287" t="s">
        <v>124</v>
      </c>
      <c r="I52" s="287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2"/>
  <sheetViews>
    <sheetView topLeftCell="A4"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5" width="15.75" style="167" customWidth="1"/>
    <col min="16" max="16384" width="9" style="15"/>
  </cols>
  <sheetData>
    <row r="1" spans="1:14" ht="20" customHeigh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0" customHeight="1">
      <c r="A2" s="154" t="s">
        <v>59</v>
      </c>
      <c r="B2" s="271" t="s">
        <v>308</v>
      </c>
      <c r="C2" s="271"/>
      <c r="D2" s="155" t="s">
        <v>64</v>
      </c>
      <c r="E2" s="271" t="s">
        <v>309</v>
      </c>
      <c r="F2" s="271"/>
      <c r="G2" s="271"/>
      <c r="H2" s="341"/>
      <c r="I2" s="161" t="s">
        <v>55</v>
      </c>
      <c r="J2" s="338" t="s">
        <v>270</v>
      </c>
      <c r="K2" s="338"/>
      <c r="L2" s="338"/>
      <c r="M2" s="338"/>
      <c r="N2" s="339"/>
    </row>
    <row r="3" spans="1:14" ht="20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340"/>
    </row>
    <row r="4" spans="1:14" ht="20" customHeight="1">
      <c r="A4" s="275"/>
      <c r="B4" s="174" t="s">
        <v>304</v>
      </c>
      <c r="C4" s="174" t="s">
        <v>305</v>
      </c>
      <c r="D4" s="174" t="s">
        <v>275</v>
      </c>
      <c r="E4" s="174" t="s">
        <v>276</v>
      </c>
      <c r="F4" s="174" t="s">
        <v>351</v>
      </c>
      <c r="G4" s="174" t="s">
        <v>306</v>
      </c>
      <c r="H4" s="276"/>
      <c r="I4" s="162" t="s">
        <v>131</v>
      </c>
      <c r="J4" s="162" t="s">
        <v>132</v>
      </c>
      <c r="K4" s="162"/>
      <c r="L4" s="162"/>
      <c r="M4" s="162"/>
      <c r="N4" s="163"/>
    </row>
    <row r="5" spans="1:14" ht="20" customHeight="1">
      <c r="A5" s="275"/>
      <c r="B5" s="17"/>
      <c r="C5" s="17"/>
      <c r="D5" s="16"/>
      <c r="E5" s="17"/>
      <c r="F5" s="17"/>
      <c r="G5" s="17"/>
      <c r="H5" s="276"/>
      <c r="I5" s="35" t="s">
        <v>351</v>
      </c>
      <c r="J5" s="35" t="s">
        <v>351</v>
      </c>
      <c r="K5" s="35"/>
      <c r="L5" s="35"/>
      <c r="M5" s="35"/>
      <c r="N5" s="164"/>
    </row>
    <row r="6" spans="1:14" ht="20" customHeight="1">
      <c r="A6" s="173" t="s">
        <v>295</v>
      </c>
      <c r="B6" s="171">
        <f>C6-2</f>
        <v>33</v>
      </c>
      <c r="C6" s="171">
        <v>35</v>
      </c>
      <c r="D6" s="171">
        <f>C6+2</f>
        <v>37</v>
      </c>
      <c r="E6" s="171">
        <f>D6+2.5</f>
        <v>39.5</v>
      </c>
      <c r="F6" s="171">
        <f>E6+2.5</f>
        <v>42</v>
      </c>
      <c r="G6" s="171">
        <f>F6+2</f>
        <v>44</v>
      </c>
      <c r="H6" s="276"/>
      <c r="I6" s="35" t="s">
        <v>352</v>
      </c>
      <c r="J6" s="35" t="s">
        <v>369</v>
      </c>
      <c r="K6" s="35"/>
      <c r="L6" s="35"/>
      <c r="M6" s="35"/>
      <c r="N6" s="36"/>
    </row>
    <row r="7" spans="1:14" ht="20" customHeight="1">
      <c r="A7" s="175" t="s">
        <v>296</v>
      </c>
      <c r="B7" s="171">
        <f>C7-3</f>
        <v>51</v>
      </c>
      <c r="C7" s="171">
        <v>54</v>
      </c>
      <c r="D7" s="171">
        <f>C7+3</f>
        <v>57</v>
      </c>
      <c r="E7" s="171">
        <f>D7+3</f>
        <v>60</v>
      </c>
      <c r="F7" s="171">
        <f>E7+4</f>
        <v>64</v>
      </c>
      <c r="G7" s="171">
        <f>F7+4</f>
        <v>68</v>
      </c>
      <c r="H7" s="276"/>
      <c r="I7" s="35" t="s">
        <v>352</v>
      </c>
      <c r="J7" s="35" t="s">
        <v>370</v>
      </c>
      <c r="K7" s="35"/>
      <c r="L7" s="35"/>
      <c r="M7" s="35"/>
      <c r="N7" s="36"/>
    </row>
    <row r="8" spans="1:14" ht="20" customHeight="1">
      <c r="A8" s="173" t="s">
        <v>297</v>
      </c>
      <c r="B8" s="171">
        <f>C8-5</f>
        <v>77</v>
      </c>
      <c r="C8" s="171">
        <v>82</v>
      </c>
      <c r="D8" s="171">
        <f t="shared" ref="D8:F8" si="0">C8+6</f>
        <v>88</v>
      </c>
      <c r="E8" s="171">
        <f>D8+6</f>
        <v>94</v>
      </c>
      <c r="F8" s="171">
        <f t="shared" si="0"/>
        <v>100</v>
      </c>
      <c r="G8" s="171">
        <f>F8+4</f>
        <v>104</v>
      </c>
      <c r="H8" s="276"/>
      <c r="I8" s="35" t="s">
        <v>352</v>
      </c>
      <c r="J8" s="35" t="s">
        <v>352</v>
      </c>
      <c r="K8" s="35"/>
      <c r="L8" s="35"/>
      <c r="M8" s="35"/>
      <c r="N8" s="36"/>
    </row>
    <row r="9" spans="1:14" ht="20" customHeight="1">
      <c r="A9" s="176" t="s">
        <v>298</v>
      </c>
      <c r="B9" s="172">
        <f>C9-1.6</f>
        <v>23.4</v>
      </c>
      <c r="C9" s="172">
        <v>25</v>
      </c>
      <c r="D9" s="172">
        <f>C9+1.9</f>
        <v>26.9</v>
      </c>
      <c r="E9" s="172">
        <f>C9+3.8</f>
        <v>28.8</v>
      </c>
      <c r="F9" s="172">
        <f>C9+5.7</f>
        <v>30.7</v>
      </c>
      <c r="G9" s="172">
        <f>C9+7</f>
        <v>32</v>
      </c>
      <c r="H9" s="276"/>
      <c r="I9" s="35" t="s">
        <v>353</v>
      </c>
      <c r="J9" s="35" t="s">
        <v>352</v>
      </c>
      <c r="K9" s="35"/>
      <c r="L9" s="35"/>
      <c r="M9" s="35"/>
      <c r="N9" s="36"/>
    </row>
    <row r="10" spans="1:14" ht="20" customHeight="1">
      <c r="A10" s="173" t="s">
        <v>299</v>
      </c>
      <c r="B10" s="171">
        <f>C10-1.2</f>
        <v>22.8</v>
      </c>
      <c r="C10" s="171">
        <v>24</v>
      </c>
      <c r="D10" s="171">
        <f>C10+1.8</f>
        <v>25.8</v>
      </c>
      <c r="E10" s="171">
        <f>D10+1.8</f>
        <v>27.6</v>
      </c>
      <c r="F10" s="171">
        <f>E10+1.8</f>
        <v>29.400000000000002</v>
      </c>
      <c r="G10" s="171">
        <f>F10+0.8</f>
        <v>30.200000000000003</v>
      </c>
      <c r="H10" s="276"/>
      <c r="I10" s="35" t="s">
        <v>352</v>
      </c>
      <c r="J10" s="35" t="s">
        <v>352</v>
      </c>
      <c r="K10" s="35"/>
      <c r="L10" s="35"/>
      <c r="M10" s="35"/>
      <c r="N10" s="36"/>
    </row>
    <row r="11" spans="1:14" ht="20" customHeight="1">
      <c r="A11" s="173" t="s">
        <v>300</v>
      </c>
      <c r="B11" s="171">
        <f>C11-1.5</f>
        <v>23.5</v>
      </c>
      <c r="C11" s="171">
        <v>25</v>
      </c>
      <c r="D11" s="171">
        <f>C11+1.7</f>
        <v>26.7</v>
      </c>
      <c r="E11" s="171">
        <f>D11+1.7</f>
        <v>28.4</v>
      </c>
      <c r="F11" s="171">
        <f>E11+1.7</f>
        <v>30.099999999999998</v>
      </c>
      <c r="G11" s="171">
        <f>F11+1.6</f>
        <v>31.7</v>
      </c>
      <c r="H11" s="276"/>
      <c r="I11" s="37" t="s">
        <v>354</v>
      </c>
      <c r="J11" s="37" t="s">
        <v>352</v>
      </c>
      <c r="K11" s="37"/>
      <c r="L11" s="37"/>
      <c r="M11" s="37"/>
      <c r="N11" s="38"/>
    </row>
    <row r="12" spans="1:14" ht="20" customHeight="1">
      <c r="A12" s="173" t="s">
        <v>301</v>
      </c>
      <c r="B12" s="171">
        <f>C12-1.8</f>
        <v>31.2</v>
      </c>
      <c r="C12" s="171">
        <v>33</v>
      </c>
      <c r="D12" s="171">
        <f>C12+2.25</f>
        <v>35.25</v>
      </c>
      <c r="E12" s="171">
        <f>D12+2.25</f>
        <v>37.5</v>
      </c>
      <c r="F12" s="171">
        <f>E12+2.25</f>
        <v>39.75</v>
      </c>
      <c r="G12" s="171">
        <f>F12+2</f>
        <v>41.75</v>
      </c>
      <c r="H12" s="276"/>
      <c r="I12" s="37" t="s">
        <v>352</v>
      </c>
      <c r="J12" s="37" t="s">
        <v>370</v>
      </c>
      <c r="K12" s="37"/>
      <c r="L12" s="37"/>
      <c r="M12" s="37"/>
      <c r="N12" s="39"/>
    </row>
    <row r="13" spans="1:14" ht="20" customHeight="1">
      <c r="A13" s="177" t="s">
        <v>302</v>
      </c>
      <c r="B13" s="171">
        <f>C13</f>
        <v>12</v>
      </c>
      <c r="C13" s="171">
        <v>12</v>
      </c>
      <c r="D13" s="171">
        <f>C13+1</f>
        <v>13</v>
      </c>
      <c r="E13" s="171">
        <f>D13</f>
        <v>13</v>
      </c>
      <c r="F13" s="171">
        <f>E13+1</f>
        <v>14</v>
      </c>
      <c r="G13" s="171">
        <f>F13</f>
        <v>14</v>
      </c>
      <c r="H13" s="276"/>
      <c r="I13" s="35" t="s">
        <v>352</v>
      </c>
      <c r="J13" s="35" t="s">
        <v>352</v>
      </c>
      <c r="K13" s="35"/>
      <c r="L13" s="35"/>
      <c r="M13" s="35"/>
      <c r="N13" s="40"/>
    </row>
    <row r="14" spans="1:14" ht="20" customHeight="1">
      <c r="A14" s="173" t="s">
        <v>303</v>
      </c>
      <c r="B14" s="18">
        <v>4</v>
      </c>
      <c r="C14" s="173">
        <v>4</v>
      </c>
      <c r="D14" s="18">
        <v>4</v>
      </c>
      <c r="E14" s="18">
        <v>4</v>
      </c>
      <c r="F14" s="18">
        <v>4</v>
      </c>
      <c r="G14" s="18">
        <v>4</v>
      </c>
      <c r="H14" s="276"/>
      <c r="I14" s="37" t="s">
        <v>352</v>
      </c>
      <c r="J14" s="37" t="s">
        <v>352</v>
      </c>
      <c r="K14" s="37"/>
      <c r="L14" s="37"/>
      <c r="M14" s="37"/>
      <c r="N14" s="39"/>
    </row>
    <row r="15" spans="1:14" ht="20" customHeight="1">
      <c r="A15" s="18"/>
      <c r="B15" s="17"/>
      <c r="C15" s="17"/>
      <c r="D15" s="19"/>
      <c r="E15" s="17"/>
      <c r="F15" s="17"/>
      <c r="G15" s="17"/>
      <c r="H15" s="276"/>
      <c r="I15" s="37"/>
      <c r="J15" s="37"/>
      <c r="K15" s="37"/>
      <c r="L15" s="37"/>
      <c r="M15" s="37"/>
      <c r="N15" s="39"/>
    </row>
    <row r="16" spans="1:14" ht="20" customHeight="1">
      <c r="A16" s="18"/>
      <c r="B16" s="17"/>
      <c r="C16" s="17"/>
      <c r="D16" s="19"/>
      <c r="E16" s="17"/>
      <c r="F16" s="17"/>
      <c r="G16" s="17"/>
      <c r="H16" s="276"/>
      <c r="I16" s="37"/>
      <c r="J16" s="37"/>
      <c r="K16" s="37"/>
      <c r="L16" s="37"/>
      <c r="M16" s="37"/>
      <c r="N16" s="39"/>
    </row>
    <row r="17" spans="1:14" ht="20" customHeight="1">
      <c r="A17" s="20"/>
      <c r="B17" s="21"/>
      <c r="C17" s="22"/>
      <c r="D17" s="23"/>
      <c r="E17" s="22"/>
      <c r="F17" s="22"/>
      <c r="G17" s="22"/>
      <c r="H17" s="276"/>
      <c r="I17" s="37"/>
      <c r="J17" s="37"/>
      <c r="K17" s="37"/>
      <c r="L17" s="37"/>
      <c r="M17" s="37"/>
      <c r="N17" s="39"/>
    </row>
    <row r="18" spans="1:14" ht="20" customHeight="1">
      <c r="A18" s="24"/>
      <c r="B18" s="25"/>
      <c r="C18" s="26"/>
      <c r="D18" s="26"/>
      <c r="E18" s="26"/>
      <c r="F18" s="26"/>
      <c r="G18" s="27"/>
      <c r="H18" s="276"/>
      <c r="I18" s="37"/>
      <c r="J18" s="37"/>
      <c r="K18" s="37"/>
      <c r="L18" s="37"/>
      <c r="M18" s="37"/>
      <c r="N18" s="39"/>
    </row>
    <row r="19" spans="1:14" ht="20" customHeight="1">
      <c r="A19" s="28"/>
      <c r="B19" s="29"/>
      <c r="C19" s="30"/>
      <c r="D19" s="30"/>
      <c r="E19" s="31"/>
      <c r="F19" s="31"/>
      <c r="G19" s="32"/>
      <c r="H19" s="342"/>
      <c r="I19" s="41"/>
      <c r="J19" s="42"/>
      <c r="K19" s="43"/>
      <c r="L19" s="42"/>
      <c r="M19" s="42"/>
      <c r="N19" s="44"/>
    </row>
    <row r="20" spans="1:14" ht="15">
      <c r="A20" s="33" t="s">
        <v>112</v>
      </c>
      <c r="D20" s="34"/>
      <c r="E20" s="34"/>
      <c r="F20" s="34"/>
      <c r="G20" s="34"/>
      <c r="H20" s="34"/>
      <c r="I20" s="165"/>
      <c r="J20" s="165"/>
      <c r="K20" s="165"/>
      <c r="L20" s="165"/>
      <c r="M20" s="165"/>
      <c r="N20" s="165"/>
    </row>
    <row r="21" spans="1:14" ht="15">
      <c r="A21" s="15" t="s">
        <v>147</v>
      </c>
      <c r="D21" s="34"/>
      <c r="E21" s="34"/>
      <c r="F21" s="34"/>
      <c r="G21" s="34"/>
      <c r="H21" s="34"/>
      <c r="I21" s="165"/>
      <c r="J21" s="165"/>
      <c r="K21" s="165"/>
      <c r="L21" s="165"/>
      <c r="M21" s="165"/>
      <c r="N21" s="165"/>
    </row>
    <row r="22" spans="1:14" ht="15">
      <c r="A22" s="34"/>
      <c r="B22" s="34"/>
      <c r="C22" s="34"/>
      <c r="D22" s="34"/>
      <c r="E22" s="34"/>
      <c r="F22" s="34"/>
      <c r="G22" s="34"/>
      <c r="H22" s="34"/>
      <c r="I22" s="166" t="s">
        <v>371</v>
      </c>
      <c r="J22" s="166"/>
      <c r="K22" s="166" t="s">
        <v>265</v>
      </c>
      <c r="L22" s="166"/>
      <c r="M22" s="166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9" sqref="G9:K9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082031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>
      <c r="A2" s="152" t="s">
        <v>53</v>
      </c>
      <c r="B2" s="265" t="s">
        <v>345</v>
      </c>
      <c r="C2" s="265"/>
      <c r="D2" s="48" t="s">
        <v>59</v>
      </c>
      <c r="E2" s="49" t="s">
        <v>308</v>
      </c>
      <c r="F2" s="50" t="s">
        <v>149</v>
      </c>
      <c r="G2" s="203" t="s">
        <v>309</v>
      </c>
      <c r="H2" s="386"/>
      <c r="I2" s="153" t="s">
        <v>55</v>
      </c>
      <c r="J2" s="387" t="s">
        <v>271</v>
      </c>
      <c r="K2" s="388"/>
    </row>
    <row r="3" spans="1:11">
      <c r="A3" s="51" t="s">
        <v>70</v>
      </c>
      <c r="B3" s="382">
        <v>2777</v>
      </c>
      <c r="C3" s="382"/>
      <c r="D3" s="52" t="s">
        <v>150</v>
      </c>
      <c r="E3" s="389">
        <v>45721</v>
      </c>
      <c r="F3" s="381"/>
      <c r="G3" s="381"/>
      <c r="H3" s="303" t="s">
        <v>151</v>
      </c>
      <c r="I3" s="303"/>
      <c r="J3" s="303"/>
      <c r="K3" s="304"/>
    </row>
    <row r="4" spans="1:11">
      <c r="A4" s="53" t="s">
        <v>67</v>
      </c>
      <c r="B4" s="54">
        <v>3</v>
      </c>
      <c r="C4" s="54">
        <v>6</v>
      </c>
      <c r="D4" s="55" t="s">
        <v>152</v>
      </c>
      <c r="E4" s="381" t="s">
        <v>344</v>
      </c>
      <c r="F4" s="381"/>
      <c r="G4" s="381"/>
      <c r="H4" s="227" t="s">
        <v>153</v>
      </c>
      <c r="I4" s="227"/>
      <c r="J4" s="64" t="s">
        <v>62</v>
      </c>
      <c r="K4" s="69" t="s">
        <v>63</v>
      </c>
    </row>
    <row r="5" spans="1:11">
      <c r="A5" s="53" t="s">
        <v>154</v>
      </c>
      <c r="B5" s="382" t="s">
        <v>343</v>
      </c>
      <c r="C5" s="382"/>
      <c r="D5" s="52" t="s">
        <v>344</v>
      </c>
      <c r="E5" s="52" t="s">
        <v>155</v>
      </c>
      <c r="F5" s="52" t="s">
        <v>156</v>
      </c>
      <c r="G5" s="52" t="s">
        <v>157</v>
      </c>
      <c r="H5" s="227" t="s">
        <v>158</v>
      </c>
      <c r="I5" s="227"/>
      <c r="J5" s="64" t="s">
        <v>62</v>
      </c>
      <c r="K5" s="69" t="s">
        <v>63</v>
      </c>
    </row>
    <row r="6" spans="1:11">
      <c r="A6" s="56" t="s">
        <v>159</v>
      </c>
      <c r="B6" s="383">
        <v>125</v>
      </c>
      <c r="C6" s="383"/>
      <c r="D6" s="57" t="s">
        <v>160</v>
      </c>
      <c r="E6" s="58"/>
      <c r="F6" s="59">
        <v>2777</v>
      </c>
      <c r="G6" s="57"/>
      <c r="H6" s="384" t="s">
        <v>161</v>
      </c>
      <c r="I6" s="384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77" t="s">
        <v>285</v>
      </c>
      <c r="H8" s="366"/>
      <c r="I8" s="366"/>
      <c r="J8" s="366"/>
      <c r="K8" s="367"/>
    </row>
    <row r="9" spans="1:11">
      <c r="A9" s="226" t="s">
        <v>168</v>
      </c>
      <c r="B9" s="227"/>
      <c r="C9" s="64" t="s">
        <v>62</v>
      </c>
      <c r="D9" s="64" t="s">
        <v>63</v>
      </c>
      <c r="E9" s="52" t="s">
        <v>169</v>
      </c>
      <c r="F9" s="65" t="s">
        <v>170</v>
      </c>
      <c r="G9" s="378"/>
      <c r="H9" s="379"/>
      <c r="I9" s="379"/>
      <c r="J9" s="379"/>
      <c r="K9" s="380"/>
    </row>
    <row r="10" spans="1:11">
      <c r="A10" s="226" t="s">
        <v>171</v>
      </c>
      <c r="B10" s="227"/>
      <c r="C10" s="64" t="s">
        <v>62</v>
      </c>
      <c r="D10" s="64" t="s">
        <v>63</v>
      </c>
      <c r="E10" s="52" t="s">
        <v>172</v>
      </c>
      <c r="F10" s="65" t="s">
        <v>173</v>
      </c>
      <c r="G10" s="378" t="s">
        <v>174</v>
      </c>
      <c r="H10" s="379"/>
      <c r="I10" s="379"/>
      <c r="J10" s="379"/>
      <c r="K10" s="380"/>
    </row>
    <row r="11" spans="1:11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13" t="s">
        <v>180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>
      <c r="A17" s="226" t="s">
        <v>181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43"/>
    </row>
    <row r="18" spans="1:11">
      <c r="A18" s="226" t="s">
        <v>182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43"/>
    </row>
    <row r="19" spans="1:11">
      <c r="A19" s="374" t="s">
        <v>347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61" t="s">
        <v>348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61" t="s">
        <v>349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61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26" t="s">
        <v>111</v>
      </c>
      <c r="B24" s="227"/>
      <c r="C24" s="64" t="s">
        <v>62</v>
      </c>
      <c r="D24" s="64" t="s">
        <v>63</v>
      </c>
      <c r="E24" s="303"/>
      <c r="F24" s="303"/>
      <c r="G24" s="303"/>
      <c r="H24" s="303"/>
      <c r="I24" s="303"/>
      <c r="J24" s="303"/>
      <c r="K24" s="304"/>
    </row>
    <row r="25" spans="1:11">
      <c r="A25" s="67" t="s">
        <v>183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58" t="s">
        <v>341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 t="s">
        <v>342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>
      <c r="A34" s="361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" customHeight="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185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46" customFormat="1" ht="18.75" customHeight="1">
      <c r="A38" s="226" t="s">
        <v>186</v>
      </c>
      <c r="B38" s="227"/>
      <c r="C38" s="227"/>
      <c r="D38" s="303" t="s">
        <v>187</v>
      </c>
      <c r="E38" s="303"/>
      <c r="F38" s="356" t="s">
        <v>188</v>
      </c>
      <c r="G38" s="357"/>
      <c r="H38" s="227" t="s">
        <v>189</v>
      </c>
      <c r="I38" s="227"/>
      <c r="J38" s="227" t="s">
        <v>190</v>
      </c>
      <c r="K38" s="343"/>
    </row>
    <row r="39" spans="1:13" ht="18.75" customHeight="1">
      <c r="A39" s="53" t="s">
        <v>112</v>
      </c>
      <c r="B39" s="227" t="s">
        <v>191</v>
      </c>
      <c r="C39" s="227"/>
      <c r="D39" s="227"/>
      <c r="E39" s="227"/>
      <c r="F39" s="227"/>
      <c r="G39" s="227"/>
      <c r="H39" s="227"/>
      <c r="I39" s="227"/>
      <c r="J39" s="227"/>
      <c r="K39" s="343"/>
      <c r="M39" s="46"/>
    </row>
    <row r="40" spans="1:13" ht="3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43"/>
    </row>
    <row r="41" spans="1:13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43"/>
    </row>
    <row r="42" spans="1:13" ht="32" customHeight="1">
      <c r="A42" s="56" t="s">
        <v>120</v>
      </c>
      <c r="B42" s="344" t="s">
        <v>192</v>
      </c>
      <c r="C42" s="344"/>
      <c r="D42" s="57" t="s">
        <v>193</v>
      </c>
      <c r="E42" s="58" t="s">
        <v>264</v>
      </c>
      <c r="F42" s="57" t="s">
        <v>123</v>
      </c>
      <c r="G42" s="68">
        <v>45725</v>
      </c>
      <c r="H42" s="345" t="s">
        <v>124</v>
      </c>
      <c r="I42" s="345"/>
      <c r="J42" s="344" t="s">
        <v>268</v>
      </c>
      <c r="K42" s="34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7" zoomScale="80" zoomScaleNormal="80" workbookViewId="0">
      <selection activeCell="J26" sqref="J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1640625" style="167" customWidth="1"/>
    <col min="15" max="16384" width="9" style="15"/>
  </cols>
  <sheetData>
    <row r="1" spans="1:14" ht="22.5" customHeight="1" thickBot="1">
      <c r="A1" s="269" t="s">
        <v>272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2.5" customHeight="1" thickTop="1">
      <c r="A2" s="154" t="s">
        <v>59</v>
      </c>
      <c r="B2" s="271" t="s">
        <v>308</v>
      </c>
      <c r="C2" s="271"/>
      <c r="D2" s="155" t="s">
        <v>64</v>
      </c>
      <c r="E2" s="271" t="s">
        <v>309</v>
      </c>
      <c r="F2" s="271"/>
      <c r="G2" s="271"/>
      <c r="H2" s="341"/>
      <c r="I2" s="161" t="s">
        <v>55</v>
      </c>
      <c r="J2" s="338" t="s">
        <v>270</v>
      </c>
      <c r="K2" s="338"/>
      <c r="L2" s="338"/>
      <c r="M2" s="338"/>
      <c r="N2" s="339"/>
    </row>
    <row r="3" spans="1:14" ht="22.5" customHeight="1">
      <c r="A3" s="275" t="s">
        <v>128</v>
      </c>
      <c r="B3" s="273" t="s">
        <v>129</v>
      </c>
      <c r="C3" s="273"/>
      <c r="D3" s="273"/>
      <c r="E3" s="273"/>
      <c r="F3" s="273"/>
      <c r="G3" s="273"/>
      <c r="H3" s="276"/>
      <c r="I3" s="274" t="s">
        <v>130</v>
      </c>
      <c r="J3" s="274"/>
      <c r="K3" s="274"/>
      <c r="L3" s="274"/>
      <c r="M3" s="274"/>
      <c r="N3" s="340"/>
    </row>
    <row r="4" spans="1:14" ht="22.5" customHeight="1">
      <c r="A4" s="275"/>
      <c r="B4" s="174" t="s">
        <v>304</v>
      </c>
      <c r="C4" s="174" t="s">
        <v>305</v>
      </c>
      <c r="D4" s="174" t="s">
        <v>275</v>
      </c>
      <c r="E4" s="174" t="s">
        <v>276</v>
      </c>
      <c r="F4" s="174" t="s">
        <v>277</v>
      </c>
      <c r="G4" s="174" t="s">
        <v>306</v>
      </c>
      <c r="H4" s="276"/>
      <c r="I4" s="174" t="s">
        <v>304</v>
      </c>
      <c r="J4" s="174" t="s">
        <v>305</v>
      </c>
      <c r="K4" s="174" t="s">
        <v>275</v>
      </c>
      <c r="L4" s="174" t="s">
        <v>276</v>
      </c>
      <c r="M4" s="174" t="s">
        <v>277</v>
      </c>
      <c r="N4" s="174" t="s">
        <v>306</v>
      </c>
    </row>
    <row r="5" spans="1:14" ht="22.5" customHeight="1">
      <c r="A5" s="275"/>
      <c r="B5" s="17"/>
      <c r="C5" s="17"/>
      <c r="D5" s="16"/>
      <c r="E5" s="17"/>
      <c r="F5" s="17"/>
      <c r="G5" s="17"/>
      <c r="H5" s="276"/>
      <c r="I5" s="35"/>
      <c r="J5" s="35"/>
      <c r="K5" s="35"/>
      <c r="L5" s="35"/>
      <c r="M5" s="35"/>
      <c r="N5" s="164"/>
    </row>
    <row r="6" spans="1:14" ht="22.5" customHeight="1">
      <c r="A6" s="173" t="s">
        <v>295</v>
      </c>
      <c r="B6" s="171">
        <f>C6-2</f>
        <v>33</v>
      </c>
      <c r="C6" s="171">
        <v>35</v>
      </c>
      <c r="D6" s="171">
        <f>C6+2</f>
        <v>37</v>
      </c>
      <c r="E6" s="171">
        <f>D6+2.5</f>
        <v>39.5</v>
      </c>
      <c r="F6" s="171">
        <f>E6+2.5</f>
        <v>42</v>
      </c>
      <c r="G6" s="171">
        <f>F6+2</f>
        <v>44</v>
      </c>
      <c r="H6" s="276"/>
      <c r="I6" s="35" t="s">
        <v>359</v>
      </c>
      <c r="J6" s="35" t="s">
        <v>362</v>
      </c>
      <c r="K6" s="35" t="s">
        <v>367</v>
      </c>
      <c r="L6" s="35" t="s">
        <v>358</v>
      </c>
      <c r="M6" s="35" t="s">
        <v>356</v>
      </c>
      <c r="N6" s="35" t="s">
        <v>359</v>
      </c>
    </row>
    <row r="7" spans="1:14" ht="22.5" customHeight="1">
      <c r="A7" s="175" t="s">
        <v>296</v>
      </c>
      <c r="B7" s="171">
        <f>C7-3</f>
        <v>51</v>
      </c>
      <c r="C7" s="171">
        <v>54</v>
      </c>
      <c r="D7" s="171">
        <f>C7+3</f>
        <v>57</v>
      </c>
      <c r="E7" s="171">
        <f>D7+3</f>
        <v>60</v>
      </c>
      <c r="F7" s="171">
        <f>E7+4</f>
        <v>64</v>
      </c>
      <c r="G7" s="171">
        <f>F7+4</f>
        <v>68</v>
      </c>
      <c r="H7" s="276"/>
      <c r="I7" s="35" t="s">
        <v>356</v>
      </c>
      <c r="J7" s="35" t="s">
        <v>363</v>
      </c>
      <c r="K7" s="35" t="s">
        <v>356</v>
      </c>
      <c r="L7" s="35" t="s">
        <v>356</v>
      </c>
      <c r="M7" s="35" t="s">
        <v>356</v>
      </c>
      <c r="N7" s="35" t="s">
        <v>356</v>
      </c>
    </row>
    <row r="8" spans="1:14" ht="22.5" customHeight="1">
      <c r="A8" s="173" t="s">
        <v>297</v>
      </c>
      <c r="B8" s="171">
        <f>C8-5</f>
        <v>77</v>
      </c>
      <c r="C8" s="171">
        <v>82</v>
      </c>
      <c r="D8" s="171">
        <f t="shared" ref="D8:F8" si="0">C8+6</f>
        <v>88</v>
      </c>
      <c r="E8" s="171">
        <f>D8+6</f>
        <v>94</v>
      </c>
      <c r="F8" s="171">
        <f t="shared" si="0"/>
        <v>100</v>
      </c>
      <c r="G8" s="171">
        <f>F8+4</f>
        <v>104</v>
      </c>
      <c r="H8" s="276"/>
      <c r="I8" s="35" t="s">
        <v>356</v>
      </c>
      <c r="J8" s="35" t="s">
        <v>364</v>
      </c>
      <c r="K8" s="35" t="s">
        <v>356</v>
      </c>
      <c r="L8" s="35" t="s">
        <v>356</v>
      </c>
      <c r="M8" s="35" t="s">
        <v>356</v>
      </c>
      <c r="N8" s="35" t="s">
        <v>356</v>
      </c>
    </row>
    <row r="9" spans="1:14" ht="22.5" customHeight="1">
      <c r="A9" s="176" t="s">
        <v>298</v>
      </c>
      <c r="B9" s="172">
        <f>C9-1.6</f>
        <v>23.4</v>
      </c>
      <c r="C9" s="172">
        <v>25</v>
      </c>
      <c r="D9" s="172">
        <f>C9+1.9</f>
        <v>26.9</v>
      </c>
      <c r="E9" s="172">
        <f>C9+3.8</f>
        <v>28.8</v>
      </c>
      <c r="F9" s="172">
        <f>C9+5.7</f>
        <v>30.7</v>
      </c>
      <c r="G9" s="172">
        <f>C9+7</f>
        <v>32</v>
      </c>
      <c r="H9" s="276"/>
      <c r="I9" s="35" t="s">
        <v>361</v>
      </c>
      <c r="J9" s="35" t="s">
        <v>365</v>
      </c>
      <c r="K9" s="35" t="s">
        <v>359</v>
      </c>
      <c r="L9" s="35" t="s">
        <v>359</v>
      </c>
      <c r="M9" s="35" t="s">
        <v>357</v>
      </c>
      <c r="N9" s="35" t="s">
        <v>359</v>
      </c>
    </row>
    <row r="10" spans="1:14" ht="22.5" customHeight="1">
      <c r="A10" s="173" t="s">
        <v>299</v>
      </c>
      <c r="B10" s="171">
        <f>C10-1.2</f>
        <v>22.8</v>
      </c>
      <c r="C10" s="171">
        <v>24</v>
      </c>
      <c r="D10" s="171">
        <f>C10+1.8</f>
        <v>25.8</v>
      </c>
      <c r="E10" s="171">
        <f>D10+1.8</f>
        <v>27.6</v>
      </c>
      <c r="F10" s="171">
        <f>E10+1.8</f>
        <v>29.400000000000002</v>
      </c>
      <c r="G10" s="171">
        <f>F10+0.8</f>
        <v>30.200000000000003</v>
      </c>
      <c r="H10" s="276"/>
      <c r="I10" s="35" t="s">
        <v>356</v>
      </c>
      <c r="J10" s="35" t="s">
        <v>356</v>
      </c>
      <c r="K10" s="35" t="s">
        <v>356</v>
      </c>
      <c r="L10" s="35" t="s">
        <v>356</v>
      </c>
      <c r="M10" s="35" t="s">
        <v>356</v>
      </c>
      <c r="N10" s="35" t="s">
        <v>356</v>
      </c>
    </row>
    <row r="11" spans="1:14" ht="22.5" customHeight="1">
      <c r="A11" s="173" t="s">
        <v>300</v>
      </c>
      <c r="B11" s="171">
        <f>C11-1.5</f>
        <v>23.5</v>
      </c>
      <c r="C11" s="171">
        <v>25</v>
      </c>
      <c r="D11" s="171">
        <f>C11+1.7</f>
        <v>26.7</v>
      </c>
      <c r="E11" s="171">
        <f>D11+1.7</f>
        <v>28.4</v>
      </c>
      <c r="F11" s="171">
        <f>E11+1.7</f>
        <v>30.099999999999998</v>
      </c>
      <c r="G11" s="171">
        <f>F11+1.6</f>
        <v>31.7</v>
      </c>
      <c r="H11" s="276"/>
      <c r="I11" s="35" t="s">
        <v>358</v>
      </c>
      <c r="J11" s="35" t="s">
        <v>359</v>
      </c>
      <c r="K11" s="35" t="s">
        <v>358</v>
      </c>
      <c r="L11" s="35" t="s">
        <v>358</v>
      </c>
      <c r="M11" s="37" t="s">
        <v>358</v>
      </c>
      <c r="N11" s="35" t="s">
        <v>360</v>
      </c>
    </row>
    <row r="12" spans="1:14" ht="22.5" customHeight="1">
      <c r="A12" s="173" t="s">
        <v>301</v>
      </c>
      <c r="B12" s="171">
        <f>C12-1.8</f>
        <v>31.2</v>
      </c>
      <c r="C12" s="171">
        <v>33</v>
      </c>
      <c r="D12" s="171">
        <f>C12+2.25</f>
        <v>35.25</v>
      </c>
      <c r="E12" s="171">
        <f>D12+2.25</f>
        <v>37.5</v>
      </c>
      <c r="F12" s="171">
        <f>E12+2.25</f>
        <v>39.75</v>
      </c>
      <c r="G12" s="171">
        <f>F12+2</f>
        <v>41.75</v>
      </c>
      <c r="H12" s="276"/>
      <c r="I12" s="37" t="s">
        <v>357</v>
      </c>
      <c r="J12" s="37" t="s">
        <v>366</v>
      </c>
      <c r="K12" s="37" t="s">
        <v>361</v>
      </c>
      <c r="L12" s="35" t="s">
        <v>368</v>
      </c>
      <c r="M12" s="37" t="s">
        <v>356</v>
      </c>
      <c r="N12" s="35" t="s">
        <v>360</v>
      </c>
    </row>
    <row r="13" spans="1:14" ht="22.5" customHeight="1">
      <c r="A13" s="177" t="s">
        <v>302</v>
      </c>
      <c r="B13" s="171">
        <f>C13</f>
        <v>12</v>
      </c>
      <c r="C13" s="171">
        <v>12</v>
      </c>
      <c r="D13" s="171">
        <f>C13+1</f>
        <v>13</v>
      </c>
      <c r="E13" s="171">
        <f>D13</f>
        <v>13</v>
      </c>
      <c r="F13" s="171">
        <f>E13+1</f>
        <v>14</v>
      </c>
      <c r="G13" s="171">
        <f>F13</f>
        <v>14</v>
      </c>
      <c r="H13" s="276"/>
      <c r="I13" s="37" t="s">
        <v>356</v>
      </c>
      <c r="J13" s="37" t="s">
        <v>356</v>
      </c>
      <c r="K13" s="37" t="s">
        <v>356</v>
      </c>
      <c r="L13" s="37" t="s">
        <v>356</v>
      </c>
      <c r="M13" s="35" t="s">
        <v>356</v>
      </c>
      <c r="N13" s="37" t="s">
        <v>356</v>
      </c>
    </row>
    <row r="14" spans="1:14" ht="22.5" customHeight="1">
      <c r="A14" s="173" t="s">
        <v>303</v>
      </c>
      <c r="B14" s="18">
        <v>4</v>
      </c>
      <c r="C14" s="173">
        <v>4</v>
      </c>
      <c r="D14" s="18">
        <v>4</v>
      </c>
      <c r="E14" s="18">
        <v>4</v>
      </c>
      <c r="F14" s="18">
        <v>4</v>
      </c>
      <c r="G14" s="18">
        <v>4</v>
      </c>
      <c r="H14" s="276"/>
      <c r="I14" s="35" t="s">
        <v>356</v>
      </c>
      <c r="J14" s="35" t="s">
        <v>356</v>
      </c>
      <c r="K14" s="35" t="s">
        <v>356</v>
      </c>
      <c r="L14" s="37" t="s">
        <v>356</v>
      </c>
      <c r="M14" s="37" t="s">
        <v>356</v>
      </c>
      <c r="N14" s="37" t="s">
        <v>356</v>
      </c>
    </row>
    <row r="15" spans="1:14" ht="22.5" customHeight="1">
      <c r="A15" s="18"/>
      <c r="B15" s="17"/>
      <c r="C15" s="17"/>
      <c r="D15" s="19"/>
      <c r="E15" s="17"/>
      <c r="F15" s="17"/>
      <c r="G15" s="17"/>
      <c r="H15" s="276"/>
      <c r="I15" s="37"/>
      <c r="J15" s="37"/>
      <c r="K15" s="37"/>
      <c r="L15" s="37"/>
      <c r="M15" s="37"/>
      <c r="N15" s="39"/>
    </row>
    <row r="16" spans="1:14" ht="22.5" customHeight="1">
      <c r="A16" s="18"/>
      <c r="B16" s="17"/>
      <c r="C16" s="17"/>
      <c r="D16" s="19"/>
      <c r="E16" s="17"/>
      <c r="F16" s="17"/>
      <c r="G16" s="17"/>
      <c r="H16" s="276"/>
      <c r="I16" s="37"/>
      <c r="J16" s="37"/>
      <c r="K16" s="37"/>
      <c r="L16" s="37"/>
      <c r="M16" s="37"/>
      <c r="N16" s="39"/>
    </row>
    <row r="17" spans="1:14" ht="22.5" customHeight="1">
      <c r="A17" s="18"/>
      <c r="B17" s="17"/>
      <c r="C17" s="17"/>
      <c r="D17" s="19"/>
      <c r="E17" s="17"/>
      <c r="F17" s="17"/>
      <c r="G17" s="17"/>
      <c r="H17" s="276"/>
      <c r="I17" s="37"/>
      <c r="J17" s="37"/>
      <c r="K17" s="37"/>
      <c r="L17" s="37"/>
      <c r="M17" s="37"/>
      <c r="N17" s="39"/>
    </row>
    <row r="18" spans="1:14" ht="22.5" customHeight="1">
      <c r="A18" s="20"/>
      <c r="B18" s="21"/>
      <c r="C18" s="22"/>
      <c r="D18" s="23"/>
      <c r="E18" s="22"/>
      <c r="F18" s="22"/>
      <c r="G18" s="22"/>
      <c r="H18" s="276"/>
      <c r="I18" s="37"/>
      <c r="J18" s="37"/>
      <c r="K18" s="37"/>
      <c r="L18" s="37"/>
      <c r="M18" s="37"/>
      <c r="N18" s="39"/>
    </row>
    <row r="19" spans="1:14" ht="22.5" customHeight="1">
      <c r="A19" s="24"/>
      <c r="B19" s="25"/>
      <c r="C19" s="26"/>
      <c r="D19" s="26"/>
      <c r="E19" s="26"/>
      <c r="F19" s="26"/>
      <c r="G19" s="27"/>
      <c r="H19" s="276"/>
      <c r="I19" s="37"/>
      <c r="J19" s="37"/>
      <c r="K19" s="37"/>
      <c r="L19" s="37"/>
      <c r="M19" s="37"/>
      <c r="N19" s="39"/>
    </row>
    <row r="20" spans="1:14" ht="22.5" customHeight="1">
      <c r="A20" s="28"/>
      <c r="B20" s="29"/>
      <c r="C20" s="30"/>
      <c r="D20" s="30"/>
      <c r="E20" s="31"/>
      <c r="F20" s="31"/>
      <c r="G20" s="32"/>
      <c r="H20" s="342"/>
      <c r="I20" s="41"/>
      <c r="J20" s="42"/>
      <c r="K20" s="43"/>
      <c r="L20" s="42"/>
      <c r="M20" s="42"/>
      <c r="N20" s="44"/>
    </row>
    <row r="21" spans="1:14" ht="15">
      <c r="A21" s="33" t="s">
        <v>112</v>
      </c>
      <c r="D21" s="34"/>
      <c r="E21" s="34"/>
      <c r="F21" s="34"/>
      <c r="G21" s="34"/>
      <c r="H21" s="34"/>
      <c r="I21" s="165"/>
      <c r="J21" s="165"/>
      <c r="K21" s="165"/>
      <c r="L21" s="165"/>
      <c r="M21" s="165"/>
      <c r="N21" s="165"/>
    </row>
    <row r="22" spans="1:14" ht="15">
      <c r="A22" s="15" t="s">
        <v>194</v>
      </c>
      <c r="D22" s="34"/>
      <c r="E22" s="34"/>
      <c r="F22" s="34"/>
      <c r="G22" s="34"/>
      <c r="H22" s="34"/>
      <c r="I22" s="165"/>
      <c r="J22" s="165"/>
      <c r="K22" s="165"/>
      <c r="L22" s="165"/>
      <c r="M22" s="165"/>
      <c r="N22" s="165"/>
    </row>
    <row r="23" spans="1:14" ht="15">
      <c r="A23" s="34"/>
      <c r="B23" s="34"/>
      <c r="C23" s="34"/>
      <c r="D23" s="34"/>
      <c r="E23" s="34"/>
      <c r="F23" s="34"/>
      <c r="G23" s="34"/>
      <c r="H23" s="34"/>
      <c r="I23" s="166" t="s">
        <v>350</v>
      </c>
      <c r="J23" s="166"/>
      <c r="K23" s="166" t="s">
        <v>265</v>
      </c>
      <c r="L23" s="166"/>
      <c r="M23" s="166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0" t="s">
        <v>195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s="1" customFormat="1" ht="16.5">
      <c r="A2" s="399" t="s">
        <v>196</v>
      </c>
      <c r="B2" s="400" t="s">
        <v>197</v>
      </c>
      <c r="C2" s="400" t="s">
        <v>198</v>
      </c>
      <c r="D2" s="400" t="s">
        <v>199</v>
      </c>
      <c r="E2" s="400" t="s">
        <v>200</v>
      </c>
      <c r="F2" s="400" t="s">
        <v>201</v>
      </c>
      <c r="G2" s="400" t="s">
        <v>202</v>
      </c>
      <c r="H2" s="400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0" t="s">
        <v>209</v>
      </c>
      <c r="O2" s="400" t="s">
        <v>210</v>
      </c>
    </row>
    <row r="3" spans="1:15" s="1" customFormat="1" ht="16.5">
      <c r="A3" s="399"/>
      <c r="B3" s="401"/>
      <c r="C3" s="401"/>
      <c r="D3" s="401"/>
      <c r="E3" s="401"/>
      <c r="F3" s="401"/>
      <c r="G3" s="401"/>
      <c r="H3" s="401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01"/>
      <c r="O3" s="401"/>
    </row>
    <row r="4" spans="1:15">
      <c r="A4" s="178">
        <v>1</v>
      </c>
      <c r="B4" s="179">
        <v>4148</v>
      </c>
      <c r="C4" s="179" t="s">
        <v>310</v>
      </c>
      <c r="D4" s="179" t="s">
        <v>311</v>
      </c>
      <c r="E4" s="179" t="s">
        <v>307</v>
      </c>
      <c r="F4" s="180" t="s">
        <v>312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263</v>
      </c>
    </row>
    <row r="5" spans="1:15">
      <c r="A5" s="178">
        <v>2</v>
      </c>
      <c r="B5" s="179">
        <v>4180</v>
      </c>
      <c r="C5" s="179" t="s">
        <v>310</v>
      </c>
      <c r="D5" s="179" t="s">
        <v>313</v>
      </c>
      <c r="E5" s="179" t="s">
        <v>307</v>
      </c>
      <c r="F5" s="180" t="s">
        <v>312</v>
      </c>
      <c r="G5" s="6"/>
      <c r="H5" s="6"/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 t="s">
        <v>263</v>
      </c>
    </row>
    <row r="6" spans="1:15">
      <c r="A6" s="178">
        <v>3</v>
      </c>
      <c r="B6" s="179">
        <v>4171</v>
      </c>
      <c r="C6" s="179" t="s">
        <v>310</v>
      </c>
      <c r="D6" s="179" t="s">
        <v>314</v>
      </c>
      <c r="E6" s="179" t="s">
        <v>307</v>
      </c>
      <c r="F6" s="180" t="s">
        <v>312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263</v>
      </c>
    </row>
    <row r="7" spans="1:15">
      <c r="A7" s="178">
        <v>4</v>
      </c>
      <c r="B7" s="179">
        <v>4177</v>
      </c>
      <c r="C7" s="179" t="s">
        <v>310</v>
      </c>
      <c r="D7" s="179" t="s">
        <v>315</v>
      </c>
      <c r="E7" s="179" t="s">
        <v>307</v>
      </c>
      <c r="F7" s="180" t="s">
        <v>312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263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1" t="s">
        <v>328</v>
      </c>
      <c r="B12" s="392"/>
      <c r="C12" s="392"/>
      <c r="D12" s="393"/>
      <c r="E12" s="394"/>
      <c r="F12" s="395"/>
      <c r="G12" s="395"/>
      <c r="H12" s="395"/>
      <c r="I12" s="396"/>
      <c r="J12" s="391" t="s">
        <v>266</v>
      </c>
      <c r="K12" s="392"/>
      <c r="L12" s="392"/>
      <c r="M12" s="393"/>
      <c r="N12" s="7"/>
      <c r="O12" s="9"/>
    </row>
    <row r="13" spans="1:15">
      <c r="A13" s="397" t="s">
        <v>267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2025-03-09T01:44:43Z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