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8" activeTab="11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单）" sheetId="5" r:id="rId7"/>
    <sheet name="验货尺寸表 (尾期海外单)" sheetId="17" r:id="rId8"/>
    <sheet name="尾期（第一批）" sheetId="18" r:id="rId9"/>
    <sheet name="验货尺寸表 (第一批) " sheetId="19" r:id="rId10"/>
    <sheet name="尾期（第二批）" sheetId="20" r:id="rId11"/>
    <sheet name="验货尺寸表 (第二批) " sheetId="21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externalReferences>
    <externalReference r:id="rId19"/>
    <externalReference r:id="rId20"/>
    <externalReference r:id="rId21"/>
    <externalReference r:id="rId22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  <definedName name="D形扣编码" localSheetId="11">#REF!</definedName>
    <definedName name="版型吊牌编码" localSheetId="11">#REF!</definedName>
    <definedName name="标准" localSheetId="11">#REF!</definedName>
    <definedName name="标准编码" localSheetId="11">#REF!</definedName>
    <definedName name="标准物料编码" localSheetId="11">#REF!</definedName>
    <definedName name="插扣编码" localSheetId="11">#REF!</definedName>
    <definedName name="尺码唛编码" localSheetId="11">#REF!</definedName>
    <definedName name="抽绳编码" localSheetId="11">#REF!</definedName>
    <definedName name="粗线编码" localSheetId="11">#REF!</definedName>
    <definedName name="大类" localSheetId="11">#REF!</definedName>
    <definedName name="大类名称" localSheetId="11">#REF!</definedName>
    <definedName name="单位1" localSheetId="11">#REF!</definedName>
    <definedName name="单位编码" localSheetId="11">#REF!</definedName>
    <definedName name="吊牌编码" localSheetId="11">#REF!</definedName>
    <definedName name="吊钟编码" localSheetId="11">#REF!</definedName>
    <definedName name="反光材料编码" localSheetId="11">#REF!</definedName>
    <definedName name="辅料" localSheetId="11">#REF!</definedName>
    <definedName name="辅料编码" localSheetId="11">#REF!</definedName>
    <definedName name="工字扣编码" localSheetId="11">#REF!</definedName>
    <definedName name="功能标编码" localSheetId="11">#REF!</definedName>
    <definedName name="钩扣编码" localSheetId="11">#REF!</definedName>
    <definedName name="横机" localSheetId="11">#REF!</definedName>
    <definedName name="横机编码" localSheetId="11">#REF!</definedName>
    <definedName name="胶环编码" localSheetId="11">#REF!</definedName>
    <definedName name="胶牌编码" localSheetId="11">#REF!</definedName>
    <definedName name="金属牌编码" localSheetId="11">#REF!</definedName>
    <definedName name="卡头编码" localSheetId="11">#REF!</definedName>
    <definedName name="拉链" localSheetId="11">#REF!</definedName>
    <definedName name="拉链编码" localSheetId="11">#REF!</definedName>
    <definedName name="拉头" localSheetId="11">#REF!</definedName>
    <definedName name="拉头编码" localSheetId="11">#REF!</definedName>
    <definedName name="拉头吊坠编码" localSheetId="11">#REF!</definedName>
    <definedName name="拉头色" localSheetId="11">#REF!</definedName>
    <definedName name="拉头颜色" localSheetId="11">#REF!</definedName>
    <definedName name="里料编码" localSheetId="11">#REF!</definedName>
    <definedName name="毛皮编码" localSheetId="11">#REF!</definedName>
    <definedName name="面辅料颜色" localSheetId="11">#REF!</definedName>
    <definedName name="面料编号" localSheetId="11">#REF!</definedName>
    <definedName name="魔术贴编码" localSheetId="11">#REF!</definedName>
    <definedName name="纽扣编码" localSheetId="11">#REF!</definedName>
    <definedName name="汽眼编码" localSheetId="11">#REF!</definedName>
    <definedName name="日字扣编码" localSheetId="11">#REF!</definedName>
    <definedName name="色号" localSheetId="11">#REF!</definedName>
    <definedName name="色号1" localSheetId="11">#REF!</definedName>
    <definedName name="色号颜色" localSheetId="11">#REF!</definedName>
    <definedName name="色名色号" localSheetId="11">#REF!</definedName>
    <definedName name="四件扣编码" localSheetId="11">#REF!</definedName>
    <definedName name="梭织编码" localSheetId="11">#REF!</definedName>
    <definedName name="烫花编码" localSheetId="11">#REF!</definedName>
    <definedName name="烫唛编码" localSheetId="11">#REF!</definedName>
    <definedName name="五抓扣编码" localSheetId="11">#REF!</definedName>
    <definedName name="洗水" localSheetId="11">#REF!</definedName>
    <definedName name="洗水编码" localSheetId="11">#REF!</definedName>
    <definedName name="下拉头编码" localSheetId="11">#REF!</definedName>
    <definedName name="橡筋编码" localSheetId="11">#REF!</definedName>
    <definedName name="橡筋绳编码" localSheetId="11">#REF!</definedName>
    <definedName name="胸杯编码" localSheetId="11">#REF!</definedName>
    <definedName name="绣花" localSheetId="11">#REF!</definedName>
    <definedName name="绣花编码" localSheetId="11">#REF!</definedName>
    <definedName name="绣章编码" localSheetId="11">#REF!</definedName>
    <definedName name="颜色" localSheetId="11">#REF!</definedName>
    <definedName name="印花" localSheetId="11">#REF!</definedName>
    <definedName name="印花编码" localSheetId="11">#REF!</definedName>
    <definedName name="针织编码" localSheetId="11">#REF!</definedName>
    <definedName name="织带编码" localSheetId="11">#REF!</definedName>
    <definedName name="织唛编码" localSheetId="11">#REF!</definedName>
    <definedName name="主料" localSheetId="11">#REF!</definedName>
    <definedName name="主料编码" localSheetId="11">#REF!</definedName>
    <definedName name="主唛编码" localSheetId="11">#REF!</definedName>
    <definedName name="撞钉编码" localSheetId="11">#REF!</definedName>
    <definedName name="xlbcz001" localSheetId="11">[3]拉链属性!$A$2:$A$46</definedName>
    <definedName name="xlbqt001" localSheetId="11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<sst xmlns="http://schemas.openxmlformats.org/spreadsheetml/2006/main" count="1536" uniqueCount="373">
  <si>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</si>
  <si>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</si>
  <si>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</si>
  <si>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</si>
  <si>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</si>
  <si>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</si>
  <si>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</si>
  <si>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</si>
  <si>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</si>
  <si>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</si>
  <si>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</si>
  <si>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</si>
  <si>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</si>
  <si>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</si>
  <si>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</si>
  <si>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</si>
  <si>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</si>
  <si>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</si>
  <si>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</si>
  <si>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</si>
  <si>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</si>
  <si>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</si>
  <si>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</si>
  <si>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</si>
  <si>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</si>
  <si>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</si>
  <si>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</si>
  <si>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</si>
  <si>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</si>
  <si>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</si>
  <si>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</si>
  <si>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</si>
  <si>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</si>
  <si>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</si>
  <si>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</si>
  <si>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</si>
  <si>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</si>
  <si>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</si>
  <si>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</si>
  <si>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</si>
  <si>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</si>
  <si>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</si>
  <si>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</si>
  <si>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</si>
  <si>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</si>
  <si>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</si>
  <si>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</si>
  <si>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</si>
  <si>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</si>
  <si>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</si>
  <si>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</si>
  <si>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</si>
  <si>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</si>
  <si>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</si>
  <si>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</si>
  <si>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</si>
  <si>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</si>
  <si>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</si>
  <si>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</si>
  <si>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</si>
  <si>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</si>
  <si>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</si>
  <si>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TAJJAN81025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</si>
  <si>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</si>
  <si>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</si>
  <si>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</si>
  <si>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</si>
  <si>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</si>
  <si>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</si>
  <si>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</si>
  <si>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</si>
  <si>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</si>
  <si>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</si>
  <si>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</si>
  <si>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</si>
  <si>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</si>
  <si>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</si>
  <si>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</si>
  <si>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</si>
  <si>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CGDD24110400051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</si>
  <si>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</si>
  <si>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</si>
  <si>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</si>
  <si>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</si>
  <si>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</si>
  <si>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</si>
  <si>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</si>
  <si>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</si>
  <si>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</si>
  <si>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</si>
  <si>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</si>
  <si>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</si>
  <si>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</si>
  <si>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</si>
  <si>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</si>
  <si>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</si>
  <si>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</si>
  <si>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</si>
  <si>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</si>
  <si>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</si>
  <si>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</si>
  <si>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</si>
  <si>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</si>
  <si>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</si>
  <si>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</si>
  <si>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</si>
  <si>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</si>
  <si>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</si>
  <si>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</si>
  <si>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</si>
  <si>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</si>
  <si>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</si>
  <si>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</si>
  <si>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</si>
  <si>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</si>
  <si>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</si>
  <si>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</si>
  <si>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</si>
  <si>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藏蓝</t>
  </si>
  <si>
    <t>岩梯绿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</si>
  <si>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</si>
  <si>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</si>
  <si>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</si>
  <si>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</si>
  <si>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</si>
  <si>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</si>
  <si>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</si>
  <si>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</si>
  <si>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1、领不圆顺，织带不平服</t>
  </si>
  <si>
    <t>2、两侧拼不对称，冚线弯曲，不顺直</t>
  </si>
  <si>
    <t>3、线头没有清理干净，白色有脏污。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</si>
  <si>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</si>
  <si>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</si>
  <si>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</si>
  <si>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</si>
  <si>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</si>
  <si>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</si>
  <si>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</si>
  <si>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</si>
  <si>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</si>
  <si>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</si>
  <si>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</si>
  <si>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</si>
  <si>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</si>
  <si>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</si>
  <si>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</si>
  <si>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</si>
  <si>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</si>
  <si>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</si>
  <si>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</si>
  <si>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</si>
  <si>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</si>
  <si>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</si>
  <si>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</si>
  <si>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</si>
  <si>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</si>
  <si>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</si>
  <si>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</si>
  <si>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2XL 洗前</t>
  </si>
  <si>
    <t>2XL 洗后</t>
  </si>
  <si>
    <t>后中长（不含领）</t>
  </si>
  <si>
    <t>±1</t>
  </si>
  <si>
    <t>-0.5</t>
  </si>
  <si>
    <t>胸围</t>
  </si>
  <si>
    <t>+1</t>
  </si>
  <si>
    <t>腰围</t>
  </si>
  <si>
    <t>-1</t>
  </si>
  <si>
    <t>摆围</t>
  </si>
  <si>
    <t>±0.5</t>
  </si>
  <si>
    <t>+0</t>
  </si>
  <si>
    <t>肩宽</t>
  </si>
  <si>
    <t>+0.5</t>
  </si>
  <si>
    <t>领围</t>
  </si>
  <si>
    <t>±0.3</t>
  </si>
  <si>
    <t>肩点短袖长</t>
  </si>
  <si>
    <t>袖肥/2（参考值）</t>
  </si>
  <si>
    <t>短袖口/2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</si>
  <si>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</si>
  <si>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</si>
  <si>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</si>
  <si>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</si>
  <si>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</si>
  <si>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</si>
  <si>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</si>
  <si>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</si>
  <si>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</si>
  <si>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</si>
  <si>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</si>
  <si>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</si>
  <si>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</si>
  <si>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</si>
  <si>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</si>
  <si>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</si>
  <si>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1.袖子压线有大小，冚线弯曲，不顺直。</t>
  </si>
  <si>
    <t>【整改的严重缺陷及整改复核时间】</t>
  </si>
  <si>
    <t>以上问题车间已整改</t>
  </si>
  <si>
    <t>山川绿</t>
  </si>
  <si>
    <t>洗前/洗后</t>
  </si>
  <si>
    <t>-0.5 -1</t>
  </si>
  <si>
    <t>+0 -0.5</t>
  </si>
  <si>
    <t>+1 +0.5</t>
  </si>
  <si>
    <t>+0 +0 +0</t>
  </si>
  <si>
    <t>+0.5 +0</t>
  </si>
  <si>
    <t>+0 +0</t>
  </si>
  <si>
    <t>+0.5 +0.5</t>
  </si>
  <si>
    <t>TOREAD-QC尾期检验报告书</t>
  </si>
  <si>
    <t>海外单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</si>
  <si>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</si>
  <si>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</si>
  <si>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</si>
  <si>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</si>
  <si>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</si>
  <si>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</si>
  <si>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</si>
  <si>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</si>
  <si>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</si>
  <si>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</si>
  <si>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</si>
  <si>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</si>
  <si>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</si>
  <si>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</si>
  <si>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</si>
  <si>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</si>
  <si>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</si>
  <si>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</si>
  <si>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</si>
  <si>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采购凭证编号：CGDD24110400050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</si>
  <si>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</si>
  <si>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</si>
  <si>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</si>
  <si>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</si>
  <si>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</si>
  <si>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</si>
  <si>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</si>
  <si>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</si>
  <si>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</si>
  <si>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</si>
  <si>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</si>
  <si>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</si>
  <si>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</si>
  <si>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</si>
  <si>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②检验明细：齐色齐码120件</t>
  </si>
  <si>
    <t>情况说明：</t>
  </si>
  <si>
    <t xml:space="preserve">【问题点描述】  </t>
  </si>
  <si>
    <t>数量</t>
  </si>
  <si>
    <t>1.袖子压线有大小，</t>
  </si>
  <si>
    <t>2.冚线弯曲，不顺直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</si>
  <si>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</si>
  <si>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</si>
  <si>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</si>
  <si>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</si>
  <si>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</si>
  <si>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</si>
  <si>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</si>
  <si>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走货120件，抽查120件，发现2件不良品，已按照以上提出的问题点改正，可以出货</t>
  </si>
  <si>
    <t>服装QC部门</t>
  </si>
  <si>
    <t>检验人</t>
  </si>
  <si>
    <t>-0.5 +0</t>
  </si>
  <si>
    <t>-0.5 -0.5</t>
  </si>
  <si>
    <t>-1 -1</t>
  </si>
  <si>
    <t>-1 -0.5</t>
  </si>
  <si>
    <t>-1.5 -1</t>
  </si>
  <si>
    <t>-0.5 -0.2</t>
  </si>
  <si>
    <t>+0 +0.5</t>
  </si>
  <si>
    <t>+0.8 +0</t>
  </si>
  <si>
    <t>采购凭证编号：CGDD24110400052</t>
  </si>
  <si>
    <t>②检验明细：齐色齐码200件</t>
  </si>
  <si>
    <t>2.大烫不良，侧缝没有烫开</t>
  </si>
  <si>
    <t>2、线头没有清理干净</t>
  </si>
  <si>
    <t>走货3964件，抽查200件，发现5件不良品，已按照以上提出的问题点改正，可以出货</t>
  </si>
  <si>
    <t>-0.5 -1 +0</t>
  </si>
  <si>
    <t>+0 +0 -0.5</t>
  </si>
  <si>
    <t>-0.5 -0.5 -0.5</t>
  </si>
  <si>
    <t>+1 +0.5 +0.5</t>
  </si>
  <si>
    <t>+1 +0.5 +1</t>
  </si>
  <si>
    <t>-1 -1 -0.5</t>
  </si>
  <si>
    <t>-1 -1 -1</t>
  </si>
  <si>
    <t>-1 -1 +0</t>
  </si>
  <si>
    <t>+0.5 +0 +0.5</t>
  </si>
  <si>
    <t>+0.5 +0.5 +0.5</t>
  </si>
  <si>
    <t>-0.5 +0 +0</t>
  </si>
  <si>
    <t>-0.5 -0.5 +0</t>
  </si>
  <si>
    <t>-0.5 +0 -0.5</t>
  </si>
  <si>
    <t>采购凭证编号：CGDD24110400051</t>
  </si>
  <si>
    <t>②检验明细：齐色齐码315件</t>
  </si>
  <si>
    <t>3.线头污渍没有清理干净</t>
  </si>
  <si>
    <t>走货7169件，抽查200件，发现6件不良品，已按照以上提出的问题点改正，可以出货</t>
  </si>
  <si>
    <t>刘玉明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</si>
  <si>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</si>
  <si>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</si>
  <si>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</si>
  <si>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</si>
  <si>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</si>
  <si>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</si>
  <si>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</si>
  <si>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</si>
  <si>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</si>
  <si>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</si>
  <si>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</si>
  <si>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</si>
  <si>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</si>
  <si>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</si>
  <si>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</si>
  <si>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</si>
  <si>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经编（6146）</t>
  </si>
  <si>
    <t>TAJJAN81205/82206</t>
  </si>
  <si>
    <t>东丽</t>
  </si>
  <si>
    <t>YES</t>
  </si>
  <si>
    <t>曙光紫</t>
  </si>
  <si>
    <t>19SS柠檬绿</t>
  </si>
  <si>
    <t>云层蓝</t>
  </si>
  <si>
    <t>石晶粉</t>
  </si>
  <si>
    <t>制表时间：2024/11/20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</si>
  <si>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</si>
  <si>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</si>
  <si>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</si>
  <si>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</si>
  <si>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</si>
  <si>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</si>
  <si>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</si>
  <si>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</si>
  <si>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</si>
  <si>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</si>
  <si>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制表时间：2024/11/21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</si>
  <si>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</si>
  <si>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</si>
  <si>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</si>
  <si>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</si>
  <si>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</si>
  <si>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</si>
  <si>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</si>
  <si>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</si>
  <si>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</si>
  <si>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</si>
  <si>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</si>
  <si>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无logo弹力后领带（1CM）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</si>
  <si>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</si>
  <si>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</si>
  <si>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</si>
  <si>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</si>
  <si>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</si>
  <si>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</si>
  <si>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</si>
  <si>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制表时间：2024/11/23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</si>
  <si>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</si>
  <si>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</si>
  <si>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</si>
  <si>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</si>
  <si>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</si>
  <si>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</si>
  <si>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</si>
  <si>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</si>
  <si>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</si>
  <si>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</si>
  <si>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</si>
  <si>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</si>
  <si>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</si>
  <si>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</si>
  <si>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</si>
  <si>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</si>
  <si>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</si>
  <si>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贴合+烫标</t>
  </si>
  <si>
    <t>无脱落开裂</t>
  </si>
  <si>
    <t>制表时间：2024/12/13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</si>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</sst>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7" applyNumberFormat="0" applyFill="0" applyAlignment="0" applyProtection="0">
      <alignment vertical="center"/>
    </xf>
    <xf numFmtId="0" fontId="56" fillId="0" borderId="7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0" borderId="79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1" borderId="79" applyNumberFormat="0" applyAlignment="0" applyProtection="0">
      <alignment vertical="center"/>
    </xf>
    <xf numFmtId="0" fontId="60" fillId="12" borderId="81" applyNumberFormat="0" applyAlignment="0" applyProtection="0">
      <alignment vertical="center"/>
    </xf>
    <xf numFmtId="0" fontId="61" fillId="0" borderId="82" applyNumberFormat="0" applyFill="0" applyAlignment="0" applyProtection="0">
      <alignment vertical="center"/>
    </xf>
    <xf numFmtId="0" fontId="62" fillId="0" borderId="83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16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  <xf numFmtId="0" fontId="16" fillId="0" borderId="0"/>
    <xf numFmtId="0" fontId="5" fillId="0" borderId="0">
      <alignment vertical="center"/>
    </xf>
    <xf numFmtId="0" fontId="68" fillId="0" borderId="0"/>
    <xf numFmtId="0" fontId="16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</cellStyleXfs>
  <cellXfs count="4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4" borderId="0" xfId="53" applyFont="1" applyFill="1" applyAlignment="1"/>
    <xf numFmtId="0" fontId="16" fillId="4" borderId="0" xfId="53" applyFont="1" applyFill="1" applyAlignment="1"/>
    <xf numFmtId="49" fontId="15" fillId="4" borderId="0" xfId="53" applyNumberFormat="1" applyFont="1" applyFill="1" applyAlignment="1"/>
    <xf numFmtId="0" fontId="0" fillId="4" borderId="0" xfId="0" applyFont="1" applyFill="1" applyBorder="1" applyAlignment="1">
      <alignment vertical="center"/>
    </xf>
    <xf numFmtId="0" fontId="17" fillId="4" borderId="9" xfId="53" applyFont="1" applyFill="1" applyBorder="1" applyAlignment="1">
      <alignment horizontal="center" vertical="center"/>
    </xf>
    <xf numFmtId="0" fontId="17" fillId="4" borderId="10" xfId="53" applyFont="1" applyFill="1" applyBorder="1" applyAlignment="1">
      <alignment horizontal="center" vertical="center"/>
    </xf>
    <xf numFmtId="0" fontId="15" fillId="4" borderId="10" xfId="53" applyFont="1" applyFill="1" applyBorder="1" applyAlignment="1">
      <alignment horizontal="center" vertical="center"/>
    </xf>
    <xf numFmtId="0" fontId="16" fillId="4" borderId="10" xfId="53" applyFont="1" applyFill="1" applyBorder="1" applyAlignment="1">
      <alignment horizontal="center" vertical="center"/>
    </xf>
    <xf numFmtId="0" fontId="18" fillId="4" borderId="11" xfId="52" applyFont="1" applyFill="1" applyBorder="1" applyAlignment="1">
      <alignment horizontal="left" vertical="center"/>
    </xf>
    <xf numFmtId="0" fontId="18" fillId="4" borderId="12" xfId="52" applyFont="1" applyFill="1" applyBorder="1" applyAlignment="1">
      <alignment horizontal="center" vertical="center"/>
    </xf>
    <xf numFmtId="0" fontId="19" fillId="4" borderId="12" xfId="52" applyFont="1" applyFill="1" applyBorder="1" applyAlignment="1">
      <alignment horizontal="center" vertical="center"/>
    </xf>
    <xf numFmtId="0" fontId="18" fillId="4" borderId="13" xfId="52" applyFont="1" applyFill="1" applyBorder="1" applyAlignment="1">
      <alignment horizontal="center" vertical="center"/>
    </xf>
    <xf numFmtId="0" fontId="18" fillId="4" borderId="14" xfId="52" applyFont="1" applyFill="1" applyBorder="1" applyAlignment="1">
      <alignment vertical="center"/>
    </xf>
    <xf numFmtId="0" fontId="20" fillId="4" borderId="14" xfId="52" applyFont="1" applyFill="1" applyBorder="1" applyAlignment="1">
      <alignment horizontal="center" vertical="center"/>
    </xf>
    <xf numFmtId="0" fontId="15" fillId="4" borderId="15" xfId="53" applyFont="1" applyFill="1" applyBorder="1" applyAlignment="1" applyProtection="1">
      <alignment horizontal="center" vertical="center"/>
    </xf>
    <xf numFmtId="0" fontId="21" fillId="4" borderId="2" xfId="53" applyFont="1" applyFill="1" applyBorder="1" applyAlignment="1">
      <alignment horizontal="center" vertical="center"/>
    </xf>
    <xf numFmtId="0" fontId="22" fillId="4" borderId="2" xfId="53" applyFont="1" applyFill="1" applyBorder="1" applyAlignment="1">
      <alignment horizontal="center" vertical="center"/>
    </xf>
    <xf numFmtId="0" fontId="23" fillId="4" borderId="7" xfId="55" applyFont="1" applyFill="1" applyBorder="1" applyAlignment="1">
      <alignment horizontal="center"/>
    </xf>
    <xf numFmtId="0" fontId="23" fillId="4" borderId="2" xfId="55" applyFont="1" applyFill="1" applyBorder="1" applyAlignment="1">
      <alignment horizontal="center"/>
    </xf>
    <xf numFmtId="0" fontId="24" fillId="4" borderId="2" xfId="55" applyFont="1" applyFill="1" applyBorder="1" applyAlignment="1">
      <alignment horizontal="center"/>
    </xf>
    <xf numFmtId="0" fontId="25" fillId="4" borderId="15" xfId="0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7" fillId="4" borderId="15" xfId="55" applyFont="1" applyFill="1" applyBorder="1" applyAlignment="1">
      <alignment horizontal="left"/>
    </xf>
    <xf numFmtId="178" fontId="28" fillId="4" borderId="2" xfId="55" applyNumberFormat="1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 vertical="center"/>
    </xf>
    <xf numFmtId="0" fontId="29" fillId="4" borderId="16" xfId="0" applyNumberFormat="1" applyFont="1" applyFill="1" applyBorder="1" applyAlignment="1">
      <alignment shrinkToFit="1"/>
    </xf>
    <xf numFmtId="0" fontId="30" fillId="4" borderId="17" xfId="0" applyNumberFormat="1" applyFont="1" applyFill="1" applyBorder="1" applyAlignment="1">
      <alignment horizontal="center" vertical="center"/>
    </xf>
    <xf numFmtId="0" fontId="31" fillId="4" borderId="17" xfId="0" applyFont="1" applyFill="1" applyBorder="1" applyAlignment="1">
      <alignment horizontal="center" vertical="center"/>
    </xf>
    <xf numFmtId="0" fontId="21" fillId="4" borderId="0" xfId="53" applyFont="1" applyFill="1" applyAlignment="1"/>
    <xf numFmtId="0" fontId="22" fillId="4" borderId="0" xfId="53" applyFont="1" applyFill="1" applyAlignment="1"/>
    <xf numFmtId="49" fontId="15" fillId="4" borderId="10" xfId="53" applyNumberFormat="1" applyFont="1" applyFill="1" applyBorder="1" applyAlignment="1">
      <alignment horizontal="center" vertical="center"/>
    </xf>
    <xf numFmtId="0" fontId="15" fillId="4" borderId="14" xfId="53" applyFont="1" applyFill="1" applyBorder="1" applyAlignment="1">
      <alignment horizontal="center"/>
    </xf>
    <xf numFmtId="0" fontId="18" fillId="4" borderId="14" xfId="52" applyFont="1" applyFill="1" applyBorder="1" applyAlignment="1">
      <alignment horizontal="left" vertical="center"/>
    </xf>
    <xf numFmtId="0" fontId="15" fillId="4" borderId="14" xfId="52" applyFont="1" applyFill="1" applyBorder="1" applyAlignment="1">
      <alignment horizontal="center" vertical="center"/>
    </xf>
    <xf numFmtId="0" fontId="15" fillId="4" borderId="18" xfId="52" applyFont="1" applyFill="1" applyBorder="1" applyAlignment="1">
      <alignment horizontal="center" vertical="center"/>
    </xf>
    <xf numFmtId="0" fontId="15" fillId="4" borderId="2" xfId="53" applyFont="1" applyFill="1" applyBorder="1" applyAlignment="1">
      <alignment horizontal="center"/>
    </xf>
    <xf numFmtId="0" fontId="21" fillId="4" borderId="2" xfId="53" applyFont="1" applyFill="1" applyBorder="1" applyAlignment="1" applyProtection="1">
      <alignment horizontal="center" vertical="center"/>
    </xf>
    <xf numFmtId="0" fontId="21" fillId="4" borderId="19" xfId="53" applyFont="1" applyFill="1" applyBorder="1" applyAlignment="1" applyProtection="1">
      <alignment horizontal="center" vertical="center"/>
    </xf>
    <xf numFmtId="0" fontId="23" fillId="4" borderId="19" xfId="55" applyFont="1" applyFill="1" applyBorder="1" applyAlignment="1">
      <alignment horizontal="center"/>
    </xf>
    <xf numFmtId="0" fontId="15" fillId="4" borderId="5" xfId="53" applyFont="1" applyFill="1" applyBorder="1" applyAlignment="1">
      <alignment horizontal="center"/>
    </xf>
    <xf numFmtId="49" fontId="21" fillId="4" borderId="20" xfId="54" applyNumberFormat="1" applyFont="1" applyFill="1" applyBorder="1" applyAlignment="1">
      <alignment horizontal="center" vertical="center"/>
    </xf>
    <xf numFmtId="0" fontId="30" fillId="4" borderId="20" xfId="0" applyNumberFormat="1" applyFont="1" applyFill="1" applyBorder="1" applyAlignment="1">
      <alignment horizontal="center" vertical="center"/>
    </xf>
    <xf numFmtId="179" fontId="30" fillId="4" borderId="20" xfId="0" applyNumberFormat="1" applyFont="1" applyFill="1" applyBorder="1" applyAlignment="1">
      <alignment horizontal="center" vertical="center"/>
    </xf>
    <xf numFmtId="49" fontId="21" fillId="4" borderId="21" xfId="54" applyNumberFormat="1" applyFont="1" applyFill="1" applyBorder="1" applyAlignment="1">
      <alignment horizontal="center" vertical="center"/>
    </xf>
    <xf numFmtId="0" fontId="15" fillId="4" borderId="22" xfId="53" applyFont="1" applyFill="1" applyBorder="1" applyAlignment="1">
      <alignment horizontal="center"/>
    </xf>
    <xf numFmtId="49" fontId="15" fillId="4" borderId="23" xfId="53" applyNumberFormat="1" applyFont="1" applyFill="1" applyBorder="1" applyAlignment="1">
      <alignment horizontal="center"/>
    </xf>
    <xf numFmtId="49" fontId="21" fillId="4" borderId="23" xfId="54" applyNumberFormat="1" applyFont="1" applyFill="1" applyBorder="1" applyAlignment="1">
      <alignment horizontal="center" vertical="center"/>
    </xf>
    <xf numFmtId="49" fontId="21" fillId="4" borderId="24" xfId="54" applyNumberFormat="1" applyFont="1" applyFill="1" applyBorder="1" applyAlignment="1">
      <alignment horizontal="center" vertical="center"/>
    </xf>
    <xf numFmtId="0" fontId="32" fillId="4" borderId="0" xfId="53" applyFont="1" applyFill="1" applyAlignment="1"/>
    <xf numFmtId="14" fontId="32" fillId="4" borderId="0" xfId="53" applyNumberFormat="1" applyFont="1" applyFill="1" applyAlignment="1">
      <alignment horizontal="left"/>
    </xf>
    <xf numFmtId="49" fontId="32" fillId="4" borderId="0" xfId="53" applyNumberFormat="1" applyFont="1" applyFill="1" applyAlignment="1"/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3" fillId="0" borderId="25" xfId="52" applyFont="1" applyBorder="1" applyAlignment="1">
      <alignment horizontal="center" vertical="top"/>
    </xf>
    <xf numFmtId="0" fontId="34" fillId="0" borderId="26" xfId="52" applyFont="1" applyFill="1" applyBorder="1" applyAlignment="1">
      <alignment horizontal="left" vertical="center"/>
    </xf>
    <xf numFmtId="0" fontId="19" fillId="0" borderId="27" xfId="52" applyFont="1" applyFill="1" applyBorder="1" applyAlignment="1">
      <alignment horizontal="left" vertical="center"/>
    </xf>
    <xf numFmtId="0" fontId="34" fillId="0" borderId="27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vertical="center" wrapText="1"/>
    </xf>
    <xf numFmtId="0" fontId="34" fillId="0" borderId="27" xfId="52" applyFont="1" applyFill="1" applyBorder="1" applyAlignment="1">
      <alignment vertical="center"/>
    </xf>
    <xf numFmtId="0" fontId="19" fillId="0" borderId="20" xfId="52" applyFont="1" applyBorder="1" applyAlignment="1">
      <alignment horizontal="left" vertical="center"/>
    </xf>
    <xf numFmtId="0" fontId="19" fillId="0" borderId="21" xfId="52" applyFont="1" applyBorder="1" applyAlignment="1">
      <alignment horizontal="left" vertical="center"/>
    </xf>
    <xf numFmtId="0" fontId="34" fillId="0" borderId="28" xfId="52" applyFont="1" applyFill="1" applyBorder="1" applyAlignment="1">
      <alignment vertical="center"/>
    </xf>
    <xf numFmtId="0" fontId="19" fillId="0" borderId="20" xfId="52" applyFont="1" applyFill="1" applyBorder="1" applyAlignment="1">
      <alignment horizontal="left" vertical="center"/>
    </xf>
    <xf numFmtId="0" fontId="34" fillId="0" borderId="20" xfId="52" applyFont="1" applyFill="1" applyBorder="1" applyAlignment="1">
      <alignment vertical="center"/>
    </xf>
    <xf numFmtId="58" fontId="22" fillId="0" borderId="20" xfId="52" applyNumberFormat="1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center" vertical="center"/>
    </xf>
    <xf numFmtId="0" fontId="34" fillId="0" borderId="20" xfId="52" applyFont="1" applyFill="1" applyBorder="1" applyAlignment="1">
      <alignment horizontal="center" vertical="center"/>
    </xf>
    <xf numFmtId="0" fontId="34" fillId="0" borderId="28" xfId="52" applyFont="1" applyFill="1" applyBorder="1" applyAlignment="1">
      <alignment horizontal="left" vertical="center"/>
    </xf>
    <xf numFmtId="0" fontId="34" fillId="0" borderId="20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vertical="center"/>
    </xf>
    <xf numFmtId="0" fontId="19" fillId="0" borderId="23" xfId="52" applyFont="1" applyFill="1" applyBorder="1" applyAlignment="1">
      <alignment horizontal="left" vertical="center"/>
    </xf>
    <xf numFmtId="0" fontId="34" fillId="0" borderId="23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34" fillId="0" borderId="23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34" fillId="0" borderId="26" xfId="52" applyFont="1" applyFill="1" applyBorder="1" applyAlignment="1">
      <alignment vertical="center"/>
    </xf>
    <xf numFmtId="0" fontId="34" fillId="0" borderId="30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vertical="center"/>
    </xf>
    <xf numFmtId="0" fontId="22" fillId="0" borderId="32" xfId="52" applyFont="1" applyFill="1" applyBorder="1" applyAlignment="1">
      <alignment horizontal="center" vertical="center"/>
    </xf>
    <xf numFmtId="0" fontId="22" fillId="0" borderId="33" xfId="52" applyFont="1" applyFill="1" applyBorder="1" applyAlignment="1">
      <alignment horizontal="center" vertical="center"/>
    </xf>
    <xf numFmtId="0" fontId="35" fillId="0" borderId="34" xfId="52" applyFont="1" applyFill="1" applyBorder="1" applyAlignment="1">
      <alignment horizontal="left" vertical="center"/>
    </xf>
    <xf numFmtId="0" fontId="35" fillId="0" borderId="33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vertical="center"/>
    </xf>
    <xf numFmtId="0" fontId="22" fillId="0" borderId="0" xfId="52" applyFont="1" applyFill="1" applyBorder="1" applyAlignment="1">
      <alignment horizontal="left" vertical="center"/>
    </xf>
    <xf numFmtId="0" fontId="34" fillId="0" borderId="2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 wrapText="1"/>
    </xf>
    <xf numFmtId="0" fontId="22" fillId="0" borderId="20" xfId="52" applyFont="1" applyFill="1" applyBorder="1" applyAlignment="1">
      <alignment horizontal="left" vertical="center" wrapText="1"/>
    </xf>
    <xf numFmtId="0" fontId="34" fillId="0" borderId="29" xfId="52" applyFont="1" applyFill="1" applyBorder="1" applyAlignment="1">
      <alignment horizontal="left" vertical="center"/>
    </xf>
    <xf numFmtId="0" fontId="16" fillId="0" borderId="23" xfId="52" applyFill="1" applyBorder="1" applyAlignment="1">
      <alignment horizontal="center" vertical="center"/>
    </xf>
    <xf numFmtId="0" fontId="34" fillId="0" borderId="35" xfId="52" applyFont="1" applyFill="1" applyBorder="1" applyAlignment="1">
      <alignment horizontal="center" vertical="center"/>
    </xf>
    <xf numFmtId="0" fontId="34" fillId="0" borderId="36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right" vertical="center"/>
    </xf>
    <xf numFmtId="0" fontId="22" fillId="0" borderId="33" xfId="52" applyFont="1" applyFill="1" applyBorder="1" applyAlignment="1">
      <alignment horizontal="right" vertical="center"/>
    </xf>
    <xf numFmtId="0" fontId="35" fillId="0" borderId="26" xfId="52" applyFont="1" applyFill="1" applyBorder="1" applyAlignment="1">
      <alignment horizontal="left" vertical="center"/>
    </xf>
    <xf numFmtId="0" fontId="35" fillId="0" borderId="27" xfId="52" applyFont="1" applyFill="1" applyBorder="1" applyAlignment="1">
      <alignment horizontal="left" vertical="center"/>
    </xf>
    <xf numFmtId="0" fontId="34" fillId="0" borderId="32" xfId="52" applyFont="1" applyFill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center" vertical="center"/>
    </xf>
    <xf numFmtId="58" fontId="22" fillId="0" borderId="23" xfId="52" applyNumberFormat="1" applyFont="1" applyFill="1" applyBorder="1" applyAlignment="1">
      <alignment horizontal="center" vertical="center"/>
    </xf>
    <xf numFmtId="0" fontId="34" fillId="0" borderId="23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center" vertical="center"/>
    </xf>
    <xf numFmtId="0" fontId="22" fillId="0" borderId="38" xfId="52" applyFont="1" applyFill="1" applyBorder="1" applyAlignment="1">
      <alignment horizontal="center" vertical="center"/>
    </xf>
    <xf numFmtId="0" fontId="34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4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center" vertical="center"/>
    </xf>
    <xf numFmtId="0" fontId="35" fillId="0" borderId="40" xfId="52" applyFont="1" applyFill="1" applyBorder="1" applyAlignment="1">
      <alignment horizontal="left" vertical="center"/>
    </xf>
    <xf numFmtId="0" fontId="34" fillId="0" borderId="38" xfId="52" applyFont="1" applyFill="1" applyBorder="1" applyAlignment="1">
      <alignment horizontal="left" vertical="center"/>
    </xf>
    <xf numFmtId="0" fontId="34" fillId="0" borderId="21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 wrapText="1"/>
    </xf>
    <xf numFmtId="0" fontId="16" fillId="0" borderId="24" xfId="52" applyFill="1" applyBorder="1" applyAlignment="1">
      <alignment horizontal="center" vertical="center"/>
    </xf>
    <xf numFmtId="0" fontId="34" fillId="0" borderId="39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center" vertical="center" wrapText="1"/>
    </xf>
    <xf numFmtId="0" fontId="16" fillId="0" borderId="40" xfId="52" applyFont="1" applyFill="1" applyBorder="1" applyAlignment="1">
      <alignment horizontal="center" vertical="center"/>
    </xf>
    <xf numFmtId="0" fontId="6" fillId="0" borderId="40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right" vertical="center"/>
    </xf>
    <xf numFmtId="0" fontId="22" fillId="0" borderId="41" xfId="52" applyFont="1" applyFill="1" applyBorder="1" applyAlignment="1">
      <alignment horizontal="center" vertical="center"/>
    </xf>
    <xf numFmtId="0" fontId="35" fillId="0" borderId="38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center" vertical="center"/>
    </xf>
    <xf numFmtId="0" fontId="15" fillId="0" borderId="0" xfId="53" applyFont="1" applyFill="1" applyAlignment="1"/>
    <xf numFmtId="0" fontId="16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9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8" fillId="0" borderId="11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center" vertical="center"/>
    </xf>
    <xf numFmtId="0" fontId="18" fillId="0" borderId="13" xfId="52" applyFont="1" applyFill="1" applyBorder="1" applyAlignment="1">
      <alignment horizontal="center" vertical="center"/>
    </xf>
    <xf numFmtId="0" fontId="18" fillId="0" borderId="14" xfId="52" applyFont="1" applyFill="1" applyBorder="1" applyAlignment="1">
      <alignment vertical="center"/>
    </xf>
    <xf numFmtId="0" fontId="20" fillId="0" borderId="14" xfId="52" applyFont="1" applyFill="1" applyBorder="1" applyAlignment="1">
      <alignment horizontal="center" vertical="center"/>
    </xf>
    <xf numFmtId="0" fontId="15" fillId="0" borderId="15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7" xfId="55" applyFont="1" applyFill="1" applyBorder="1" applyAlignment="1">
      <alignment horizontal="center"/>
    </xf>
    <xf numFmtId="0" fontId="23" fillId="0" borderId="2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0" borderId="15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7" fillId="0" borderId="15" xfId="55" applyFont="1" applyFill="1" applyBorder="1" applyAlignment="1">
      <alignment horizontal="left"/>
    </xf>
    <xf numFmtId="178" fontId="28" fillId="0" borderId="2" xfId="55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9" fillId="0" borderId="16" xfId="0" applyNumberFormat="1" applyFont="1" applyFill="1" applyBorder="1" applyAlignment="1">
      <alignment shrinkToFit="1"/>
    </xf>
    <xf numFmtId="0" fontId="30" fillId="0" borderId="17" xfId="0" applyNumberFormat="1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21" fillId="0" borderId="0" xfId="53" applyFont="1" applyFill="1" applyAlignment="1"/>
    <xf numFmtId="0" fontId="22" fillId="0" borderId="0" xfId="53" applyFont="1" applyFill="1" applyAlignment="1"/>
    <xf numFmtId="49" fontId="15" fillId="0" borderId="10" xfId="53" applyNumberFormat="1" applyFont="1" applyFill="1" applyBorder="1" applyAlignment="1">
      <alignment horizontal="center" vertical="center"/>
    </xf>
    <xf numFmtId="0" fontId="15" fillId="0" borderId="14" xfId="53" applyFont="1" applyFill="1" applyBorder="1" applyAlignment="1">
      <alignment horizontal="center"/>
    </xf>
    <xf numFmtId="0" fontId="18" fillId="0" borderId="14" xfId="52" applyFont="1" applyFill="1" applyBorder="1" applyAlignment="1">
      <alignment horizontal="left" vertical="center"/>
    </xf>
    <xf numFmtId="0" fontId="15" fillId="0" borderId="14" xfId="52" applyFont="1" applyFill="1" applyBorder="1" applyAlignment="1">
      <alignment horizontal="center" vertical="center"/>
    </xf>
    <xf numFmtId="0" fontId="15" fillId="0" borderId="18" xfId="52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19" xfId="53" applyFont="1" applyFill="1" applyBorder="1" applyAlignment="1" applyProtection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0" fontId="23" fillId="0" borderId="19" xfId="55" applyFont="1" applyFill="1" applyBorder="1" applyAlignment="1">
      <alignment horizontal="center"/>
    </xf>
    <xf numFmtId="0" fontId="15" fillId="0" borderId="5" xfId="53" applyFont="1" applyFill="1" applyBorder="1" applyAlignment="1">
      <alignment horizontal="center"/>
    </xf>
    <xf numFmtId="49" fontId="21" fillId="0" borderId="20" xfId="54" applyNumberFormat="1" applyFont="1" applyFill="1" applyBorder="1" applyAlignment="1">
      <alignment horizontal="center" vertical="center"/>
    </xf>
    <xf numFmtId="179" fontId="30" fillId="0" borderId="20" xfId="0" applyNumberFormat="1" applyFont="1" applyFill="1" applyBorder="1" applyAlignment="1">
      <alignment horizontal="center" vertical="center"/>
    </xf>
    <xf numFmtId="0" fontId="30" fillId="0" borderId="20" xfId="0" applyNumberFormat="1" applyFont="1" applyFill="1" applyBorder="1" applyAlignment="1">
      <alignment horizontal="center" vertical="center"/>
    </xf>
    <xf numFmtId="49" fontId="21" fillId="0" borderId="21" xfId="54" applyNumberFormat="1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78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15" fillId="0" borderId="22" xfId="53" applyFont="1" applyFill="1" applyBorder="1" applyAlignment="1">
      <alignment horizontal="center"/>
    </xf>
    <xf numFmtId="49" fontId="15" fillId="0" borderId="23" xfId="53" applyNumberFormat="1" applyFont="1" applyFill="1" applyBorder="1" applyAlignment="1">
      <alignment horizontal="center"/>
    </xf>
    <xf numFmtId="49" fontId="21" fillId="0" borderId="23" xfId="54" applyNumberFormat="1" applyFont="1" applyFill="1" applyBorder="1" applyAlignment="1">
      <alignment horizontal="center" vertical="center"/>
    </xf>
    <xf numFmtId="49" fontId="21" fillId="0" borderId="24" xfId="54" applyNumberFormat="1" applyFont="1" applyFill="1" applyBorder="1" applyAlignment="1">
      <alignment horizontal="center" vertical="center"/>
    </xf>
    <xf numFmtId="0" fontId="32" fillId="0" borderId="0" xfId="53" applyFont="1" applyFill="1" applyAlignment="1"/>
    <xf numFmtId="14" fontId="32" fillId="0" borderId="0" xfId="53" applyNumberFormat="1" applyFont="1" applyFill="1" applyAlignment="1">
      <alignment horizontal="left"/>
    </xf>
    <xf numFmtId="49" fontId="32" fillId="0" borderId="0" xfId="53" applyNumberFormat="1" applyFont="1" applyFill="1" applyAlignment="1"/>
    <xf numFmtId="0" fontId="25" fillId="0" borderId="2" xfId="0" applyFont="1" applyFill="1" applyBorder="1" applyAlignment="1">
      <alignment horizontal="left" vertical="center"/>
    </xf>
    <xf numFmtId="0" fontId="27" fillId="0" borderId="2" xfId="55" applyFont="1" applyFill="1" applyBorder="1" applyAlignment="1">
      <alignment horizontal="left"/>
    </xf>
    <xf numFmtId="0" fontId="15" fillId="0" borderId="42" xfId="52" applyFont="1" applyFill="1" applyBorder="1" applyAlignment="1">
      <alignment horizontal="center" vertical="center"/>
    </xf>
    <xf numFmtId="0" fontId="21" fillId="0" borderId="43" xfId="53" applyFont="1" applyFill="1" applyBorder="1" applyAlignment="1" applyProtection="1">
      <alignment horizontal="center" vertical="center"/>
    </xf>
    <xf numFmtId="0" fontId="21" fillId="0" borderId="0" xfId="53" applyFont="1" applyFill="1" applyAlignment="1">
      <alignment horizont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58" fontId="15" fillId="0" borderId="0" xfId="53" applyNumberFormat="1" applyFont="1" applyFill="1" applyAlignment="1"/>
    <xf numFmtId="0" fontId="11" fillId="0" borderId="0" xfId="0" applyFont="1" applyFill="1" applyBorder="1" applyAlignment="1">
      <alignment horizontal="center" vertical="center"/>
    </xf>
    <xf numFmtId="179" fontId="30" fillId="0" borderId="21" xfId="0" applyNumberFormat="1" applyFont="1" applyFill="1" applyBorder="1" applyAlignment="1">
      <alignment horizontal="center" vertical="center"/>
    </xf>
    <xf numFmtId="14" fontId="32" fillId="0" borderId="0" xfId="53" applyNumberFormat="1" applyFont="1" applyFill="1" applyAlignment="1"/>
    <xf numFmtId="0" fontId="15" fillId="0" borderId="0" xfId="53" applyFont="1" applyFill="1" applyAlignment="1">
      <alignment horizontal="right"/>
    </xf>
    <xf numFmtId="0" fontId="15" fillId="0" borderId="0" xfId="53" applyFont="1" applyFill="1" applyAlignment="1">
      <alignment horizontal="left"/>
    </xf>
    <xf numFmtId="0" fontId="16" fillId="0" borderId="0" xfId="52" applyFont="1" applyAlignment="1">
      <alignment horizontal="left" vertical="center"/>
    </xf>
    <xf numFmtId="0" fontId="6" fillId="0" borderId="44" xfId="52" applyFont="1" applyBorder="1" applyAlignment="1">
      <alignment horizontal="left" vertical="center"/>
    </xf>
    <xf numFmtId="0" fontId="19" fillId="0" borderId="45" xfId="52" applyFont="1" applyBorder="1" applyAlignment="1">
      <alignment horizontal="center" vertical="center"/>
    </xf>
    <xf numFmtId="0" fontId="6" fillId="0" borderId="45" xfId="52" applyFont="1" applyBorder="1" applyAlignment="1">
      <alignment horizontal="center" vertical="center"/>
    </xf>
    <xf numFmtId="0" fontId="35" fillId="0" borderId="45" xfId="52" applyFont="1" applyBorder="1" applyAlignment="1">
      <alignment horizontal="left" vertical="center"/>
    </xf>
    <xf numFmtId="0" fontId="35" fillId="0" borderId="26" xfId="52" applyFont="1" applyBorder="1" applyAlignment="1">
      <alignment horizontal="center" vertical="center"/>
    </xf>
    <xf numFmtId="0" fontId="35" fillId="0" borderId="27" xfId="52" applyFont="1" applyBorder="1" applyAlignment="1">
      <alignment horizontal="center" vertical="center"/>
    </xf>
    <xf numFmtId="0" fontId="35" fillId="0" borderId="38" xfId="52" applyFont="1" applyBorder="1" applyAlignment="1">
      <alignment horizontal="center" vertical="center"/>
    </xf>
    <xf numFmtId="0" fontId="6" fillId="0" borderId="26" xfId="52" applyFont="1" applyBorder="1" applyAlignment="1">
      <alignment horizontal="center" vertical="center"/>
    </xf>
    <xf numFmtId="0" fontId="6" fillId="0" borderId="27" xfId="52" applyFont="1" applyBorder="1" applyAlignment="1">
      <alignment horizontal="center" vertical="center"/>
    </xf>
    <xf numFmtId="0" fontId="6" fillId="0" borderId="38" xfId="52" applyFont="1" applyBorder="1" applyAlignment="1">
      <alignment horizontal="center" vertical="center"/>
    </xf>
    <xf numFmtId="0" fontId="35" fillId="0" borderId="28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 wrapText="1"/>
    </xf>
    <xf numFmtId="0" fontId="19" fillId="0" borderId="21" xfId="52" applyFont="1" applyBorder="1" applyAlignment="1">
      <alignment horizontal="left" vertical="center" wrapText="1"/>
    </xf>
    <xf numFmtId="0" fontId="35" fillId="0" borderId="20" xfId="52" applyFont="1" applyBorder="1" applyAlignment="1">
      <alignment horizontal="left" vertical="center"/>
    </xf>
    <xf numFmtId="14" fontId="19" fillId="0" borderId="20" xfId="52" applyNumberFormat="1" applyFont="1" applyBorder="1" applyAlignment="1">
      <alignment horizontal="center" vertical="center"/>
    </xf>
    <xf numFmtId="14" fontId="19" fillId="0" borderId="21" xfId="52" applyNumberFormat="1" applyFont="1" applyBorder="1" applyAlignment="1">
      <alignment horizontal="center" vertical="center"/>
    </xf>
    <xf numFmtId="0" fontId="35" fillId="0" borderId="28" xfId="52" applyFont="1" applyBorder="1" applyAlignment="1">
      <alignment vertical="center"/>
    </xf>
    <xf numFmtId="49" fontId="19" fillId="0" borderId="20" xfId="52" applyNumberFormat="1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35" fillId="0" borderId="20" xfId="52" applyFont="1" applyBorder="1" applyAlignment="1">
      <alignment vertical="center"/>
    </xf>
    <xf numFmtId="0" fontId="19" fillId="0" borderId="46" xfId="52" applyFont="1" applyBorder="1" applyAlignment="1">
      <alignment horizontal="center" vertical="center"/>
    </xf>
    <xf numFmtId="0" fontId="19" fillId="0" borderId="47" xfId="52" applyFont="1" applyBorder="1" applyAlignment="1">
      <alignment horizontal="center" vertical="center"/>
    </xf>
    <xf numFmtId="0" fontId="16" fillId="0" borderId="20" xfId="52" applyFont="1" applyBorder="1" applyAlignment="1">
      <alignment vertical="center"/>
    </xf>
    <xf numFmtId="0" fontId="38" fillId="0" borderId="29" xfId="52" applyFont="1" applyBorder="1" applyAlignment="1">
      <alignment vertical="center"/>
    </xf>
    <xf numFmtId="0" fontId="39" fillId="0" borderId="48" xfId="52" applyFont="1" applyBorder="1" applyAlignment="1">
      <alignment horizontal="center" vertical="center"/>
    </xf>
    <xf numFmtId="0" fontId="19" fillId="0" borderId="41" xfId="52" applyFont="1" applyBorder="1" applyAlignment="1">
      <alignment horizontal="center" vertical="center"/>
    </xf>
    <xf numFmtId="0" fontId="35" fillId="0" borderId="29" xfId="52" applyFont="1" applyBorder="1" applyAlignment="1">
      <alignment horizontal="left" vertical="center"/>
    </xf>
    <xf numFmtId="0" fontId="35" fillId="0" borderId="23" xfId="52" applyFont="1" applyBorder="1" applyAlignment="1">
      <alignment horizontal="left" vertical="center"/>
    </xf>
    <xf numFmtId="14" fontId="19" fillId="0" borderId="23" xfId="52" applyNumberFormat="1" applyFont="1" applyBorder="1" applyAlignment="1">
      <alignment horizontal="center" vertical="center"/>
    </xf>
    <xf numFmtId="14" fontId="19" fillId="0" borderId="24" xfId="52" applyNumberFormat="1" applyFont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5" fillId="0" borderId="26" xfId="52" applyFont="1" applyBorder="1" applyAlignment="1">
      <alignment vertical="center"/>
    </xf>
    <xf numFmtId="0" fontId="16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horizontal="left" vertical="center"/>
    </xf>
    <xf numFmtId="0" fontId="16" fillId="0" borderId="27" xfId="52" applyFont="1" applyBorder="1" applyAlignment="1">
      <alignment vertical="center"/>
    </xf>
    <xf numFmtId="0" fontId="35" fillId="0" borderId="27" xfId="52" applyFont="1" applyBorder="1" applyAlignment="1">
      <alignment vertical="center"/>
    </xf>
    <xf numFmtId="0" fontId="16" fillId="0" borderId="20" xfId="52" applyFont="1" applyBorder="1" applyAlignment="1">
      <alignment horizontal="left" vertical="center"/>
    </xf>
    <xf numFmtId="0" fontId="35" fillId="0" borderId="0" xfId="52" applyFont="1" applyBorder="1" applyAlignment="1">
      <alignment horizontal="left" vertical="center"/>
    </xf>
    <xf numFmtId="0" fontId="22" fillId="0" borderId="36" xfId="52" applyFont="1" applyBorder="1" applyAlignment="1">
      <alignment horizontal="left" vertical="center" wrapText="1"/>
    </xf>
    <xf numFmtId="0" fontId="22" fillId="0" borderId="31" xfId="52" applyFont="1" applyBorder="1" applyAlignment="1">
      <alignment horizontal="left" vertical="center" wrapText="1"/>
    </xf>
    <xf numFmtId="0" fontId="22" fillId="0" borderId="49" xfId="52" applyFont="1" applyBorder="1" applyAlignment="1">
      <alignment horizontal="left" vertical="center" wrapText="1"/>
    </xf>
    <xf numFmtId="0" fontId="22" fillId="0" borderId="34" xfId="52" applyFont="1" applyBorder="1" applyAlignment="1">
      <alignment horizontal="left" vertical="center"/>
    </xf>
    <xf numFmtId="0" fontId="22" fillId="0" borderId="33" xfId="52" applyFont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19" fillId="0" borderId="29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 wrapText="1"/>
    </xf>
    <xf numFmtId="0" fontId="22" fillId="0" borderId="27" xfId="52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5" fillId="0" borderId="28" xfId="52" applyFont="1" applyFill="1" applyBorder="1" applyAlignment="1">
      <alignment horizontal="left" vertical="center"/>
    </xf>
    <xf numFmtId="0" fontId="35" fillId="0" borderId="29" xfId="52" applyFont="1" applyBorder="1" applyAlignment="1">
      <alignment horizontal="center" vertical="center"/>
    </xf>
    <xf numFmtId="0" fontId="35" fillId="0" borderId="23" xfId="52" applyFont="1" applyBorder="1" applyAlignment="1">
      <alignment horizontal="center" vertical="center"/>
    </xf>
    <xf numFmtId="0" fontId="35" fillId="0" borderId="28" xfId="52" applyFont="1" applyBorder="1" applyAlignment="1">
      <alignment horizontal="center" vertical="center"/>
    </xf>
    <xf numFmtId="0" fontId="35" fillId="0" borderId="20" xfId="52" applyFont="1" applyBorder="1" applyAlignment="1">
      <alignment horizontal="center" vertical="center"/>
    </xf>
    <xf numFmtId="0" fontId="34" fillId="0" borderId="20" xfId="52" applyFont="1" applyBorder="1" applyAlignment="1">
      <alignment horizontal="left" vertical="center"/>
    </xf>
    <xf numFmtId="0" fontId="35" fillId="0" borderId="50" xfId="52" applyFont="1" applyFill="1" applyBorder="1" applyAlignment="1">
      <alignment horizontal="left" vertical="center"/>
    </xf>
    <xf numFmtId="0" fontId="35" fillId="0" borderId="51" xfId="52" applyFont="1" applyFill="1" applyBorder="1" applyAlignment="1">
      <alignment horizontal="left" vertical="center"/>
    </xf>
    <xf numFmtId="0" fontId="6" fillId="0" borderId="0" xfId="52" applyFont="1" applyFill="1" applyBorder="1" applyAlignment="1">
      <alignment horizontal="left" vertical="center"/>
    </xf>
    <xf numFmtId="0" fontId="19" fillId="0" borderId="36" xfId="52" applyFont="1" applyFill="1" applyBorder="1" applyAlignment="1">
      <alignment horizontal="left" vertical="center"/>
    </xf>
    <xf numFmtId="0" fontId="19" fillId="0" borderId="31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horizontal="left" vertical="center"/>
    </xf>
    <xf numFmtId="0" fontId="19" fillId="0" borderId="33" xfId="52" applyFont="1" applyFill="1" applyBorder="1" applyAlignment="1">
      <alignment horizontal="left" vertical="center"/>
    </xf>
    <xf numFmtId="0" fontId="35" fillId="0" borderId="34" xfId="52" applyFont="1" applyBorder="1" applyAlignment="1">
      <alignment horizontal="left" vertical="center"/>
    </xf>
    <xf numFmtId="0" fontId="35" fillId="0" borderId="33" xfId="52" applyFont="1" applyBorder="1" applyAlignment="1">
      <alignment horizontal="left" vertical="center"/>
    </xf>
    <xf numFmtId="0" fontId="6" fillId="0" borderId="52" xfId="52" applyFont="1" applyBorder="1" applyAlignment="1">
      <alignment vertical="center"/>
    </xf>
    <xf numFmtId="0" fontId="19" fillId="0" borderId="53" xfId="52" applyFont="1" applyBorder="1" applyAlignment="1">
      <alignment horizontal="center" vertical="center"/>
    </xf>
    <xf numFmtId="0" fontId="6" fillId="0" borderId="53" xfId="52" applyFont="1" applyBorder="1" applyAlignment="1">
      <alignment vertical="center"/>
    </xf>
    <xf numFmtId="58" fontId="16" fillId="0" borderId="53" xfId="52" applyNumberFormat="1" applyFont="1" applyBorder="1" applyAlignment="1">
      <alignment vertical="center"/>
    </xf>
    <xf numFmtId="0" fontId="6" fillId="0" borderId="53" xfId="52" applyFont="1" applyBorder="1" applyAlignment="1">
      <alignment horizontal="center" vertical="center"/>
    </xf>
    <xf numFmtId="0" fontId="6" fillId="0" borderId="54" xfId="52" applyFont="1" applyFill="1" applyBorder="1" applyAlignment="1">
      <alignment horizontal="left" vertical="center"/>
    </xf>
    <xf numFmtId="0" fontId="6" fillId="0" borderId="53" xfId="52" applyFont="1" applyFill="1" applyBorder="1" applyAlignment="1">
      <alignment horizontal="left" vertical="center"/>
    </xf>
    <xf numFmtId="0" fontId="6" fillId="0" borderId="55" xfId="52" applyFont="1" applyFill="1" applyBorder="1" applyAlignment="1">
      <alignment horizontal="center" vertical="center"/>
    </xf>
    <xf numFmtId="0" fontId="6" fillId="0" borderId="56" xfId="52" applyFont="1" applyFill="1" applyBorder="1" applyAlignment="1">
      <alignment horizontal="center" vertical="center"/>
    </xf>
    <xf numFmtId="0" fontId="6" fillId="0" borderId="29" xfId="52" applyFont="1" applyFill="1" applyBorder="1" applyAlignment="1">
      <alignment horizontal="center" vertical="center"/>
    </xf>
    <xf numFmtId="0" fontId="6" fillId="0" borderId="23" xfId="52" applyFont="1" applyFill="1" applyBorder="1" applyAlignment="1">
      <alignment horizontal="center" vertical="center"/>
    </xf>
    <xf numFmtId="0" fontId="16" fillId="0" borderId="45" xfId="52" applyFont="1" applyBorder="1" applyAlignment="1">
      <alignment horizontal="center" vertical="center"/>
    </xf>
    <xf numFmtId="0" fontId="16" fillId="0" borderId="57" xfId="52" applyFont="1" applyBorder="1" applyAlignment="1">
      <alignment horizontal="center" vertical="center"/>
    </xf>
    <xf numFmtId="0" fontId="19" fillId="0" borderId="24" xfId="52" applyFont="1" applyBorder="1" applyAlignment="1">
      <alignment horizontal="left" vertical="center"/>
    </xf>
    <xf numFmtId="0" fontId="19" fillId="0" borderId="38" xfId="52" applyFont="1" applyBorder="1" applyAlignment="1">
      <alignment horizontal="left" vertical="center"/>
    </xf>
    <xf numFmtId="0" fontId="35" fillId="0" borderId="24" xfId="52" applyFont="1" applyBorder="1" applyAlignment="1">
      <alignment horizontal="left" vertical="center"/>
    </xf>
    <xf numFmtId="0" fontId="34" fillId="0" borderId="27" xfId="52" applyFont="1" applyBorder="1" applyAlignment="1">
      <alignment horizontal="left" vertical="center"/>
    </xf>
    <xf numFmtId="0" fontId="34" fillId="0" borderId="38" xfId="52" applyFont="1" applyBorder="1" applyAlignment="1">
      <alignment horizontal="left" vertical="center"/>
    </xf>
    <xf numFmtId="0" fontId="34" fillId="0" borderId="32" xfId="52" applyFont="1" applyBorder="1" applyAlignment="1">
      <alignment horizontal="left" vertical="center"/>
    </xf>
    <xf numFmtId="0" fontId="34" fillId="0" borderId="33" xfId="52" applyFont="1" applyBorder="1" applyAlignment="1">
      <alignment horizontal="left" vertical="center"/>
    </xf>
    <xf numFmtId="0" fontId="34" fillId="0" borderId="40" xfId="52" applyFont="1" applyBorder="1" applyAlignment="1">
      <alignment horizontal="left" vertical="center"/>
    </xf>
    <xf numFmtId="0" fontId="19" fillId="0" borderId="21" xfId="52" applyFont="1" applyFill="1" applyBorder="1" applyAlignment="1">
      <alignment horizontal="left" vertical="center"/>
    </xf>
    <xf numFmtId="0" fontId="35" fillId="0" borderId="24" xfId="52" applyFont="1" applyBorder="1" applyAlignment="1">
      <alignment horizontal="center" vertical="center"/>
    </xf>
    <xf numFmtId="0" fontId="34" fillId="0" borderId="21" xfId="52" applyFont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19" fillId="0" borderId="40" xfId="52" applyFont="1" applyFill="1" applyBorder="1" applyAlignment="1">
      <alignment horizontal="left" vertical="center"/>
    </xf>
    <xf numFmtId="0" fontId="35" fillId="0" borderId="40" xfId="52" applyFont="1" applyBorder="1" applyAlignment="1">
      <alignment horizontal="left" vertical="center"/>
    </xf>
    <xf numFmtId="0" fontId="19" fillId="0" borderId="58" xfId="52" applyFont="1" applyBorder="1" applyAlignment="1">
      <alignment horizontal="center" vertical="center"/>
    </xf>
    <xf numFmtId="0" fontId="6" fillId="0" borderId="59" xfId="52" applyFont="1" applyFill="1" applyBorder="1" applyAlignment="1">
      <alignment horizontal="left" vertical="center"/>
    </xf>
    <xf numFmtId="0" fontId="6" fillId="0" borderId="60" xfId="52" applyFont="1" applyFill="1" applyBorder="1" applyAlignment="1">
      <alignment horizontal="center" vertical="center"/>
    </xf>
    <xf numFmtId="0" fontId="6" fillId="0" borderId="24" xfId="52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4" fillId="0" borderId="0" xfId="51" applyNumberFormat="1" applyFont="1" applyFill="1" applyBorder="1" applyAlignment="1">
      <alignment horizontal="center" vertical="center"/>
    </xf>
    <xf numFmtId="179" fontId="30" fillId="0" borderId="3" xfId="0" applyNumberFormat="1" applyFont="1" applyFill="1" applyBorder="1" applyAlignment="1">
      <alignment horizontal="center" vertical="center"/>
    </xf>
    <xf numFmtId="0" fontId="36" fillId="5" borderId="61" xfId="0" applyFont="1" applyFill="1" applyBorder="1" applyAlignment="1">
      <alignment horizontal="center" vertical="center"/>
    </xf>
    <xf numFmtId="0" fontId="19" fillId="5" borderId="6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2" xfId="0" applyFont="1" applyFill="1" applyBorder="1" applyAlignment="1">
      <alignment horizontal="left" vertical="center"/>
    </xf>
    <xf numFmtId="0" fontId="0" fillId="0" borderId="63" xfId="0" applyFont="1" applyFill="1" applyBorder="1" applyAlignment="1">
      <alignment horizontal="left" vertical="center"/>
    </xf>
    <xf numFmtId="0" fontId="36" fillId="5" borderId="64" xfId="0" applyFont="1" applyFill="1" applyBorder="1" applyAlignment="1">
      <alignment horizontal="center" vertical="center"/>
    </xf>
    <xf numFmtId="0" fontId="30" fillId="0" borderId="21" xfId="0" applyNumberFormat="1" applyFont="1" applyFill="1" applyBorder="1" applyAlignment="1">
      <alignment horizontal="center" vertical="center"/>
    </xf>
    <xf numFmtId="0" fontId="16" fillId="0" borderId="0" xfId="52" applyFont="1" applyBorder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0" fontId="35" fillId="0" borderId="65" xfId="52" applyFont="1" applyBorder="1" applyAlignment="1">
      <alignment horizontal="left" vertical="center"/>
    </xf>
    <xf numFmtId="0" fontId="35" fillId="0" borderId="25" xfId="52" applyFont="1" applyBorder="1" applyAlignment="1">
      <alignment horizontal="left" vertical="center"/>
    </xf>
    <xf numFmtId="0" fontId="35" fillId="0" borderId="35" xfId="52" applyFont="1" applyBorder="1" applyAlignment="1">
      <alignment horizontal="left" vertical="center"/>
    </xf>
    <xf numFmtId="0" fontId="6" fillId="0" borderId="54" xfId="52" applyFont="1" applyBorder="1" applyAlignment="1">
      <alignment horizontal="left" vertical="center"/>
    </xf>
    <xf numFmtId="0" fontId="6" fillId="0" borderId="53" xfId="52" applyFont="1" applyBorder="1" applyAlignment="1">
      <alignment horizontal="left" vertical="center"/>
    </xf>
    <xf numFmtId="0" fontId="35" fillId="0" borderId="55" xfId="52" applyFont="1" applyBorder="1" applyAlignment="1">
      <alignment vertical="center"/>
    </xf>
    <xf numFmtId="0" fontId="16" fillId="0" borderId="56" xfId="52" applyFont="1" applyBorder="1" applyAlignment="1">
      <alignment horizontal="left" vertical="center"/>
    </xf>
    <xf numFmtId="0" fontId="19" fillId="0" borderId="56" xfId="52" applyFont="1" applyBorder="1" applyAlignment="1">
      <alignment horizontal="left" vertical="center"/>
    </xf>
    <xf numFmtId="0" fontId="16" fillId="0" borderId="56" xfId="52" applyFont="1" applyBorder="1" applyAlignment="1">
      <alignment vertical="center"/>
    </xf>
    <xf numFmtId="0" fontId="35" fillId="0" borderId="56" xfId="52" applyFont="1" applyBorder="1" applyAlignment="1">
      <alignment vertical="center"/>
    </xf>
    <xf numFmtId="0" fontId="35" fillId="0" borderId="55" xfId="52" applyFont="1" applyBorder="1" applyAlignment="1">
      <alignment horizontal="center" vertical="center"/>
    </xf>
    <xf numFmtId="0" fontId="19" fillId="0" borderId="56" xfId="52" applyFont="1" applyBorder="1" applyAlignment="1">
      <alignment horizontal="center" vertical="center"/>
    </xf>
    <xf numFmtId="0" fontId="35" fillId="0" borderId="56" xfId="52" applyFont="1" applyBorder="1" applyAlignment="1">
      <alignment horizontal="center" vertical="center"/>
    </xf>
    <xf numFmtId="0" fontId="16" fillId="0" borderId="56" xfId="52" applyFont="1" applyBorder="1" applyAlignment="1">
      <alignment horizontal="center" vertical="center"/>
    </xf>
    <xf numFmtId="0" fontId="19" fillId="0" borderId="20" xfId="52" applyFont="1" applyBorder="1" applyAlignment="1">
      <alignment horizontal="center" vertical="center"/>
    </xf>
    <xf numFmtId="0" fontId="16" fillId="0" borderId="20" xfId="52" applyFont="1" applyBorder="1" applyAlignment="1">
      <alignment horizontal="center" vertical="center"/>
    </xf>
    <xf numFmtId="0" fontId="35" fillId="0" borderId="50" xfId="52" applyFont="1" applyBorder="1" applyAlignment="1">
      <alignment horizontal="left" vertical="center" wrapText="1"/>
    </xf>
    <xf numFmtId="0" fontId="35" fillId="0" borderId="51" xfId="52" applyFont="1" applyBorder="1" applyAlignment="1">
      <alignment horizontal="left" vertical="center" wrapText="1"/>
    </xf>
    <xf numFmtId="0" fontId="35" fillId="0" borderId="55" xfId="52" applyFont="1" applyBorder="1" applyAlignment="1">
      <alignment horizontal="left" vertical="center"/>
    </xf>
    <xf numFmtId="0" fontId="35" fillId="0" borderId="56" xfId="52" applyFont="1" applyBorder="1" applyAlignment="1">
      <alignment horizontal="left" vertical="center"/>
    </xf>
    <xf numFmtId="0" fontId="41" fillId="0" borderId="66" xfId="52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19" fillId="0" borderId="20" xfId="52" applyNumberFormat="1" applyFont="1" applyBorder="1" applyAlignment="1">
      <alignment horizontal="center" vertical="center"/>
    </xf>
    <xf numFmtId="0" fontId="19" fillId="0" borderId="28" xfId="52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9" fontId="19" fillId="0" borderId="36" xfId="52" applyNumberFormat="1" applyFont="1" applyBorder="1" applyAlignment="1">
      <alignment horizontal="left" vertical="center"/>
    </xf>
    <xf numFmtId="9" fontId="19" fillId="0" borderId="31" xfId="52" applyNumberFormat="1" applyFont="1" applyBorder="1" applyAlignment="1">
      <alignment horizontal="left" vertical="center"/>
    </xf>
    <xf numFmtId="9" fontId="19" fillId="0" borderId="50" xfId="52" applyNumberFormat="1" applyFont="1" applyBorder="1" applyAlignment="1">
      <alignment horizontal="left" vertical="center"/>
    </xf>
    <xf numFmtId="9" fontId="19" fillId="0" borderId="51" xfId="52" applyNumberFormat="1" applyFont="1" applyBorder="1" applyAlignment="1">
      <alignment horizontal="left" vertical="center"/>
    </xf>
    <xf numFmtId="0" fontId="34" fillId="0" borderId="55" xfId="52" applyFont="1" applyFill="1" applyBorder="1" applyAlignment="1">
      <alignment horizontal="left" vertical="center"/>
    </xf>
    <xf numFmtId="0" fontId="34" fillId="0" borderId="56" xfId="52" applyFont="1" applyFill="1" applyBorder="1" applyAlignment="1">
      <alignment horizontal="left" vertical="center"/>
    </xf>
    <xf numFmtId="0" fontId="34" fillId="0" borderId="48" xfId="52" applyFont="1" applyFill="1" applyBorder="1" applyAlignment="1">
      <alignment horizontal="left" vertical="center"/>
    </xf>
    <xf numFmtId="0" fontId="34" fillId="0" borderId="51" xfId="52" applyFont="1" applyFill="1" applyBorder="1" applyAlignment="1">
      <alignment horizontal="left" vertical="center"/>
    </xf>
    <xf numFmtId="0" fontId="6" fillId="0" borderId="35" xfId="52" applyFont="1" applyFill="1" applyBorder="1" applyAlignment="1">
      <alignment horizontal="left" vertical="center"/>
    </xf>
    <xf numFmtId="0" fontId="19" fillId="0" borderId="67" xfId="52" applyFont="1" applyFill="1" applyBorder="1" applyAlignment="1">
      <alignment horizontal="left" vertical="center"/>
    </xf>
    <xf numFmtId="0" fontId="19" fillId="0" borderId="68" xfId="52" applyFont="1" applyFill="1" applyBorder="1" applyAlignment="1">
      <alignment horizontal="left" vertical="center"/>
    </xf>
    <xf numFmtId="0" fontId="6" fillId="0" borderId="44" xfId="52" applyFont="1" applyBorder="1" applyAlignment="1">
      <alignment vertical="center"/>
    </xf>
    <xf numFmtId="0" fontId="42" fillId="0" borderId="53" xfId="52" applyFont="1" applyBorder="1" applyAlignment="1">
      <alignment horizontal="center" vertical="center"/>
    </xf>
    <xf numFmtId="0" fontId="6" fillId="0" borderId="45" xfId="52" applyFont="1" applyBorder="1" applyAlignment="1">
      <alignment vertical="center"/>
    </xf>
    <xf numFmtId="0" fontId="19" fillId="0" borderId="69" xfId="52" applyFont="1" applyBorder="1" applyAlignment="1">
      <alignment vertical="center"/>
    </xf>
    <xf numFmtId="0" fontId="6" fillId="0" borderId="69" xfId="52" applyFont="1" applyBorder="1" applyAlignment="1">
      <alignment vertical="center"/>
    </xf>
    <xf numFmtId="58" fontId="16" fillId="0" borderId="45" xfId="52" applyNumberFormat="1" applyFont="1" applyBorder="1" applyAlignment="1">
      <alignment vertical="center"/>
    </xf>
    <xf numFmtId="0" fontId="6" fillId="0" borderId="35" xfId="52" applyFont="1" applyBorder="1" applyAlignment="1">
      <alignment horizontal="center" vertical="center"/>
    </xf>
    <xf numFmtId="0" fontId="19" fillId="0" borderId="70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35" fillId="0" borderId="71" xfId="52" applyFont="1" applyBorder="1" applyAlignment="1">
      <alignment horizontal="left" vertical="center"/>
    </xf>
    <xf numFmtId="0" fontId="6" fillId="0" borderId="59" xfId="52" applyFont="1" applyBorder="1" applyAlignment="1">
      <alignment horizontal="left" vertical="center"/>
    </xf>
    <xf numFmtId="0" fontId="19" fillId="0" borderId="60" xfId="52" applyFont="1" applyBorder="1" applyAlignment="1">
      <alignment horizontal="left" vertical="center"/>
    </xf>
    <xf numFmtId="0" fontId="35" fillId="0" borderId="0" xfId="52" applyFont="1" applyBorder="1" applyAlignment="1">
      <alignment vertical="center"/>
    </xf>
    <xf numFmtId="0" fontId="35" fillId="0" borderId="41" xfId="52" applyFont="1" applyBorder="1" applyAlignment="1">
      <alignment horizontal="left" vertical="center" wrapText="1"/>
    </xf>
    <xf numFmtId="0" fontId="35" fillId="0" borderId="60" xfId="52" applyFont="1" applyBorder="1" applyAlignment="1">
      <alignment horizontal="left" vertical="center"/>
    </xf>
    <xf numFmtId="0" fontId="43" fillId="0" borderId="21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9" fontId="19" fillId="0" borderId="39" xfId="52" applyNumberFormat="1" applyFont="1" applyBorder="1" applyAlignment="1">
      <alignment horizontal="left" vertical="center"/>
    </xf>
    <xf numFmtId="9" fontId="19" fillId="0" borderId="41" xfId="52" applyNumberFormat="1" applyFont="1" applyBorder="1" applyAlignment="1">
      <alignment horizontal="left" vertical="center"/>
    </xf>
    <xf numFmtId="0" fontId="34" fillId="0" borderId="60" xfId="52" applyFont="1" applyFill="1" applyBorder="1" applyAlignment="1">
      <alignment horizontal="left" vertical="center"/>
    </xf>
    <xf numFmtId="0" fontId="34" fillId="0" borderId="41" xfId="52" applyFont="1" applyFill="1" applyBorder="1" applyAlignment="1">
      <alignment horizontal="left" vertical="center"/>
    </xf>
    <xf numFmtId="0" fontId="19" fillId="0" borderId="72" xfId="52" applyFont="1" applyFill="1" applyBorder="1" applyAlignment="1">
      <alignment horizontal="left" vertical="center"/>
    </xf>
    <xf numFmtId="0" fontId="6" fillId="0" borderId="73" xfId="52" applyFont="1" applyBorder="1" applyAlignment="1">
      <alignment horizontal="center" vertical="center"/>
    </xf>
    <xf numFmtId="0" fontId="19" fillId="0" borderId="69" xfId="52" applyFont="1" applyBorder="1" applyAlignment="1">
      <alignment horizontal="center" vertical="center"/>
    </xf>
    <xf numFmtId="0" fontId="19" fillId="0" borderId="71" xfId="52" applyFont="1" applyBorder="1" applyAlignment="1">
      <alignment horizontal="center" vertical="center"/>
    </xf>
    <xf numFmtId="0" fontId="19" fillId="0" borderId="71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5" fillId="0" borderId="15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6" borderId="5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/>
    </xf>
    <xf numFmtId="0" fontId="45" fillId="6" borderId="2" xfId="0" applyFont="1" applyFill="1" applyBorder="1"/>
    <xf numFmtId="0" fontId="0" fillId="0" borderId="15" xfId="0" applyBorder="1"/>
    <xf numFmtId="0" fontId="0" fillId="6" borderId="2" xfId="0" applyFill="1" applyBorder="1"/>
    <xf numFmtId="0" fontId="0" fillId="0" borderId="16" xfId="0" applyBorder="1"/>
    <xf numFmtId="0" fontId="0" fillId="0" borderId="17" xfId="0" applyBorder="1"/>
    <xf numFmtId="0" fontId="0" fillId="6" borderId="17" xfId="0" applyFill="1" applyBorder="1"/>
    <xf numFmtId="0" fontId="0" fillId="7" borderId="0" xfId="0" applyFill="1"/>
    <xf numFmtId="0" fontId="44" fillId="0" borderId="18" xfId="0" applyFont="1" applyBorder="1" applyAlignment="1">
      <alignment horizontal="center" vertical="center" wrapText="1"/>
    </xf>
    <xf numFmtId="0" fontId="45" fillId="0" borderId="74" xfId="0" applyFont="1" applyBorder="1" applyAlignment="1">
      <alignment horizontal="center" vertical="center"/>
    </xf>
    <xf numFmtId="0" fontId="45" fillId="0" borderId="19" xfId="0" applyFont="1" applyBorder="1"/>
    <xf numFmtId="0" fontId="0" fillId="0" borderId="19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5" fillId="8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checked="Checked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checked="Checked" noThreeD="1" val="0"/>
</file>

<file path=xl/ctrlProps/ctrlProp271.xml><?xml version="1.0" encoding="utf-8"?>
<formControlPr xmlns="http://schemas.microsoft.com/office/spreadsheetml/2009/9/main" objectType="CheckBox" checked="Checked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checked="Checked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81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81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81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81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81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81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581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581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581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581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581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581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581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581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581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581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581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581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581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581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581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581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622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622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622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644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448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113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448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448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4583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1400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7019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6257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873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149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1210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5019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7495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168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9400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3208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863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092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970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006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235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684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684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768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7124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711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940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3208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092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863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9400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6146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8352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1781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7305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8924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6922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875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99060</xdr:colOff>
      <xdr:row>2</xdr:row>
      <xdr:rowOff>41910</xdr:rowOff>
    </xdr:from>
    <xdr:to>
      <xdr:col>8</xdr:col>
      <xdr:colOff>1018540</xdr:colOff>
      <xdr:row>3</xdr:row>
      <xdr:rowOff>127635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8190" y="622935"/>
          <a:ext cx="91948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167640</xdr:colOff>
      <xdr:row>3</xdr:row>
      <xdr:rowOff>200025</xdr:rowOff>
    </xdr:from>
    <xdr:to>
      <xdr:col>8</xdr:col>
      <xdr:colOff>1009650</xdr:colOff>
      <xdr:row>5</xdr:row>
      <xdr:rowOff>213360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46770" y="1019175"/>
          <a:ext cx="842010" cy="489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198120</xdr:colOff>
      <xdr:row>6</xdr:row>
      <xdr:rowOff>40005</xdr:rowOff>
    </xdr:from>
    <xdr:to>
      <xdr:col>8</xdr:col>
      <xdr:colOff>988695</xdr:colOff>
      <xdr:row>8</xdr:row>
      <xdr:rowOff>192405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77250" y="1573530"/>
          <a:ext cx="79057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6.xml"/><Relationship Id="rId8" Type="http://schemas.openxmlformats.org/officeDocument/2006/relationships/ctrlProp" Target="../ctrlProps/ctrlProp245.xml"/><Relationship Id="rId7" Type="http://schemas.openxmlformats.org/officeDocument/2006/relationships/ctrlProp" Target="../ctrlProps/ctrlProp244.xml"/><Relationship Id="rId6" Type="http://schemas.openxmlformats.org/officeDocument/2006/relationships/ctrlProp" Target="../ctrlProps/ctrlProp243.xml"/><Relationship Id="rId5" Type="http://schemas.openxmlformats.org/officeDocument/2006/relationships/ctrlProp" Target="../ctrlProps/ctrlProp242.xml"/><Relationship Id="rId41" Type="http://schemas.openxmlformats.org/officeDocument/2006/relationships/ctrlProp" Target="../ctrlProps/ctrlProp278.xml"/><Relationship Id="rId40" Type="http://schemas.openxmlformats.org/officeDocument/2006/relationships/ctrlProp" Target="../ctrlProps/ctrlProp277.xml"/><Relationship Id="rId4" Type="http://schemas.openxmlformats.org/officeDocument/2006/relationships/ctrlProp" Target="../ctrlProps/ctrlProp241.xml"/><Relationship Id="rId39" Type="http://schemas.openxmlformats.org/officeDocument/2006/relationships/ctrlProp" Target="../ctrlProps/ctrlProp276.xml"/><Relationship Id="rId38" Type="http://schemas.openxmlformats.org/officeDocument/2006/relationships/ctrlProp" Target="../ctrlProps/ctrlProp275.xml"/><Relationship Id="rId37" Type="http://schemas.openxmlformats.org/officeDocument/2006/relationships/ctrlProp" Target="../ctrlProps/ctrlProp274.xml"/><Relationship Id="rId36" Type="http://schemas.openxmlformats.org/officeDocument/2006/relationships/ctrlProp" Target="../ctrlProps/ctrlProp273.xml"/><Relationship Id="rId35" Type="http://schemas.openxmlformats.org/officeDocument/2006/relationships/ctrlProp" Target="../ctrlProps/ctrlProp272.xml"/><Relationship Id="rId34" Type="http://schemas.openxmlformats.org/officeDocument/2006/relationships/ctrlProp" Target="../ctrlProps/ctrlProp271.xml"/><Relationship Id="rId33" Type="http://schemas.openxmlformats.org/officeDocument/2006/relationships/ctrlProp" Target="../ctrlProps/ctrlProp270.xml"/><Relationship Id="rId32" Type="http://schemas.openxmlformats.org/officeDocument/2006/relationships/ctrlProp" Target="../ctrlProps/ctrlProp269.xml"/><Relationship Id="rId31" Type="http://schemas.openxmlformats.org/officeDocument/2006/relationships/ctrlProp" Target="../ctrlProps/ctrlProp268.xml"/><Relationship Id="rId30" Type="http://schemas.openxmlformats.org/officeDocument/2006/relationships/ctrlProp" Target="../ctrlProps/ctrlProp267.xml"/><Relationship Id="rId3" Type="http://schemas.openxmlformats.org/officeDocument/2006/relationships/ctrlProp" Target="../ctrlProps/ctrlProp240.xml"/><Relationship Id="rId29" Type="http://schemas.openxmlformats.org/officeDocument/2006/relationships/ctrlProp" Target="../ctrlProps/ctrlProp266.xml"/><Relationship Id="rId28" Type="http://schemas.openxmlformats.org/officeDocument/2006/relationships/ctrlProp" Target="../ctrlProps/ctrlProp265.xml"/><Relationship Id="rId27" Type="http://schemas.openxmlformats.org/officeDocument/2006/relationships/ctrlProp" Target="../ctrlProps/ctrlProp264.xml"/><Relationship Id="rId26" Type="http://schemas.openxmlformats.org/officeDocument/2006/relationships/ctrlProp" Target="../ctrlProps/ctrlProp263.xml"/><Relationship Id="rId25" Type="http://schemas.openxmlformats.org/officeDocument/2006/relationships/ctrlProp" Target="../ctrlProps/ctrlProp262.xml"/><Relationship Id="rId24" Type="http://schemas.openxmlformats.org/officeDocument/2006/relationships/ctrlProp" Target="../ctrlProps/ctrlProp261.xml"/><Relationship Id="rId23" Type="http://schemas.openxmlformats.org/officeDocument/2006/relationships/ctrlProp" Target="../ctrlProps/ctrlProp260.xml"/><Relationship Id="rId22" Type="http://schemas.openxmlformats.org/officeDocument/2006/relationships/ctrlProp" Target="../ctrlProps/ctrlProp259.xml"/><Relationship Id="rId21" Type="http://schemas.openxmlformats.org/officeDocument/2006/relationships/ctrlProp" Target="../ctrlProps/ctrlProp258.xml"/><Relationship Id="rId20" Type="http://schemas.openxmlformats.org/officeDocument/2006/relationships/ctrlProp" Target="../ctrlProps/ctrlProp25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56.xml"/><Relationship Id="rId18" Type="http://schemas.openxmlformats.org/officeDocument/2006/relationships/ctrlProp" Target="../ctrlProps/ctrlProp255.xml"/><Relationship Id="rId17" Type="http://schemas.openxmlformats.org/officeDocument/2006/relationships/ctrlProp" Target="../ctrlProps/ctrlProp254.xml"/><Relationship Id="rId16" Type="http://schemas.openxmlformats.org/officeDocument/2006/relationships/ctrlProp" Target="../ctrlProps/ctrlProp253.xml"/><Relationship Id="rId15" Type="http://schemas.openxmlformats.org/officeDocument/2006/relationships/ctrlProp" Target="../ctrlProps/ctrlProp252.xml"/><Relationship Id="rId14" Type="http://schemas.openxmlformats.org/officeDocument/2006/relationships/ctrlProp" Target="../ctrlProps/ctrlProp251.xml"/><Relationship Id="rId13" Type="http://schemas.openxmlformats.org/officeDocument/2006/relationships/ctrlProp" Target="../ctrlProps/ctrlProp250.xml"/><Relationship Id="rId12" Type="http://schemas.openxmlformats.org/officeDocument/2006/relationships/ctrlProp" Target="../ctrlProps/ctrlProp249.xml"/><Relationship Id="rId11" Type="http://schemas.openxmlformats.org/officeDocument/2006/relationships/ctrlProp" Target="../ctrlProps/ctrlProp248.xml"/><Relationship Id="rId10" Type="http://schemas.openxmlformats.org/officeDocument/2006/relationships/ctrlProp" Target="../ctrlProps/ctrlProp247.xml"/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7.xml"/><Relationship Id="rId8" Type="http://schemas.openxmlformats.org/officeDocument/2006/relationships/ctrlProp" Target="../ctrlProps/ctrlProp206.xml"/><Relationship Id="rId7" Type="http://schemas.openxmlformats.org/officeDocument/2006/relationships/ctrlProp" Target="../ctrlProps/ctrlProp205.xml"/><Relationship Id="rId6" Type="http://schemas.openxmlformats.org/officeDocument/2006/relationships/ctrlProp" Target="../ctrlProps/ctrlProp204.xml"/><Relationship Id="rId5" Type="http://schemas.openxmlformats.org/officeDocument/2006/relationships/ctrlProp" Target="../ctrlProps/ctrlProp203.xml"/><Relationship Id="rId41" Type="http://schemas.openxmlformats.org/officeDocument/2006/relationships/ctrlProp" Target="../ctrlProps/ctrlProp239.xml"/><Relationship Id="rId40" Type="http://schemas.openxmlformats.org/officeDocument/2006/relationships/ctrlProp" Target="../ctrlProps/ctrlProp238.xml"/><Relationship Id="rId4" Type="http://schemas.openxmlformats.org/officeDocument/2006/relationships/ctrlProp" Target="../ctrlProps/ctrlProp202.xml"/><Relationship Id="rId39" Type="http://schemas.openxmlformats.org/officeDocument/2006/relationships/ctrlProp" Target="../ctrlProps/ctrlProp237.xml"/><Relationship Id="rId38" Type="http://schemas.openxmlformats.org/officeDocument/2006/relationships/ctrlProp" Target="../ctrlProps/ctrlProp236.xml"/><Relationship Id="rId37" Type="http://schemas.openxmlformats.org/officeDocument/2006/relationships/ctrlProp" Target="../ctrlProps/ctrlProp235.xml"/><Relationship Id="rId36" Type="http://schemas.openxmlformats.org/officeDocument/2006/relationships/ctrlProp" Target="../ctrlProps/ctrlProp234.xml"/><Relationship Id="rId35" Type="http://schemas.openxmlformats.org/officeDocument/2006/relationships/ctrlProp" Target="../ctrlProps/ctrlProp233.xml"/><Relationship Id="rId34" Type="http://schemas.openxmlformats.org/officeDocument/2006/relationships/ctrlProp" Target="../ctrlProps/ctrlProp232.xml"/><Relationship Id="rId33" Type="http://schemas.openxmlformats.org/officeDocument/2006/relationships/ctrlProp" Target="../ctrlProps/ctrlProp231.xml"/><Relationship Id="rId32" Type="http://schemas.openxmlformats.org/officeDocument/2006/relationships/ctrlProp" Target="../ctrlProps/ctrlProp230.xml"/><Relationship Id="rId31" Type="http://schemas.openxmlformats.org/officeDocument/2006/relationships/ctrlProp" Target="../ctrlProps/ctrlProp229.xml"/><Relationship Id="rId30" Type="http://schemas.openxmlformats.org/officeDocument/2006/relationships/ctrlProp" Target="../ctrlProps/ctrlProp228.xml"/><Relationship Id="rId3" Type="http://schemas.openxmlformats.org/officeDocument/2006/relationships/ctrlProp" Target="../ctrlProps/ctrlProp201.xml"/><Relationship Id="rId29" Type="http://schemas.openxmlformats.org/officeDocument/2006/relationships/ctrlProp" Target="../ctrlProps/ctrlProp227.xml"/><Relationship Id="rId28" Type="http://schemas.openxmlformats.org/officeDocument/2006/relationships/ctrlProp" Target="../ctrlProps/ctrlProp226.xml"/><Relationship Id="rId27" Type="http://schemas.openxmlformats.org/officeDocument/2006/relationships/ctrlProp" Target="../ctrlProps/ctrlProp225.xml"/><Relationship Id="rId26" Type="http://schemas.openxmlformats.org/officeDocument/2006/relationships/ctrlProp" Target="../ctrlProps/ctrlProp224.xml"/><Relationship Id="rId25" Type="http://schemas.openxmlformats.org/officeDocument/2006/relationships/ctrlProp" Target="../ctrlProps/ctrlProp223.xml"/><Relationship Id="rId24" Type="http://schemas.openxmlformats.org/officeDocument/2006/relationships/ctrlProp" Target="../ctrlProps/ctrlProp222.xml"/><Relationship Id="rId23" Type="http://schemas.openxmlformats.org/officeDocument/2006/relationships/ctrlProp" Target="../ctrlProps/ctrlProp221.xml"/><Relationship Id="rId22" Type="http://schemas.openxmlformats.org/officeDocument/2006/relationships/ctrlProp" Target="../ctrlProps/ctrlProp220.xml"/><Relationship Id="rId21" Type="http://schemas.openxmlformats.org/officeDocument/2006/relationships/ctrlProp" Target="../ctrlProps/ctrlProp219.xml"/><Relationship Id="rId20" Type="http://schemas.openxmlformats.org/officeDocument/2006/relationships/ctrlProp" Target="../ctrlProps/ctrlProp21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17.xml"/><Relationship Id="rId18" Type="http://schemas.openxmlformats.org/officeDocument/2006/relationships/ctrlProp" Target="../ctrlProps/ctrlProp216.xml"/><Relationship Id="rId17" Type="http://schemas.openxmlformats.org/officeDocument/2006/relationships/ctrlProp" Target="../ctrlProps/ctrlProp215.xml"/><Relationship Id="rId16" Type="http://schemas.openxmlformats.org/officeDocument/2006/relationships/ctrlProp" Target="../ctrlProps/ctrlProp214.xml"/><Relationship Id="rId15" Type="http://schemas.openxmlformats.org/officeDocument/2006/relationships/ctrlProp" Target="../ctrlProps/ctrlProp213.xml"/><Relationship Id="rId14" Type="http://schemas.openxmlformats.org/officeDocument/2006/relationships/ctrlProp" Target="../ctrlProps/ctrlProp212.xml"/><Relationship Id="rId13" Type="http://schemas.openxmlformats.org/officeDocument/2006/relationships/ctrlProp" Target="../ctrlProps/ctrlProp211.xml"/><Relationship Id="rId12" Type="http://schemas.openxmlformats.org/officeDocument/2006/relationships/ctrlProp" Target="../ctrlProps/ctrlProp210.xml"/><Relationship Id="rId11" Type="http://schemas.openxmlformats.org/officeDocument/2006/relationships/ctrlProp" Target="../ctrlProps/ctrlProp209.xml"/><Relationship Id="rId10" Type="http://schemas.openxmlformats.org/officeDocument/2006/relationships/ctrlProp" Target="../ctrlProps/ctrlProp20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8" customWidth="1"/>
    <col min="3" max="3" width="10.125" customWidth="1"/>
  </cols>
  <sheetData>
    <row r="1" ht="21" customHeight="1" spans="1:2">
      <c r="A1" s="479"/>
      <c r="B1" s="480" t="s">
        <v>0</v>
      </c>
    </row>
    <row r="2" spans="1:2">
      <c r="A2" s="10">
        <v>1</v>
      </c>
      <c r="B2" s="481" t="s">
        <v>1</v>
      </c>
    </row>
    <row r="3" spans="1:2">
      <c r="A3" s="10">
        <v>2</v>
      </c>
      <c r="B3" s="481" t="s">
        <v>2</v>
      </c>
    </row>
    <row r="4" spans="1:2">
      <c r="A4" s="10">
        <v>3</v>
      </c>
      <c r="B4" s="481" t="s">
        <v>3</v>
      </c>
    </row>
    <row r="5" spans="1:2">
      <c r="A5" s="10">
        <v>4</v>
      </c>
      <c r="B5" s="481" t="s">
        <v>4</v>
      </c>
    </row>
    <row r="6" spans="1:2">
      <c r="A6" s="10">
        <v>5</v>
      </c>
      <c r="B6" s="481" t="s">
        <v>5</v>
      </c>
    </row>
    <row r="7" spans="1:2">
      <c r="A7" s="10">
        <v>6</v>
      </c>
      <c r="B7" s="481" t="s">
        <v>6</v>
      </c>
    </row>
    <row r="8" s="477" customFormat="1" ht="15" customHeight="1" spans="1:2">
      <c r="A8" s="482">
        <v>7</v>
      </c>
      <c r="B8" s="483" t="s">
        <v>7</v>
      </c>
    </row>
    <row r="9" ht="18.95" customHeight="1" spans="1:2">
      <c r="A9" s="479"/>
      <c r="B9" s="484" t="s">
        <v>8</v>
      </c>
    </row>
    <row r="10" ht="15.95" customHeight="1" spans="1:2">
      <c r="A10" s="10">
        <v>1</v>
      </c>
      <c r="B10" s="485" t="s">
        <v>9</v>
      </c>
    </row>
    <row r="11" spans="1:2">
      <c r="A11" s="10">
        <v>2</v>
      </c>
      <c r="B11" s="481" t="s">
        <v>10</v>
      </c>
    </row>
    <row r="12" spans="1:2">
      <c r="A12" s="10">
        <v>3</v>
      </c>
      <c r="B12" s="483" t="s">
        <v>11</v>
      </c>
    </row>
    <row r="13" spans="1:2">
      <c r="A13" s="10">
        <v>4</v>
      </c>
      <c r="B13" s="481" t="s">
        <v>12</v>
      </c>
    </row>
    <row r="14" spans="1:2">
      <c r="A14" s="10">
        <v>5</v>
      </c>
      <c r="B14" s="481" t="s">
        <v>13</v>
      </c>
    </row>
    <row r="15" spans="1:2">
      <c r="A15" s="10">
        <v>6</v>
      </c>
      <c r="B15" s="481" t="s">
        <v>14</v>
      </c>
    </row>
    <row r="16" spans="1:2">
      <c r="A16" s="10">
        <v>7</v>
      </c>
      <c r="B16" s="481" t="s">
        <v>15</v>
      </c>
    </row>
    <row r="17" spans="1:2">
      <c r="A17" s="10">
        <v>8</v>
      </c>
      <c r="B17" s="481" t="s">
        <v>16</v>
      </c>
    </row>
    <row r="18" spans="1:2">
      <c r="A18" s="10">
        <v>9</v>
      </c>
      <c r="B18" s="481" t="s">
        <v>17</v>
      </c>
    </row>
    <row r="19" spans="1:2">
      <c r="A19" s="10"/>
      <c r="B19" s="481"/>
    </row>
    <row r="20" ht="20.25" spans="1:2">
      <c r="A20" s="479"/>
      <c r="B20" s="480" t="s">
        <v>18</v>
      </c>
    </row>
    <row r="21" spans="1:2">
      <c r="A21" s="10">
        <v>1</v>
      </c>
      <c r="B21" s="486" t="s">
        <v>19</v>
      </c>
    </row>
    <row r="22" spans="1:2">
      <c r="A22" s="10">
        <v>2</v>
      </c>
      <c r="B22" s="481" t="s">
        <v>20</v>
      </c>
    </row>
    <row r="23" spans="1:2">
      <c r="A23" s="10">
        <v>3</v>
      </c>
      <c r="B23" s="481" t="s">
        <v>21</v>
      </c>
    </row>
    <row r="24" spans="1:2">
      <c r="A24" s="10">
        <v>4</v>
      </c>
      <c r="B24" s="481" t="s">
        <v>22</v>
      </c>
    </row>
    <row r="25" spans="1:2">
      <c r="A25" s="10">
        <v>5</v>
      </c>
      <c r="B25" s="481" t="s">
        <v>23</v>
      </c>
    </row>
    <row r="26" spans="1:2">
      <c r="A26" s="10">
        <v>6</v>
      </c>
      <c r="B26" s="481" t="s">
        <v>24</v>
      </c>
    </row>
    <row r="27" spans="1:2">
      <c r="A27" s="10">
        <v>7</v>
      </c>
      <c r="B27" s="481" t="s">
        <v>25</v>
      </c>
    </row>
    <row r="28" spans="1:2">
      <c r="A28" s="10"/>
      <c r="B28" s="481"/>
    </row>
    <row r="29" ht="20.25" spans="1:2">
      <c r="A29" s="479"/>
      <c r="B29" s="480" t="s">
        <v>26</v>
      </c>
    </row>
    <row r="30" spans="1:2">
      <c r="A30" s="10">
        <v>1</v>
      </c>
      <c r="B30" s="486" t="s">
        <v>27</v>
      </c>
    </row>
    <row r="31" spans="1:2">
      <c r="A31" s="10">
        <v>2</v>
      </c>
      <c r="B31" s="481" t="s">
        <v>28</v>
      </c>
    </row>
    <row r="32" spans="1:2">
      <c r="A32" s="10">
        <v>3</v>
      </c>
      <c r="B32" s="481" t="s">
        <v>29</v>
      </c>
    </row>
    <row r="33" ht="28.5" spans="1:2">
      <c r="A33" s="10">
        <v>4</v>
      </c>
      <c r="B33" s="481" t="s">
        <v>30</v>
      </c>
    </row>
    <row r="34" spans="1:2">
      <c r="A34" s="10">
        <v>5</v>
      </c>
      <c r="B34" s="481" t="s">
        <v>31</v>
      </c>
    </row>
    <row r="35" spans="1:2">
      <c r="A35" s="10">
        <v>6</v>
      </c>
      <c r="B35" s="481" t="s">
        <v>32</v>
      </c>
    </row>
    <row r="36" spans="1:2">
      <c r="A36" s="10">
        <v>7</v>
      </c>
      <c r="B36" s="481" t="s">
        <v>33</v>
      </c>
    </row>
    <row r="37" spans="1:2">
      <c r="A37" s="10"/>
      <c r="B37" s="481"/>
    </row>
    <row r="39" spans="1:2">
      <c r="A39" s="487" t="s">
        <v>34</v>
      </c>
      <c r="B39" s="48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9"/>
  <sheetViews>
    <sheetView workbookViewId="0">
      <selection activeCell="K6" sqref="K6:P15"/>
    </sheetView>
  </sheetViews>
  <sheetFormatPr defaultColWidth="9" defaultRowHeight="14.25"/>
  <cols>
    <col min="1" max="1" width="13.625" style="209" customWidth="1"/>
    <col min="2" max="3" width="9.125" style="209" customWidth="1"/>
    <col min="4" max="4" width="9.125" style="210" customWidth="1"/>
    <col min="5" max="7" width="9.125" style="209" customWidth="1"/>
    <col min="8" max="8" width="8.5" style="209" customWidth="1"/>
    <col min="9" max="9" width="5.375" style="209" customWidth="1"/>
    <col min="10" max="10" width="2.75" style="209" customWidth="1"/>
    <col min="11" max="13" width="14.625" style="209" customWidth="1"/>
    <col min="14" max="16" width="14.625" style="211" customWidth="1"/>
    <col min="17" max="254" width="9" style="209"/>
    <col min="255" max="16384" width="9" style="212"/>
  </cols>
  <sheetData>
    <row r="1" s="209" customFormat="1" ht="29" customHeight="1" spans="1:257">
      <c r="A1" s="213" t="s">
        <v>146</v>
      </c>
      <c r="B1" s="214"/>
      <c r="C1" s="215"/>
      <c r="D1" s="216"/>
      <c r="E1" s="215"/>
      <c r="F1" s="215"/>
      <c r="G1" s="215"/>
      <c r="H1" s="215"/>
      <c r="I1" s="215"/>
      <c r="J1" s="215"/>
      <c r="K1" s="215"/>
      <c r="L1" s="215"/>
      <c r="M1" s="215"/>
      <c r="N1" s="241"/>
      <c r="O1" s="241"/>
      <c r="P1" s="241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  <c r="IW1" s="212"/>
    </row>
    <row r="2" s="209" customFormat="1" ht="20" customHeight="1" spans="1:257">
      <c r="A2" s="217" t="s">
        <v>61</v>
      </c>
      <c r="B2" s="218" t="str">
        <f>首期!B4</f>
        <v>TAJJAN81025</v>
      </c>
      <c r="C2" s="219"/>
      <c r="D2" s="220"/>
      <c r="E2" s="221" t="s">
        <v>67</v>
      </c>
      <c r="F2" s="222" t="str">
        <f>首期!B5</f>
        <v>男式短袖T恤</v>
      </c>
      <c r="G2" s="222"/>
      <c r="H2" s="222"/>
      <c r="I2" s="222"/>
      <c r="J2" s="242"/>
      <c r="K2" s="243" t="s">
        <v>57</v>
      </c>
      <c r="L2" s="244" t="s">
        <v>56</v>
      </c>
      <c r="M2" s="244"/>
      <c r="N2" s="244"/>
      <c r="O2" s="244"/>
      <c r="P2" s="245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  <c r="IW2" s="212"/>
    </row>
    <row r="3" s="209" customFormat="1" spans="1:257">
      <c r="A3" s="223" t="s">
        <v>147</v>
      </c>
      <c r="B3" s="224" t="s">
        <v>148</v>
      </c>
      <c r="C3" s="225"/>
      <c r="D3" s="224"/>
      <c r="E3" s="224"/>
      <c r="F3" s="224"/>
      <c r="G3" s="224"/>
      <c r="H3" s="224"/>
      <c r="I3" s="224"/>
      <c r="J3" s="246"/>
      <c r="K3" s="247"/>
      <c r="L3" s="247"/>
      <c r="M3" s="247"/>
      <c r="N3" s="247"/>
      <c r="O3" s="247"/>
      <c r="P3" s="248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  <c r="IW3" s="212"/>
    </row>
    <row r="4" s="209" customFormat="1" ht="16.5" spans="1:257">
      <c r="A4" s="223"/>
      <c r="B4" s="226" t="s">
        <v>111</v>
      </c>
      <c r="C4" s="227" t="s">
        <v>112</v>
      </c>
      <c r="D4" s="227" t="s">
        <v>113</v>
      </c>
      <c r="E4" s="227" t="s">
        <v>114</v>
      </c>
      <c r="F4" s="227" t="s">
        <v>115</v>
      </c>
      <c r="G4" s="227" t="s">
        <v>116</v>
      </c>
      <c r="H4" s="227" t="s">
        <v>149</v>
      </c>
      <c r="I4" s="249" t="s">
        <v>150</v>
      </c>
      <c r="J4" s="246"/>
      <c r="K4" s="226" t="s">
        <v>111</v>
      </c>
      <c r="L4" s="227" t="s">
        <v>112</v>
      </c>
      <c r="M4" s="227" t="s">
        <v>113</v>
      </c>
      <c r="N4" s="227" t="s">
        <v>114</v>
      </c>
      <c r="O4" s="227" t="s">
        <v>115</v>
      </c>
      <c r="P4" s="250" t="s">
        <v>116</v>
      </c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  <c r="IW4" s="212"/>
    </row>
    <row r="5" s="209" customFormat="1" ht="16.5" spans="1:257">
      <c r="A5" s="223"/>
      <c r="B5" s="226" t="s">
        <v>151</v>
      </c>
      <c r="C5" s="227" t="s">
        <v>152</v>
      </c>
      <c r="D5" s="228" t="s">
        <v>153</v>
      </c>
      <c r="E5" s="227" t="s">
        <v>154</v>
      </c>
      <c r="F5" s="227" t="s">
        <v>155</v>
      </c>
      <c r="G5" s="227" t="s">
        <v>156</v>
      </c>
      <c r="H5" s="227" t="s">
        <v>157</v>
      </c>
      <c r="I5" s="249"/>
      <c r="J5" s="251"/>
      <c r="K5" s="252" t="s">
        <v>118</v>
      </c>
      <c r="L5" s="253" t="s">
        <v>119</v>
      </c>
      <c r="M5" s="253" t="s">
        <v>119</v>
      </c>
      <c r="N5" s="254" t="s">
        <v>120</v>
      </c>
      <c r="O5" s="254" t="s">
        <v>120</v>
      </c>
      <c r="P5" s="255" t="s">
        <v>121</v>
      </c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  <c r="IW5" s="212"/>
    </row>
    <row r="6" s="209" customFormat="1" ht="21" customHeight="1" spans="1:257">
      <c r="A6" s="229" t="s">
        <v>160</v>
      </c>
      <c r="B6" s="230">
        <f>C6-1</f>
        <v>66</v>
      </c>
      <c r="C6" s="230">
        <f>D6-2</f>
        <v>67</v>
      </c>
      <c r="D6" s="231">
        <v>69</v>
      </c>
      <c r="E6" s="230">
        <f>D6+2</f>
        <v>71</v>
      </c>
      <c r="F6" s="230">
        <f>E6+2</f>
        <v>73</v>
      </c>
      <c r="G6" s="230">
        <f>F6+1</f>
        <v>74</v>
      </c>
      <c r="H6" s="230">
        <f>G6+1</f>
        <v>75</v>
      </c>
      <c r="I6" s="256" t="s">
        <v>161</v>
      </c>
      <c r="J6" s="251"/>
      <c r="K6" s="252" t="s">
        <v>270</v>
      </c>
      <c r="L6" s="252" t="s">
        <v>271</v>
      </c>
      <c r="M6" s="252" t="s">
        <v>271</v>
      </c>
      <c r="N6" s="252" t="s">
        <v>201</v>
      </c>
      <c r="O6" s="252" t="s">
        <v>272</v>
      </c>
      <c r="P6" s="255" t="s">
        <v>201</v>
      </c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  <c r="IW6" s="212"/>
    </row>
    <row r="7" s="209" customFormat="1" ht="21" customHeight="1" spans="1:257">
      <c r="A7" s="229" t="s">
        <v>163</v>
      </c>
      <c r="B7" s="230">
        <f t="shared" ref="B7:B9" si="0">C7-4</f>
        <v>97</v>
      </c>
      <c r="C7" s="230">
        <f t="shared" ref="C7:C9" si="1">D7-4</f>
        <v>101</v>
      </c>
      <c r="D7" s="231">
        <v>105</v>
      </c>
      <c r="E7" s="230">
        <f t="shared" ref="E7:E9" si="2">D7+4</f>
        <v>109</v>
      </c>
      <c r="F7" s="230">
        <f>E7+4</f>
        <v>113</v>
      </c>
      <c r="G7" s="230">
        <f t="shared" ref="G7:G9" si="3">F7+6</f>
        <v>119</v>
      </c>
      <c r="H7" s="230">
        <f>G7+6</f>
        <v>125</v>
      </c>
      <c r="I7" s="256" t="s">
        <v>161</v>
      </c>
      <c r="J7" s="251"/>
      <c r="K7" s="252" t="s">
        <v>201</v>
      </c>
      <c r="L7" s="252" t="s">
        <v>201</v>
      </c>
      <c r="M7" s="252" t="s">
        <v>201</v>
      </c>
      <c r="N7" s="252" t="s">
        <v>273</v>
      </c>
      <c r="O7" s="252" t="s">
        <v>274</v>
      </c>
      <c r="P7" s="255" t="s">
        <v>201</v>
      </c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2"/>
      <c r="BD7" s="212"/>
      <c r="BE7" s="212"/>
      <c r="BF7" s="212"/>
      <c r="BG7" s="212"/>
      <c r="BH7" s="212"/>
      <c r="BI7" s="212"/>
      <c r="BJ7" s="212"/>
      <c r="BK7" s="212"/>
      <c r="BL7" s="212"/>
      <c r="BM7" s="212"/>
      <c r="BN7" s="212"/>
      <c r="BO7" s="212"/>
      <c r="BP7" s="212"/>
      <c r="BQ7" s="212"/>
      <c r="BR7" s="212"/>
      <c r="BS7" s="212"/>
      <c r="BT7" s="212"/>
      <c r="BU7" s="212"/>
      <c r="BV7" s="212"/>
      <c r="BW7" s="212"/>
      <c r="BX7" s="212"/>
      <c r="BY7" s="212"/>
      <c r="BZ7" s="212"/>
      <c r="CA7" s="212"/>
      <c r="CB7" s="212"/>
      <c r="CC7" s="212"/>
      <c r="CD7" s="212"/>
      <c r="CE7" s="212"/>
      <c r="CF7" s="212"/>
      <c r="CG7" s="212"/>
      <c r="CH7" s="212"/>
      <c r="CI7" s="212"/>
      <c r="CJ7" s="212"/>
      <c r="CK7" s="212"/>
      <c r="CL7" s="212"/>
      <c r="CM7" s="212"/>
      <c r="CN7" s="212"/>
      <c r="CO7" s="212"/>
      <c r="CP7" s="212"/>
      <c r="CQ7" s="212"/>
      <c r="CR7" s="212"/>
      <c r="CS7" s="212"/>
      <c r="CT7" s="212"/>
      <c r="CU7" s="212"/>
      <c r="CV7" s="212"/>
      <c r="CW7" s="212"/>
      <c r="CX7" s="212"/>
      <c r="CY7" s="212"/>
      <c r="CZ7" s="212"/>
      <c r="DA7" s="212"/>
      <c r="DB7" s="212"/>
      <c r="DC7" s="212"/>
      <c r="DD7" s="212"/>
      <c r="DE7" s="212"/>
      <c r="DF7" s="212"/>
      <c r="DG7" s="212"/>
      <c r="DH7" s="212"/>
      <c r="DI7" s="212"/>
      <c r="DJ7" s="212"/>
      <c r="DK7" s="212"/>
      <c r="DL7" s="212"/>
      <c r="DM7" s="212"/>
      <c r="DN7" s="212"/>
      <c r="DO7" s="212"/>
      <c r="DP7" s="212"/>
      <c r="DQ7" s="212"/>
      <c r="DR7" s="212"/>
      <c r="DS7" s="212"/>
      <c r="DT7" s="212"/>
      <c r="DU7" s="212"/>
      <c r="DV7" s="212"/>
      <c r="DW7" s="212"/>
      <c r="DX7" s="212"/>
      <c r="DY7" s="212"/>
      <c r="DZ7" s="212"/>
      <c r="EA7" s="212"/>
      <c r="EB7" s="212"/>
      <c r="EC7" s="212"/>
      <c r="ED7" s="212"/>
      <c r="EE7" s="212"/>
      <c r="EF7" s="212"/>
      <c r="EG7" s="212"/>
      <c r="EH7" s="212"/>
      <c r="EI7" s="212"/>
      <c r="EJ7" s="212"/>
      <c r="EK7" s="212"/>
      <c r="EL7" s="212"/>
      <c r="EM7" s="212"/>
      <c r="EN7" s="212"/>
      <c r="EO7" s="212"/>
      <c r="EP7" s="212"/>
      <c r="EQ7" s="212"/>
      <c r="ER7" s="212"/>
      <c r="ES7" s="212"/>
      <c r="ET7" s="212"/>
      <c r="EU7" s="212"/>
      <c r="EV7" s="212"/>
      <c r="EW7" s="212"/>
      <c r="EX7" s="212"/>
      <c r="EY7" s="212"/>
      <c r="EZ7" s="212"/>
      <c r="FA7" s="212"/>
      <c r="FB7" s="212"/>
      <c r="FC7" s="212"/>
      <c r="FD7" s="212"/>
      <c r="FE7" s="212"/>
      <c r="FF7" s="212"/>
      <c r="FG7" s="212"/>
      <c r="FH7" s="212"/>
      <c r="FI7" s="212"/>
      <c r="FJ7" s="212"/>
      <c r="FK7" s="212"/>
      <c r="FL7" s="212"/>
      <c r="FM7" s="212"/>
      <c r="FN7" s="212"/>
      <c r="FO7" s="212"/>
      <c r="FP7" s="212"/>
      <c r="FQ7" s="212"/>
      <c r="FR7" s="212"/>
      <c r="FS7" s="212"/>
      <c r="FT7" s="212"/>
      <c r="FU7" s="212"/>
      <c r="FV7" s="212"/>
      <c r="FW7" s="212"/>
      <c r="FX7" s="212"/>
      <c r="FY7" s="212"/>
      <c r="FZ7" s="212"/>
      <c r="GA7" s="212"/>
      <c r="GB7" s="212"/>
      <c r="GC7" s="212"/>
      <c r="GD7" s="212"/>
      <c r="GE7" s="212"/>
      <c r="GF7" s="212"/>
      <c r="GG7" s="212"/>
      <c r="GH7" s="212"/>
      <c r="GI7" s="212"/>
      <c r="GJ7" s="212"/>
      <c r="GK7" s="212"/>
      <c r="GL7" s="212"/>
      <c r="GM7" s="212"/>
      <c r="GN7" s="212"/>
      <c r="GO7" s="212"/>
      <c r="GP7" s="212"/>
      <c r="GQ7" s="212"/>
      <c r="GR7" s="212"/>
      <c r="GS7" s="212"/>
      <c r="GT7" s="212"/>
      <c r="GU7" s="212"/>
      <c r="GV7" s="212"/>
      <c r="GW7" s="212"/>
      <c r="GX7" s="212"/>
      <c r="GY7" s="212"/>
      <c r="GZ7" s="212"/>
      <c r="HA7" s="212"/>
      <c r="HB7" s="212"/>
      <c r="HC7" s="212"/>
      <c r="HD7" s="212"/>
      <c r="HE7" s="212"/>
      <c r="HF7" s="212"/>
      <c r="HG7" s="212"/>
      <c r="HH7" s="212"/>
      <c r="HI7" s="212"/>
      <c r="HJ7" s="212"/>
      <c r="HK7" s="212"/>
      <c r="HL7" s="212"/>
      <c r="HM7" s="212"/>
      <c r="HN7" s="212"/>
      <c r="HO7" s="212"/>
      <c r="HP7" s="212"/>
      <c r="HQ7" s="212"/>
      <c r="HR7" s="212"/>
      <c r="HS7" s="212"/>
      <c r="HT7" s="212"/>
      <c r="HU7" s="212"/>
      <c r="HV7" s="212"/>
      <c r="HW7" s="212"/>
      <c r="HX7" s="212"/>
      <c r="HY7" s="212"/>
      <c r="HZ7" s="212"/>
      <c r="IA7" s="212"/>
      <c r="IB7" s="212"/>
      <c r="IC7" s="212"/>
      <c r="ID7" s="212"/>
      <c r="IE7" s="212"/>
      <c r="IF7" s="212"/>
      <c r="IG7" s="212"/>
      <c r="IH7" s="212"/>
      <c r="II7" s="212"/>
      <c r="IJ7" s="212"/>
      <c r="IK7" s="212"/>
      <c r="IL7" s="212"/>
      <c r="IM7" s="212"/>
      <c r="IN7" s="212"/>
      <c r="IO7" s="212"/>
      <c r="IP7" s="212"/>
      <c r="IQ7" s="212"/>
      <c r="IR7" s="212"/>
      <c r="IS7" s="212"/>
      <c r="IT7" s="212"/>
      <c r="IU7" s="212"/>
      <c r="IV7" s="212"/>
      <c r="IW7" s="212"/>
    </row>
    <row r="8" s="209" customFormat="1" ht="21" customHeight="1" spans="1:257">
      <c r="A8" s="229" t="s">
        <v>165</v>
      </c>
      <c r="B8" s="230">
        <f t="shared" si="0"/>
        <v>94</v>
      </c>
      <c r="C8" s="230">
        <f t="shared" si="1"/>
        <v>98</v>
      </c>
      <c r="D8" s="231">
        <v>102</v>
      </c>
      <c r="E8" s="230">
        <f t="shared" si="2"/>
        <v>106</v>
      </c>
      <c r="F8" s="230">
        <f>E8+5</f>
        <v>111</v>
      </c>
      <c r="G8" s="230">
        <f t="shared" si="3"/>
        <v>117</v>
      </c>
      <c r="H8" s="230">
        <f>G8+7</f>
        <v>124</v>
      </c>
      <c r="I8" s="256" t="s">
        <v>161</v>
      </c>
      <c r="J8" s="251"/>
      <c r="K8" s="252" t="s">
        <v>275</v>
      </c>
      <c r="L8" s="252" t="s">
        <v>276</v>
      </c>
      <c r="M8" s="252" t="s">
        <v>275</v>
      </c>
      <c r="N8" s="252" t="s">
        <v>275</v>
      </c>
      <c r="O8" s="252" t="s">
        <v>275</v>
      </c>
      <c r="P8" s="255" t="s">
        <v>277</v>
      </c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  <c r="IW8" s="212"/>
    </row>
    <row r="9" s="209" customFormat="1" ht="21" customHeight="1" spans="1:257">
      <c r="A9" s="229" t="s">
        <v>167</v>
      </c>
      <c r="B9" s="230">
        <f t="shared" si="0"/>
        <v>96</v>
      </c>
      <c r="C9" s="230">
        <f t="shared" si="1"/>
        <v>100</v>
      </c>
      <c r="D9" s="231">
        <v>104</v>
      </c>
      <c r="E9" s="230">
        <f t="shared" si="2"/>
        <v>108</v>
      </c>
      <c r="F9" s="230">
        <f>E9+5</f>
        <v>113</v>
      </c>
      <c r="G9" s="230">
        <f t="shared" si="3"/>
        <v>119</v>
      </c>
      <c r="H9" s="230">
        <f>G9+7</f>
        <v>126</v>
      </c>
      <c r="I9" s="256" t="s">
        <v>168</v>
      </c>
      <c r="J9" s="251"/>
      <c r="K9" s="252" t="s">
        <v>201</v>
      </c>
      <c r="L9" s="252" t="s">
        <v>201</v>
      </c>
      <c r="M9" s="252" t="s">
        <v>201</v>
      </c>
      <c r="N9" s="252" t="s">
        <v>201</v>
      </c>
      <c r="O9" s="252" t="s">
        <v>201</v>
      </c>
      <c r="P9" s="255" t="s">
        <v>201</v>
      </c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  <c r="II9" s="212"/>
      <c r="IJ9" s="212"/>
      <c r="IK9" s="212"/>
      <c r="IL9" s="212"/>
      <c r="IM9" s="212"/>
      <c r="IN9" s="212"/>
      <c r="IO9" s="212"/>
      <c r="IP9" s="212"/>
      <c r="IQ9" s="212"/>
      <c r="IR9" s="212"/>
      <c r="IS9" s="212"/>
      <c r="IT9" s="212"/>
      <c r="IU9" s="212"/>
      <c r="IV9" s="212"/>
      <c r="IW9" s="212"/>
    </row>
    <row r="10" s="209" customFormat="1" ht="21" customHeight="1" spans="1:257">
      <c r="A10" s="229" t="s">
        <v>170</v>
      </c>
      <c r="B10" s="230">
        <f>C10-1.2</f>
        <v>43.1</v>
      </c>
      <c r="C10" s="230">
        <f>D10-1.2</f>
        <v>44.3</v>
      </c>
      <c r="D10" s="231">
        <v>45.5</v>
      </c>
      <c r="E10" s="230">
        <f>D10+1.2</f>
        <v>46.7</v>
      </c>
      <c r="F10" s="230">
        <f>E10+1.2</f>
        <v>47.9</v>
      </c>
      <c r="G10" s="230">
        <f>F10+1.4</f>
        <v>49.3</v>
      </c>
      <c r="H10" s="230">
        <f>G10+1.4</f>
        <v>50.7</v>
      </c>
      <c r="I10" s="256" t="s">
        <v>168</v>
      </c>
      <c r="J10" s="251"/>
      <c r="K10" s="252" t="s">
        <v>278</v>
      </c>
      <c r="L10" s="252" t="s">
        <v>201</v>
      </c>
      <c r="M10" s="252" t="s">
        <v>201</v>
      </c>
      <c r="N10" s="252" t="s">
        <v>201</v>
      </c>
      <c r="O10" s="252" t="s">
        <v>279</v>
      </c>
      <c r="P10" s="255" t="s">
        <v>201</v>
      </c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  <c r="GT10" s="212"/>
      <c r="GU10" s="212"/>
      <c r="GV10" s="212"/>
      <c r="GW10" s="212"/>
      <c r="GX10" s="212"/>
      <c r="GY10" s="212"/>
      <c r="GZ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  <c r="HK10" s="212"/>
      <c r="HL10" s="212"/>
      <c r="HM10" s="212"/>
      <c r="HN10" s="212"/>
      <c r="HO10" s="212"/>
      <c r="HP10" s="212"/>
      <c r="HQ10" s="212"/>
      <c r="HR10" s="212"/>
      <c r="HS10" s="212"/>
      <c r="HT10" s="212"/>
      <c r="HU10" s="212"/>
      <c r="HV10" s="212"/>
      <c r="HW10" s="212"/>
      <c r="HX10" s="212"/>
      <c r="HY10" s="212"/>
      <c r="HZ10" s="212"/>
      <c r="IA10" s="212"/>
      <c r="IB10" s="212"/>
      <c r="IC10" s="212"/>
      <c r="ID10" s="212"/>
      <c r="IE10" s="212"/>
      <c r="IF10" s="212"/>
      <c r="IG10" s="212"/>
      <c r="IH10" s="212"/>
      <c r="II10" s="212"/>
      <c r="IJ10" s="212"/>
      <c r="IK10" s="212"/>
      <c r="IL10" s="212"/>
      <c r="IM10" s="212"/>
      <c r="IN10" s="212"/>
      <c r="IO10" s="212"/>
      <c r="IP10" s="212"/>
      <c r="IQ10" s="212"/>
      <c r="IR10" s="212"/>
      <c r="IS10" s="212"/>
      <c r="IT10" s="212"/>
      <c r="IU10" s="212"/>
      <c r="IV10" s="212"/>
      <c r="IW10" s="212"/>
    </row>
    <row r="11" s="209" customFormat="1" ht="21" customHeight="1" spans="1:257">
      <c r="A11" s="229" t="s">
        <v>172</v>
      </c>
      <c r="B11" s="230">
        <f>C11-1</f>
        <v>45</v>
      </c>
      <c r="C11" s="230">
        <f>D11-1</f>
        <v>46</v>
      </c>
      <c r="D11" s="231">
        <v>47</v>
      </c>
      <c r="E11" s="230">
        <f>D11+1</f>
        <v>48</v>
      </c>
      <c r="F11" s="230">
        <f>E11+1</f>
        <v>49</v>
      </c>
      <c r="G11" s="230">
        <f>F11+1.5</f>
        <v>50.5</v>
      </c>
      <c r="H11" s="230">
        <f>G11+1.5</f>
        <v>52</v>
      </c>
      <c r="I11" s="256" t="s">
        <v>173</v>
      </c>
      <c r="J11" s="251"/>
      <c r="K11" s="252" t="s">
        <v>203</v>
      </c>
      <c r="L11" s="252" t="s">
        <v>203</v>
      </c>
      <c r="M11" s="252" t="s">
        <v>203</v>
      </c>
      <c r="N11" s="252" t="s">
        <v>200</v>
      </c>
      <c r="O11" s="252" t="s">
        <v>204</v>
      </c>
      <c r="P11" s="255" t="s">
        <v>201</v>
      </c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  <c r="HQ11" s="212"/>
      <c r="HR11" s="212"/>
      <c r="HS11" s="212"/>
      <c r="HT11" s="212"/>
      <c r="HU11" s="212"/>
      <c r="HV11" s="212"/>
      <c r="HW11" s="212"/>
      <c r="HX11" s="212"/>
      <c r="HY11" s="212"/>
      <c r="HZ11" s="212"/>
      <c r="IA11" s="212"/>
      <c r="IB11" s="212"/>
      <c r="IC11" s="212"/>
      <c r="ID11" s="212"/>
      <c r="IE11" s="212"/>
      <c r="IF11" s="212"/>
      <c r="IG11" s="212"/>
      <c r="IH11" s="212"/>
      <c r="II11" s="212"/>
      <c r="IJ11" s="212"/>
      <c r="IK11" s="212"/>
      <c r="IL11" s="212"/>
      <c r="IM11" s="212"/>
      <c r="IN11" s="212"/>
      <c r="IO11" s="212"/>
      <c r="IP11" s="212"/>
      <c r="IQ11" s="212"/>
      <c r="IR11" s="212"/>
      <c r="IS11" s="212"/>
      <c r="IT11" s="212"/>
      <c r="IU11" s="212"/>
      <c r="IV11" s="212"/>
      <c r="IW11" s="212"/>
    </row>
    <row r="12" s="209" customFormat="1" ht="21" customHeight="1" spans="1:257">
      <c r="A12" s="229" t="s">
        <v>174</v>
      </c>
      <c r="B12" s="230">
        <f>C12-0.5</f>
        <v>19</v>
      </c>
      <c r="C12" s="230">
        <f>D12-0.5</f>
        <v>19.5</v>
      </c>
      <c r="D12" s="231">
        <v>20</v>
      </c>
      <c r="E12" s="230">
        <f t="shared" ref="E12:H12" si="4">D12+0.5</f>
        <v>20.5</v>
      </c>
      <c r="F12" s="230">
        <f t="shared" si="4"/>
        <v>21</v>
      </c>
      <c r="G12" s="230">
        <f t="shared" si="4"/>
        <v>21.5</v>
      </c>
      <c r="H12" s="230">
        <f t="shared" si="4"/>
        <v>22</v>
      </c>
      <c r="I12" s="256" t="s">
        <v>168</v>
      </c>
      <c r="J12" s="251"/>
      <c r="K12" s="252" t="s">
        <v>272</v>
      </c>
      <c r="L12" s="252" t="s">
        <v>272</v>
      </c>
      <c r="M12" s="252" t="s">
        <v>201</v>
      </c>
      <c r="N12" s="252" t="s">
        <v>201</v>
      </c>
      <c r="O12" s="252" t="s">
        <v>272</v>
      </c>
      <c r="P12" s="255" t="s">
        <v>280</v>
      </c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  <c r="DK12" s="212"/>
      <c r="DL12" s="212"/>
      <c r="DM12" s="212"/>
      <c r="DN12" s="212"/>
      <c r="DO12" s="212"/>
      <c r="DP12" s="212"/>
      <c r="DQ12" s="212"/>
      <c r="DR12" s="212"/>
      <c r="DS12" s="212"/>
      <c r="DT12" s="212"/>
      <c r="DU12" s="212"/>
      <c r="DV12" s="212"/>
      <c r="DW12" s="212"/>
      <c r="DX12" s="212"/>
      <c r="DY12" s="212"/>
      <c r="DZ12" s="212"/>
      <c r="EA12" s="212"/>
      <c r="EB12" s="212"/>
      <c r="EC12" s="212"/>
      <c r="ED12" s="212"/>
      <c r="EE12" s="212"/>
      <c r="EF12" s="212"/>
      <c r="EG12" s="212"/>
      <c r="EH12" s="212"/>
      <c r="EI12" s="212"/>
      <c r="EJ12" s="212"/>
      <c r="EK12" s="212"/>
      <c r="EL12" s="212"/>
      <c r="EM12" s="212"/>
      <c r="EN12" s="212"/>
      <c r="EO12" s="212"/>
      <c r="EP12" s="212"/>
      <c r="EQ12" s="212"/>
      <c r="ER12" s="212"/>
      <c r="ES12" s="212"/>
      <c r="ET12" s="212"/>
      <c r="EU12" s="212"/>
      <c r="EV12" s="212"/>
      <c r="EW12" s="212"/>
      <c r="EX12" s="212"/>
      <c r="EY12" s="212"/>
      <c r="EZ12" s="212"/>
      <c r="FA12" s="212"/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  <c r="GT12" s="212"/>
      <c r="GU12" s="212"/>
      <c r="GV12" s="212"/>
      <c r="GW12" s="212"/>
      <c r="GX12" s="212"/>
      <c r="GY12" s="212"/>
      <c r="GZ12" s="212"/>
      <c r="HA12" s="212"/>
      <c r="HB12" s="212"/>
      <c r="HC12" s="212"/>
      <c r="HD12" s="212"/>
      <c r="HE12" s="212"/>
      <c r="HF12" s="212"/>
      <c r="HG12" s="212"/>
      <c r="HH12" s="212"/>
      <c r="HI12" s="212"/>
      <c r="HJ12" s="212"/>
      <c r="HK12" s="212"/>
      <c r="HL12" s="212"/>
      <c r="HM12" s="212"/>
      <c r="HN12" s="212"/>
      <c r="HO12" s="212"/>
      <c r="HP12" s="212"/>
      <c r="HQ12" s="212"/>
      <c r="HR12" s="212"/>
      <c r="HS12" s="212"/>
      <c r="HT12" s="212"/>
      <c r="HU12" s="212"/>
      <c r="HV12" s="212"/>
      <c r="HW12" s="212"/>
      <c r="HX12" s="212"/>
      <c r="HY12" s="212"/>
      <c r="HZ12" s="212"/>
      <c r="IA12" s="212"/>
      <c r="IB12" s="212"/>
      <c r="IC12" s="212"/>
      <c r="ID12" s="212"/>
      <c r="IE12" s="212"/>
      <c r="IF12" s="212"/>
      <c r="IG12" s="212"/>
      <c r="IH12" s="212"/>
      <c r="II12" s="212"/>
      <c r="IJ12" s="212"/>
      <c r="IK12" s="212"/>
      <c r="IL12" s="212"/>
      <c r="IM12" s="212"/>
      <c r="IN12" s="212"/>
      <c r="IO12" s="212"/>
      <c r="IP12" s="212"/>
      <c r="IQ12" s="212"/>
      <c r="IR12" s="212"/>
      <c r="IS12" s="212"/>
      <c r="IT12" s="212"/>
      <c r="IU12" s="212"/>
      <c r="IV12" s="212"/>
      <c r="IW12" s="212"/>
    </row>
    <row r="13" s="209" customFormat="1" ht="21" customHeight="1" spans="1:257">
      <c r="A13" s="229" t="s">
        <v>175</v>
      </c>
      <c r="B13" s="232">
        <f>C13-0.7</f>
        <v>17.6</v>
      </c>
      <c r="C13" s="232">
        <f>D13-0.7</f>
        <v>18.3</v>
      </c>
      <c r="D13" s="231">
        <v>19</v>
      </c>
      <c r="E13" s="232">
        <f>D13+0.7</f>
        <v>19.7</v>
      </c>
      <c r="F13" s="232">
        <f>E13+0.7</f>
        <v>20.4</v>
      </c>
      <c r="G13" s="232">
        <f>F13+0.95</f>
        <v>21.35</v>
      </c>
      <c r="H13" s="232">
        <f>G13+0.95</f>
        <v>22.3</v>
      </c>
      <c r="I13" s="256">
        <v>0</v>
      </c>
      <c r="J13" s="251"/>
      <c r="K13" s="252" t="s">
        <v>201</v>
      </c>
      <c r="L13" s="252" t="s">
        <v>201</v>
      </c>
      <c r="M13" s="252" t="s">
        <v>201</v>
      </c>
      <c r="N13" s="252" t="s">
        <v>201</v>
      </c>
      <c r="O13" s="252" t="s">
        <v>201</v>
      </c>
      <c r="P13" s="255" t="s">
        <v>201</v>
      </c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  <c r="CB13" s="212"/>
      <c r="CC13" s="212"/>
      <c r="CD13" s="212"/>
      <c r="CE13" s="212"/>
      <c r="CF13" s="212"/>
      <c r="CG13" s="212"/>
      <c r="CH13" s="212"/>
      <c r="CI13" s="212"/>
      <c r="CJ13" s="212"/>
      <c r="CK13" s="212"/>
      <c r="CL13" s="212"/>
      <c r="CM13" s="212"/>
      <c r="CN13" s="212"/>
      <c r="CO13" s="212"/>
      <c r="CP13" s="212"/>
      <c r="CQ13" s="212"/>
      <c r="CR13" s="212"/>
      <c r="CS13" s="212"/>
      <c r="CT13" s="212"/>
      <c r="CU13" s="212"/>
      <c r="CV13" s="212"/>
      <c r="CW13" s="212"/>
      <c r="CX13" s="212"/>
      <c r="CY13" s="212"/>
      <c r="CZ13" s="212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  <c r="DK13" s="212"/>
      <c r="DL13" s="212"/>
      <c r="DM13" s="212"/>
      <c r="DN13" s="212"/>
      <c r="DO13" s="212"/>
      <c r="DP13" s="212"/>
      <c r="DQ13" s="212"/>
      <c r="DR13" s="212"/>
      <c r="DS13" s="212"/>
      <c r="DT13" s="212"/>
      <c r="DU13" s="212"/>
      <c r="DV13" s="212"/>
      <c r="DW13" s="212"/>
      <c r="DX13" s="212"/>
      <c r="DY13" s="212"/>
      <c r="DZ13" s="212"/>
      <c r="EA13" s="212"/>
      <c r="EB13" s="212"/>
      <c r="EC13" s="212"/>
      <c r="ED13" s="212"/>
      <c r="EE13" s="212"/>
      <c r="EF13" s="212"/>
      <c r="EG13" s="212"/>
      <c r="EH13" s="212"/>
      <c r="EI13" s="212"/>
      <c r="EJ13" s="212"/>
      <c r="EK13" s="212"/>
      <c r="EL13" s="212"/>
      <c r="EM13" s="212"/>
      <c r="EN13" s="212"/>
      <c r="EO13" s="212"/>
      <c r="EP13" s="212"/>
      <c r="EQ13" s="212"/>
      <c r="ER13" s="212"/>
      <c r="ES13" s="212"/>
      <c r="ET13" s="212"/>
      <c r="EU13" s="212"/>
      <c r="EV13" s="212"/>
      <c r="EW13" s="212"/>
      <c r="EX13" s="212"/>
      <c r="EY13" s="212"/>
      <c r="EZ13" s="212"/>
      <c r="FA13" s="212"/>
      <c r="FB13" s="212"/>
      <c r="FC13" s="212"/>
      <c r="FD13" s="212"/>
      <c r="FE13" s="212"/>
      <c r="FF13" s="212"/>
      <c r="FG13" s="212"/>
      <c r="FH13" s="212"/>
      <c r="FI13" s="212"/>
      <c r="FJ13" s="212"/>
      <c r="FK13" s="212"/>
      <c r="FL13" s="212"/>
      <c r="FM13" s="212"/>
      <c r="FN13" s="212"/>
      <c r="FO13" s="212"/>
      <c r="FP13" s="212"/>
      <c r="FQ13" s="212"/>
      <c r="FR13" s="212"/>
      <c r="FS13" s="212"/>
      <c r="FT13" s="212"/>
      <c r="FU13" s="212"/>
      <c r="FV13" s="212"/>
      <c r="FW13" s="212"/>
      <c r="FX13" s="212"/>
      <c r="FY13" s="212"/>
      <c r="FZ13" s="212"/>
      <c r="GA13" s="212"/>
      <c r="GB13" s="212"/>
      <c r="GC13" s="212"/>
      <c r="GD13" s="212"/>
      <c r="GE13" s="212"/>
      <c r="GF13" s="212"/>
      <c r="GG13" s="212"/>
      <c r="GH13" s="212"/>
      <c r="GI13" s="212"/>
      <c r="GJ13" s="212"/>
      <c r="GK13" s="212"/>
      <c r="GL13" s="212"/>
      <c r="GM13" s="212"/>
      <c r="GN13" s="212"/>
      <c r="GO13" s="212"/>
      <c r="GP13" s="212"/>
      <c r="GQ13" s="212"/>
      <c r="GR13" s="212"/>
      <c r="GS13" s="212"/>
      <c r="GT13" s="212"/>
      <c r="GU13" s="212"/>
      <c r="GV13" s="212"/>
      <c r="GW13" s="212"/>
      <c r="GX13" s="212"/>
      <c r="GY13" s="212"/>
      <c r="GZ13" s="212"/>
      <c r="HA13" s="212"/>
      <c r="HB13" s="212"/>
      <c r="HC13" s="212"/>
      <c r="HD13" s="212"/>
      <c r="HE13" s="212"/>
      <c r="HF13" s="212"/>
      <c r="HG13" s="212"/>
      <c r="HH13" s="212"/>
      <c r="HI13" s="212"/>
      <c r="HJ13" s="212"/>
      <c r="HK13" s="212"/>
      <c r="HL13" s="212"/>
      <c r="HM13" s="212"/>
      <c r="HN13" s="212"/>
      <c r="HO13" s="212"/>
      <c r="HP13" s="212"/>
      <c r="HQ13" s="212"/>
      <c r="HR13" s="212"/>
      <c r="HS13" s="212"/>
      <c r="HT13" s="212"/>
      <c r="HU13" s="212"/>
      <c r="HV13" s="212"/>
      <c r="HW13" s="212"/>
      <c r="HX13" s="212"/>
      <c r="HY13" s="212"/>
      <c r="HZ13" s="212"/>
      <c r="IA13" s="212"/>
      <c r="IB13" s="212"/>
      <c r="IC13" s="212"/>
      <c r="ID13" s="212"/>
      <c r="IE13" s="212"/>
      <c r="IF13" s="212"/>
      <c r="IG13" s="212"/>
      <c r="IH13" s="212"/>
      <c r="II13" s="212"/>
      <c r="IJ13" s="212"/>
      <c r="IK13" s="212"/>
      <c r="IL13" s="212"/>
      <c r="IM13" s="212"/>
      <c r="IN13" s="212"/>
      <c r="IO13" s="212"/>
      <c r="IP13" s="212"/>
      <c r="IQ13" s="212"/>
      <c r="IR13" s="212"/>
      <c r="IS13" s="212"/>
      <c r="IT13" s="212"/>
      <c r="IU13" s="212"/>
      <c r="IV13" s="212"/>
      <c r="IW13" s="212"/>
    </row>
    <row r="14" s="209" customFormat="1" ht="21" customHeight="1" spans="1:257">
      <c r="A14" s="229" t="s">
        <v>176</v>
      </c>
      <c r="B14" s="230">
        <f>C14-0.7</f>
        <v>15.6</v>
      </c>
      <c r="C14" s="230">
        <f>D14-0.7</f>
        <v>16.3</v>
      </c>
      <c r="D14" s="231">
        <v>17</v>
      </c>
      <c r="E14" s="230">
        <f>D14+0.7</f>
        <v>17.7</v>
      </c>
      <c r="F14" s="230">
        <f>E14+0.7</f>
        <v>18.4</v>
      </c>
      <c r="G14" s="230">
        <f>F14+0.95</f>
        <v>19.35</v>
      </c>
      <c r="H14" s="230">
        <f>G14+0.95</f>
        <v>20.3</v>
      </c>
      <c r="I14" s="257"/>
      <c r="J14" s="251"/>
      <c r="K14" s="252" t="s">
        <v>281</v>
      </c>
      <c r="L14" s="252" t="s">
        <v>282</v>
      </c>
      <c r="M14" s="252" t="s">
        <v>280</v>
      </c>
      <c r="N14" s="252" t="s">
        <v>201</v>
      </c>
      <c r="O14" s="252" t="s">
        <v>272</v>
      </c>
      <c r="P14" s="255" t="s">
        <v>201</v>
      </c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2"/>
      <c r="EI14" s="212"/>
      <c r="EJ14" s="212"/>
      <c r="EK14" s="212"/>
      <c r="EL14" s="212"/>
      <c r="EM14" s="212"/>
      <c r="EN14" s="212"/>
      <c r="EO14" s="212"/>
      <c r="EP14" s="212"/>
      <c r="EQ14" s="212"/>
      <c r="ER14" s="212"/>
      <c r="ES14" s="212"/>
      <c r="ET14" s="212"/>
      <c r="EU14" s="212"/>
      <c r="EV14" s="212"/>
      <c r="EW14" s="212"/>
      <c r="EX14" s="212"/>
      <c r="EY14" s="212"/>
      <c r="EZ14" s="212"/>
      <c r="FA14" s="212"/>
      <c r="FB14" s="212"/>
      <c r="FC14" s="212"/>
      <c r="FD14" s="212"/>
      <c r="FE14" s="212"/>
      <c r="FF14" s="212"/>
      <c r="FG14" s="212"/>
      <c r="FH14" s="212"/>
      <c r="FI14" s="212"/>
      <c r="FJ14" s="212"/>
      <c r="FK14" s="212"/>
      <c r="FL14" s="212"/>
      <c r="FM14" s="212"/>
      <c r="FN14" s="212"/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2"/>
      <c r="HC14" s="212"/>
      <c r="HD14" s="212"/>
      <c r="HE14" s="212"/>
      <c r="HF14" s="212"/>
      <c r="HG14" s="212"/>
      <c r="HH14" s="212"/>
      <c r="HI14" s="212"/>
      <c r="HJ14" s="212"/>
      <c r="HK14" s="212"/>
      <c r="HL14" s="212"/>
      <c r="HM14" s="212"/>
      <c r="HN14" s="212"/>
      <c r="HO14" s="212"/>
      <c r="HP14" s="212"/>
      <c r="HQ14" s="212"/>
      <c r="HR14" s="212"/>
      <c r="HS14" s="212"/>
      <c r="HT14" s="212"/>
      <c r="HU14" s="212"/>
      <c r="HV14" s="212"/>
      <c r="HW14" s="212"/>
      <c r="HX14" s="212"/>
      <c r="HY14" s="212"/>
      <c r="HZ14" s="212"/>
      <c r="IA14" s="212"/>
      <c r="IB14" s="212"/>
      <c r="IC14" s="212"/>
      <c r="ID14" s="212"/>
      <c r="IE14" s="212"/>
      <c r="IF14" s="212"/>
      <c r="IG14" s="212"/>
      <c r="IH14" s="212"/>
      <c r="II14" s="212"/>
      <c r="IJ14" s="212"/>
      <c r="IK14" s="212"/>
      <c r="IL14" s="212"/>
      <c r="IM14" s="212"/>
      <c r="IN14" s="212"/>
      <c r="IO14" s="212"/>
      <c r="IP14" s="212"/>
      <c r="IQ14" s="212"/>
      <c r="IR14" s="212"/>
      <c r="IS14" s="212"/>
      <c r="IT14" s="212"/>
      <c r="IU14" s="212"/>
      <c r="IV14" s="212"/>
      <c r="IW14" s="212"/>
    </row>
    <row r="15" s="209" customFormat="1" ht="21" customHeight="1" spans="1:257">
      <c r="A15" s="229" t="s">
        <v>179</v>
      </c>
      <c r="B15" s="230">
        <f>C15</f>
        <v>1.3</v>
      </c>
      <c r="C15" s="230">
        <f>D15</f>
        <v>1.3</v>
      </c>
      <c r="D15" s="231">
        <v>1.3</v>
      </c>
      <c r="E15" s="230">
        <f t="shared" ref="E15:H15" si="5">D15</f>
        <v>1.3</v>
      </c>
      <c r="F15" s="230">
        <f t="shared" si="5"/>
        <v>1.3</v>
      </c>
      <c r="G15" s="230">
        <f t="shared" si="5"/>
        <v>1.3</v>
      </c>
      <c r="H15" s="230">
        <f t="shared" si="5"/>
        <v>1.3</v>
      </c>
      <c r="I15" s="258"/>
      <c r="J15" s="251"/>
      <c r="K15" s="252" t="s">
        <v>201</v>
      </c>
      <c r="L15" s="252" t="s">
        <v>201</v>
      </c>
      <c r="M15" s="252" t="s">
        <v>201</v>
      </c>
      <c r="N15" s="252" t="s">
        <v>201</v>
      </c>
      <c r="O15" s="252" t="s">
        <v>201</v>
      </c>
      <c r="P15" s="255" t="s">
        <v>201</v>
      </c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212"/>
      <c r="DS15" s="212"/>
      <c r="DT15" s="212"/>
      <c r="DU15" s="212"/>
      <c r="DV15" s="212"/>
      <c r="DW15" s="212"/>
      <c r="DX15" s="212"/>
      <c r="DY15" s="212"/>
      <c r="DZ15" s="212"/>
      <c r="EA15" s="212"/>
      <c r="EB15" s="212"/>
      <c r="EC15" s="212"/>
      <c r="ED15" s="212"/>
      <c r="EE15" s="212"/>
      <c r="EF15" s="212"/>
      <c r="EG15" s="212"/>
      <c r="EH15" s="212"/>
      <c r="EI15" s="212"/>
      <c r="EJ15" s="212"/>
      <c r="EK15" s="212"/>
      <c r="EL15" s="212"/>
      <c r="EM15" s="212"/>
      <c r="EN15" s="212"/>
      <c r="EO15" s="212"/>
      <c r="EP15" s="212"/>
      <c r="EQ15" s="212"/>
      <c r="ER15" s="212"/>
      <c r="ES15" s="212"/>
      <c r="ET15" s="212"/>
      <c r="EU15" s="212"/>
      <c r="EV15" s="212"/>
      <c r="EW15" s="212"/>
      <c r="EX15" s="212"/>
      <c r="EY15" s="212"/>
      <c r="EZ15" s="212"/>
      <c r="FA15" s="212"/>
      <c r="FB15" s="212"/>
      <c r="FC15" s="212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FQ15" s="212"/>
      <c r="FR15" s="212"/>
      <c r="FS15" s="212"/>
      <c r="FT15" s="212"/>
      <c r="FU15" s="212"/>
      <c r="FV15" s="212"/>
      <c r="FW15" s="212"/>
      <c r="FX15" s="212"/>
      <c r="FY15" s="212"/>
      <c r="FZ15" s="212"/>
      <c r="GA15" s="212"/>
      <c r="GB15" s="212"/>
      <c r="GC15" s="212"/>
      <c r="GD15" s="212"/>
      <c r="GE15" s="212"/>
      <c r="GF15" s="212"/>
      <c r="GG15" s="212"/>
      <c r="GH15" s="212"/>
      <c r="GI15" s="212"/>
      <c r="GJ15" s="212"/>
      <c r="GK15" s="212"/>
      <c r="GL15" s="212"/>
      <c r="GM15" s="212"/>
      <c r="GN15" s="212"/>
      <c r="GO15" s="212"/>
      <c r="GP15" s="212"/>
      <c r="GQ15" s="212"/>
      <c r="GR15" s="212"/>
      <c r="GS15" s="212"/>
      <c r="GT15" s="212"/>
      <c r="GU15" s="212"/>
      <c r="GV15" s="212"/>
      <c r="GW15" s="212"/>
      <c r="GX15" s="212"/>
      <c r="GY15" s="212"/>
      <c r="GZ15" s="212"/>
      <c r="HA15" s="212"/>
      <c r="HB15" s="212"/>
      <c r="HC15" s="212"/>
      <c r="HD15" s="212"/>
      <c r="HE15" s="212"/>
      <c r="HF15" s="212"/>
      <c r="HG15" s="212"/>
      <c r="HH15" s="212"/>
      <c r="HI15" s="212"/>
      <c r="HJ15" s="212"/>
      <c r="HK15" s="212"/>
      <c r="HL15" s="212"/>
      <c r="HM15" s="212"/>
      <c r="HN15" s="212"/>
      <c r="HO15" s="212"/>
      <c r="HP15" s="212"/>
      <c r="HQ15" s="212"/>
      <c r="HR15" s="212"/>
      <c r="HS15" s="212"/>
      <c r="HT15" s="212"/>
      <c r="HU15" s="212"/>
      <c r="HV15" s="212"/>
      <c r="HW15" s="212"/>
      <c r="HX15" s="212"/>
      <c r="HY15" s="212"/>
      <c r="HZ15" s="212"/>
      <c r="IA15" s="212"/>
      <c r="IB15" s="212"/>
      <c r="IC15" s="212"/>
      <c r="ID15" s="212"/>
      <c r="IE15" s="212"/>
      <c r="IF15" s="212"/>
      <c r="IG15" s="212"/>
      <c r="IH15" s="212"/>
      <c r="II15" s="212"/>
      <c r="IJ15" s="212"/>
      <c r="IK15" s="212"/>
      <c r="IL15" s="212"/>
      <c r="IM15" s="212"/>
      <c r="IN15" s="212"/>
      <c r="IO15" s="212"/>
      <c r="IP15" s="212"/>
      <c r="IQ15" s="212"/>
      <c r="IR15" s="212"/>
      <c r="IS15" s="212"/>
      <c r="IT15" s="212"/>
      <c r="IU15" s="212"/>
      <c r="IV15" s="212"/>
      <c r="IW15" s="212"/>
    </row>
    <row r="16" s="209" customFormat="1" ht="21" customHeight="1" spans="1:257">
      <c r="A16" s="233"/>
      <c r="B16" s="234"/>
      <c r="C16" s="234"/>
      <c r="D16" s="235"/>
      <c r="E16" s="234"/>
      <c r="F16" s="234"/>
      <c r="G16" s="234"/>
      <c r="H16" s="234"/>
      <c r="I16" s="259"/>
      <c r="J16" s="251"/>
      <c r="K16" s="252"/>
      <c r="L16" s="252"/>
      <c r="M16" s="252"/>
      <c r="N16" s="252"/>
      <c r="O16" s="252"/>
      <c r="P16" s="255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2"/>
      <c r="EI16" s="212"/>
      <c r="EJ16" s="212"/>
      <c r="EK16" s="212"/>
      <c r="EL16" s="212"/>
      <c r="EM16" s="212"/>
      <c r="EN16" s="212"/>
      <c r="EO16" s="212"/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  <c r="HK16" s="212"/>
      <c r="HL16" s="212"/>
      <c r="HM16" s="212"/>
      <c r="HN16" s="212"/>
      <c r="HO16" s="212"/>
      <c r="HP16" s="212"/>
      <c r="HQ16" s="212"/>
      <c r="HR16" s="212"/>
      <c r="HS16" s="212"/>
      <c r="HT16" s="212"/>
      <c r="HU16" s="212"/>
      <c r="HV16" s="212"/>
      <c r="HW16" s="212"/>
      <c r="HX16" s="212"/>
      <c r="HY16" s="212"/>
      <c r="HZ16" s="212"/>
      <c r="IA16" s="212"/>
      <c r="IB16" s="212"/>
      <c r="IC16" s="212"/>
      <c r="ID16" s="212"/>
      <c r="IE16" s="212"/>
      <c r="IF16" s="212"/>
      <c r="IG16" s="212"/>
      <c r="IH16" s="212"/>
      <c r="II16" s="212"/>
      <c r="IJ16" s="212"/>
      <c r="IK16" s="212"/>
      <c r="IL16" s="212"/>
      <c r="IM16" s="212"/>
      <c r="IN16" s="212"/>
      <c r="IO16" s="212"/>
      <c r="IP16" s="212"/>
      <c r="IQ16" s="212"/>
      <c r="IR16" s="212"/>
      <c r="IS16" s="212"/>
      <c r="IT16" s="212"/>
      <c r="IU16" s="212"/>
      <c r="IV16" s="212"/>
      <c r="IW16" s="212"/>
    </row>
    <row r="17" s="209" customFormat="1" ht="17.25" spans="1:257">
      <c r="A17" s="236"/>
      <c r="B17" s="237"/>
      <c r="C17" s="237"/>
      <c r="D17" s="237"/>
      <c r="E17" s="238"/>
      <c r="F17" s="237"/>
      <c r="G17" s="237"/>
      <c r="H17" s="237"/>
      <c r="I17" s="237"/>
      <c r="J17" s="260"/>
      <c r="K17" s="261"/>
      <c r="L17" s="261"/>
      <c r="M17" s="262"/>
      <c r="N17" s="261"/>
      <c r="O17" s="261"/>
      <c r="P17" s="263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2"/>
      <c r="BT17" s="212"/>
      <c r="BU17" s="212"/>
      <c r="BV17" s="212"/>
      <c r="BW17" s="212"/>
      <c r="BX17" s="212"/>
      <c r="BY17" s="212"/>
      <c r="BZ17" s="212"/>
      <c r="CA17" s="212"/>
      <c r="CB17" s="212"/>
      <c r="CC17" s="212"/>
      <c r="CD17" s="212"/>
      <c r="CE17" s="212"/>
      <c r="CF17" s="212"/>
      <c r="CG17" s="212"/>
      <c r="CH17" s="212"/>
      <c r="CI17" s="212"/>
      <c r="CJ17" s="212"/>
      <c r="CK17" s="212"/>
      <c r="CL17" s="212"/>
      <c r="CM17" s="212"/>
      <c r="CN17" s="212"/>
      <c r="CO17" s="212"/>
      <c r="CP17" s="212"/>
      <c r="CQ17" s="212"/>
      <c r="CR17" s="212"/>
      <c r="CS17" s="212"/>
      <c r="CT17" s="212"/>
      <c r="CU17" s="212"/>
      <c r="CV17" s="212"/>
      <c r="CW17" s="212"/>
      <c r="CX17" s="212"/>
      <c r="CY17" s="212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  <c r="DK17" s="212"/>
      <c r="DL17" s="212"/>
      <c r="DM17" s="212"/>
      <c r="DN17" s="212"/>
      <c r="DO17" s="212"/>
      <c r="DP17" s="212"/>
      <c r="DQ17" s="212"/>
      <c r="DR17" s="212"/>
      <c r="DS17" s="212"/>
      <c r="DT17" s="212"/>
      <c r="DU17" s="212"/>
      <c r="DV17" s="212"/>
      <c r="DW17" s="212"/>
      <c r="DX17" s="212"/>
      <c r="DY17" s="212"/>
      <c r="DZ17" s="212"/>
      <c r="EA17" s="212"/>
      <c r="EB17" s="212"/>
      <c r="EC17" s="212"/>
      <c r="ED17" s="212"/>
      <c r="EE17" s="212"/>
      <c r="EF17" s="212"/>
      <c r="EG17" s="212"/>
      <c r="EH17" s="212"/>
      <c r="EI17" s="212"/>
      <c r="EJ17" s="212"/>
      <c r="EK17" s="212"/>
      <c r="EL17" s="212"/>
      <c r="EM17" s="212"/>
      <c r="EN17" s="212"/>
      <c r="EO17" s="212"/>
      <c r="EP17" s="212"/>
      <c r="EQ17" s="212"/>
      <c r="ER17" s="212"/>
      <c r="ES17" s="212"/>
      <c r="ET17" s="212"/>
      <c r="EU17" s="212"/>
      <c r="EV17" s="212"/>
      <c r="EW17" s="212"/>
      <c r="EX17" s="212"/>
      <c r="EY17" s="212"/>
      <c r="EZ17" s="212"/>
      <c r="FA17" s="212"/>
      <c r="FB17" s="212"/>
      <c r="FC17" s="212"/>
      <c r="FD17" s="212"/>
      <c r="FE17" s="212"/>
      <c r="FF17" s="212"/>
      <c r="FG17" s="212"/>
      <c r="FH17" s="212"/>
      <c r="FI17" s="212"/>
      <c r="FJ17" s="212"/>
      <c r="FK17" s="212"/>
      <c r="FL17" s="212"/>
      <c r="FM17" s="212"/>
      <c r="FN17" s="212"/>
      <c r="FO17" s="212"/>
      <c r="FP17" s="212"/>
      <c r="FQ17" s="212"/>
      <c r="FR17" s="212"/>
      <c r="FS17" s="212"/>
      <c r="FT17" s="212"/>
      <c r="FU17" s="212"/>
      <c r="FV17" s="212"/>
      <c r="FW17" s="212"/>
      <c r="FX17" s="212"/>
      <c r="FY17" s="212"/>
      <c r="FZ17" s="212"/>
      <c r="GA17" s="212"/>
      <c r="GB17" s="212"/>
      <c r="GC17" s="212"/>
      <c r="GD17" s="212"/>
      <c r="GE17" s="212"/>
      <c r="GF17" s="212"/>
      <c r="GG17" s="212"/>
      <c r="GH17" s="212"/>
      <c r="GI17" s="212"/>
      <c r="GJ17" s="212"/>
      <c r="GK17" s="212"/>
      <c r="GL17" s="212"/>
      <c r="GM17" s="212"/>
      <c r="GN17" s="212"/>
      <c r="GO17" s="212"/>
      <c r="GP17" s="212"/>
      <c r="GQ17" s="212"/>
      <c r="GR17" s="212"/>
      <c r="GS17" s="212"/>
      <c r="GT17" s="212"/>
      <c r="GU17" s="212"/>
      <c r="GV17" s="212"/>
      <c r="GW17" s="212"/>
      <c r="GX17" s="212"/>
      <c r="GY17" s="212"/>
      <c r="GZ17" s="212"/>
      <c r="HA17" s="212"/>
      <c r="HB17" s="212"/>
      <c r="HC17" s="212"/>
      <c r="HD17" s="212"/>
      <c r="HE17" s="212"/>
      <c r="HF17" s="212"/>
      <c r="HG17" s="212"/>
      <c r="HH17" s="212"/>
      <c r="HI17" s="212"/>
      <c r="HJ17" s="212"/>
      <c r="HK17" s="212"/>
      <c r="HL17" s="212"/>
      <c r="HM17" s="212"/>
      <c r="HN17" s="212"/>
      <c r="HO17" s="212"/>
      <c r="HP17" s="212"/>
      <c r="HQ17" s="212"/>
      <c r="HR17" s="212"/>
      <c r="HS17" s="212"/>
      <c r="HT17" s="212"/>
      <c r="HU17" s="212"/>
      <c r="HV17" s="212"/>
      <c r="HW17" s="212"/>
      <c r="HX17" s="212"/>
      <c r="HY17" s="212"/>
      <c r="HZ17" s="212"/>
      <c r="IA17" s="212"/>
      <c r="IB17" s="212"/>
      <c r="IC17" s="212"/>
      <c r="ID17" s="212"/>
      <c r="IE17" s="212"/>
      <c r="IF17" s="212"/>
      <c r="IG17" s="212"/>
      <c r="IH17" s="212"/>
      <c r="II17" s="212"/>
      <c r="IJ17" s="212"/>
      <c r="IK17" s="212"/>
      <c r="IL17" s="212"/>
      <c r="IM17" s="212"/>
      <c r="IN17" s="212"/>
      <c r="IO17" s="212"/>
      <c r="IP17" s="212"/>
      <c r="IQ17" s="212"/>
      <c r="IR17" s="212"/>
      <c r="IS17" s="212"/>
      <c r="IT17" s="212"/>
      <c r="IU17" s="212"/>
      <c r="IV17" s="212"/>
      <c r="IW17" s="212"/>
    </row>
    <row r="18" s="209" customFormat="1" spans="1:257">
      <c r="A18" s="239" t="s">
        <v>180</v>
      </c>
      <c r="B18" s="239"/>
      <c r="C18" s="239"/>
      <c r="D18" s="240"/>
      <c r="N18" s="211"/>
      <c r="O18" s="211"/>
      <c r="P18" s="211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2"/>
      <c r="BX18" s="212"/>
      <c r="BY18" s="212"/>
      <c r="BZ18" s="212"/>
      <c r="CA18" s="212"/>
      <c r="CB18" s="212"/>
      <c r="CC18" s="212"/>
      <c r="CD18" s="212"/>
      <c r="CE18" s="212"/>
      <c r="CF18" s="212"/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12"/>
      <c r="DT18" s="212"/>
      <c r="DU18" s="212"/>
      <c r="DV18" s="212"/>
      <c r="DW18" s="212"/>
      <c r="DX18" s="212"/>
      <c r="DY18" s="212"/>
      <c r="DZ18" s="212"/>
      <c r="EA18" s="212"/>
      <c r="EB18" s="212"/>
      <c r="EC18" s="212"/>
      <c r="ED18" s="212"/>
      <c r="EE18" s="212"/>
      <c r="EF18" s="212"/>
      <c r="EG18" s="212"/>
      <c r="EH18" s="212"/>
      <c r="EI18" s="212"/>
      <c r="EJ18" s="212"/>
      <c r="EK18" s="212"/>
      <c r="EL18" s="212"/>
      <c r="EM18" s="212"/>
      <c r="EN18" s="212"/>
      <c r="EO18" s="212"/>
      <c r="EP18" s="212"/>
      <c r="EQ18" s="212"/>
      <c r="ER18" s="212"/>
      <c r="ES18" s="212"/>
      <c r="ET18" s="212"/>
      <c r="EU18" s="212"/>
      <c r="EV18" s="212"/>
      <c r="EW18" s="212"/>
      <c r="EX18" s="212"/>
      <c r="EY18" s="212"/>
      <c r="EZ18" s="212"/>
      <c r="FA18" s="212"/>
      <c r="FB18" s="212"/>
      <c r="FC18" s="212"/>
      <c r="FD18" s="212"/>
      <c r="FE18" s="212"/>
      <c r="FF18" s="212"/>
      <c r="FG18" s="212"/>
      <c r="FH18" s="212"/>
      <c r="FI18" s="212"/>
      <c r="FJ18" s="212"/>
      <c r="FK18" s="212"/>
      <c r="FL18" s="212"/>
      <c r="FM18" s="212"/>
      <c r="FN18" s="212"/>
      <c r="FO18" s="212"/>
      <c r="FP18" s="212"/>
      <c r="FQ18" s="212"/>
      <c r="FR18" s="212"/>
      <c r="FS18" s="212"/>
      <c r="FT18" s="212"/>
      <c r="FU18" s="212"/>
      <c r="FV18" s="212"/>
      <c r="FW18" s="212"/>
      <c r="FX18" s="212"/>
      <c r="FY18" s="212"/>
      <c r="FZ18" s="212"/>
      <c r="GA18" s="212"/>
      <c r="GB18" s="212"/>
      <c r="GC18" s="212"/>
      <c r="GD18" s="212"/>
      <c r="GE18" s="212"/>
      <c r="GF18" s="212"/>
      <c r="GG18" s="212"/>
      <c r="GH18" s="212"/>
      <c r="GI18" s="212"/>
      <c r="GJ18" s="212"/>
      <c r="GK18" s="212"/>
      <c r="GL18" s="212"/>
      <c r="GM18" s="212"/>
      <c r="GN18" s="212"/>
      <c r="GO18" s="212"/>
      <c r="GP18" s="212"/>
      <c r="GQ18" s="212"/>
      <c r="GR18" s="212"/>
      <c r="GS18" s="212"/>
      <c r="GT18" s="212"/>
      <c r="GU18" s="212"/>
      <c r="GV18" s="212"/>
      <c r="GW18" s="212"/>
      <c r="GX18" s="212"/>
      <c r="GY18" s="212"/>
      <c r="GZ18" s="212"/>
      <c r="HA18" s="212"/>
      <c r="HB18" s="212"/>
      <c r="HC18" s="212"/>
      <c r="HD18" s="212"/>
      <c r="HE18" s="212"/>
      <c r="HF18" s="212"/>
      <c r="HG18" s="212"/>
      <c r="HH18" s="212"/>
      <c r="HI18" s="212"/>
      <c r="HJ18" s="212"/>
      <c r="HK18" s="212"/>
      <c r="HL18" s="212"/>
      <c r="HM18" s="212"/>
      <c r="HN18" s="212"/>
      <c r="HO18" s="212"/>
      <c r="HP18" s="212"/>
      <c r="HQ18" s="212"/>
      <c r="HR18" s="212"/>
      <c r="HS18" s="212"/>
      <c r="HT18" s="212"/>
      <c r="HU18" s="212"/>
      <c r="HV18" s="212"/>
      <c r="HW18" s="212"/>
      <c r="HX18" s="212"/>
      <c r="HY18" s="212"/>
      <c r="HZ18" s="212"/>
      <c r="IA18" s="212"/>
      <c r="IB18" s="212"/>
      <c r="IC18" s="212"/>
      <c r="ID18" s="212"/>
      <c r="IE18" s="212"/>
      <c r="IF18" s="212"/>
      <c r="IG18" s="212"/>
      <c r="IH18" s="212"/>
      <c r="II18" s="212"/>
      <c r="IJ18" s="212"/>
      <c r="IK18" s="212"/>
      <c r="IL18" s="212"/>
      <c r="IM18" s="212"/>
      <c r="IN18" s="212"/>
      <c r="IO18" s="212"/>
      <c r="IP18" s="212"/>
      <c r="IQ18" s="212"/>
      <c r="IR18" s="212"/>
      <c r="IS18" s="212"/>
      <c r="IT18" s="212"/>
      <c r="IU18" s="212"/>
      <c r="IV18" s="212"/>
      <c r="IW18" s="212"/>
    </row>
    <row r="19" s="209" customFormat="1" spans="4:257">
      <c r="D19" s="210"/>
      <c r="K19" s="264" t="s">
        <v>181</v>
      </c>
      <c r="L19" s="265">
        <v>45673</v>
      </c>
      <c r="M19" s="264" t="s">
        <v>182</v>
      </c>
      <c r="N19" s="266" t="s">
        <v>140</v>
      </c>
      <c r="O19" s="266" t="s">
        <v>183</v>
      </c>
      <c r="P19" s="211" t="s">
        <v>143</v>
      </c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2"/>
      <c r="CJ19" s="212"/>
      <c r="CK19" s="212"/>
      <c r="CL19" s="212"/>
      <c r="CM19" s="212"/>
      <c r="CN19" s="212"/>
      <c r="CO19" s="212"/>
      <c r="CP19" s="212"/>
      <c r="CQ19" s="212"/>
      <c r="CR19" s="212"/>
      <c r="CS19" s="212"/>
      <c r="CT19" s="212"/>
      <c r="CU19" s="212"/>
      <c r="CV19" s="212"/>
      <c r="CW19" s="212"/>
      <c r="CX19" s="212"/>
      <c r="CY19" s="212"/>
      <c r="CZ19" s="212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  <c r="DK19" s="212"/>
      <c r="DL19" s="212"/>
      <c r="DM19" s="212"/>
      <c r="DN19" s="212"/>
      <c r="DO19" s="212"/>
      <c r="DP19" s="212"/>
      <c r="DQ19" s="212"/>
      <c r="DR19" s="212"/>
      <c r="DS19" s="212"/>
      <c r="DT19" s="212"/>
      <c r="DU19" s="212"/>
      <c r="DV19" s="212"/>
      <c r="DW19" s="212"/>
      <c r="DX19" s="212"/>
      <c r="DY19" s="212"/>
      <c r="DZ19" s="212"/>
      <c r="EA19" s="212"/>
      <c r="EB19" s="212"/>
      <c r="EC19" s="212"/>
      <c r="ED19" s="212"/>
      <c r="EE19" s="212"/>
      <c r="EF19" s="212"/>
      <c r="EG19" s="212"/>
      <c r="EH19" s="212"/>
      <c r="EI19" s="212"/>
      <c r="EJ19" s="212"/>
      <c r="EK19" s="212"/>
      <c r="EL19" s="212"/>
      <c r="EM19" s="212"/>
      <c r="EN19" s="212"/>
      <c r="EO19" s="212"/>
      <c r="EP19" s="212"/>
      <c r="EQ19" s="212"/>
      <c r="ER19" s="212"/>
      <c r="ES19" s="212"/>
      <c r="ET19" s="212"/>
      <c r="EU19" s="212"/>
      <c r="EV19" s="212"/>
      <c r="EW19" s="212"/>
      <c r="EX19" s="212"/>
      <c r="EY19" s="212"/>
      <c r="EZ19" s="212"/>
      <c r="FA19" s="212"/>
      <c r="FB19" s="212"/>
      <c r="FC19" s="212"/>
      <c r="FD19" s="212"/>
      <c r="FE19" s="212"/>
      <c r="FF19" s="212"/>
      <c r="FG19" s="212"/>
      <c r="FH19" s="212"/>
      <c r="FI19" s="212"/>
      <c r="FJ19" s="212"/>
      <c r="FK19" s="212"/>
      <c r="FL19" s="212"/>
      <c r="FM19" s="212"/>
      <c r="FN19" s="212"/>
      <c r="FO19" s="212"/>
      <c r="FP19" s="212"/>
      <c r="FQ19" s="212"/>
      <c r="FR19" s="212"/>
      <c r="FS19" s="212"/>
      <c r="FT19" s="212"/>
      <c r="FU19" s="212"/>
      <c r="FV19" s="212"/>
      <c r="FW19" s="212"/>
      <c r="FX19" s="212"/>
      <c r="FY19" s="212"/>
      <c r="FZ19" s="212"/>
      <c r="GA19" s="212"/>
      <c r="GB19" s="212"/>
      <c r="GC19" s="212"/>
      <c r="GD19" s="212"/>
      <c r="GE19" s="212"/>
      <c r="GF19" s="212"/>
      <c r="GG19" s="212"/>
      <c r="GH19" s="212"/>
      <c r="GI19" s="212"/>
      <c r="GJ19" s="212"/>
      <c r="GK19" s="212"/>
      <c r="GL19" s="212"/>
      <c r="GM19" s="212"/>
      <c r="GN19" s="212"/>
      <c r="GO19" s="212"/>
      <c r="GP19" s="212"/>
      <c r="GQ19" s="212"/>
      <c r="GR19" s="212"/>
      <c r="GS19" s="212"/>
      <c r="GT19" s="212"/>
      <c r="GU19" s="212"/>
      <c r="GV19" s="212"/>
      <c r="GW19" s="212"/>
      <c r="GX19" s="212"/>
      <c r="GY19" s="212"/>
      <c r="GZ19" s="212"/>
      <c r="HA19" s="212"/>
      <c r="HB19" s="212"/>
      <c r="HC19" s="212"/>
      <c r="HD19" s="212"/>
      <c r="HE19" s="212"/>
      <c r="HF19" s="212"/>
      <c r="HG19" s="212"/>
      <c r="HH19" s="212"/>
      <c r="HI19" s="212"/>
      <c r="HJ19" s="212"/>
      <c r="HK19" s="212"/>
      <c r="HL19" s="212"/>
      <c r="HM19" s="212"/>
      <c r="HN19" s="212"/>
      <c r="HO19" s="212"/>
      <c r="HP19" s="212"/>
      <c r="HQ19" s="212"/>
      <c r="HR19" s="212"/>
      <c r="HS19" s="212"/>
      <c r="HT19" s="212"/>
      <c r="HU19" s="212"/>
      <c r="HV19" s="212"/>
      <c r="HW19" s="212"/>
      <c r="HX19" s="212"/>
      <c r="HY19" s="212"/>
      <c r="HZ19" s="212"/>
      <c r="IA19" s="212"/>
      <c r="IB19" s="212"/>
      <c r="IC19" s="212"/>
      <c r="ID19" s="212"/>
      <c r="IE19" s="212"/>
      <c r="IF19" s="212"/>
      <c r="IG19" s="212"/>
      <c r="IH19" s="212"/>
      <c r="II19" s="212"/>
      <c r="IJ19" s="212"/>
      <c r="IK19" s="212"/>
      <c r="IL19" s="212"/>
      <c r="IM19" s="212"/>
      <c r="IN19" s="212"/>
      <c r="IO19" s="212"/>
      <c r="IP19" s="212"/>
      <c r="IQ19" s="212"/>
      <c r="IR19" s="212"/>
      <c r="IS19" s="212"/>
      <c r="IT19" s="212"/>
      <c r="IU19" s="212"/>
      <c r="IV19" s="212"/>
      <c r="IW19" s="212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7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1" sqref="N11"/>
    </sheetView>
  </sheetViews>
  <sheetFormatPr defaultColWidth="10.125" defaultRowHeight="14.25"/>
  <cols>
    <col min="1" max="1" width="9.625" style="130" customWidth="1"/>
    <col min="2" max="2" width="11.125" style="130" customWidth="1"/>
    <col min="3" max="3" width="9.125" style="130" customWidth="1"/>
    <col min="4" max="4" width="9.5" style="130" customWidth="1"/>
    <col min="5" max="5" width="11.375" style="130" customWidth="1"/>
    <col min="6" max="6" width="10.375" style="130" customWidth="1"/>
    <col min="7" max="7" width="9.5" style="130" customWidth="1"/>
    <col min="8" max="8" width="9.125" style="130" customWidth="1"/>
    <col min="9" max="9" width="8.125" style="130" customWidth="1"/>
    <col min="10" max="10" width="10.5" style="130" customWidth="1"/>
    <col min="11" max="11" width="12.125" style="130" customWidth="1"/>
    <col min="12" max="16384" width="10.125" style="130"/>
  </cols>
  <sheetData>
    <row r="1" ht="23.25" spans="1:11">
      <c r="A1" s="131" t="s">
        <v>205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ht="26" customHeight="1" spans="1:11">
      <c r="A2" s="132" t="s">
        <v>53</v>
      </c>
      <c r="B2" s="133" t="s">
        <v>54</v>
      </c>
      <c r="C2" s="133"/>
      <c r="D2" s="134" t="s">
        <v>61</v>
      </c>
      <c r="E2" s="135" t="str">
        <f>首期!B4</f>
        <v>TAJJAN81025</v>
      </c>
      <c r="F2" s="136" t="s">
        <v>207</v>
      </c>
      <c r="G2" s="137" t="s">
        <v>208</v>
      </c>
      <c r="H2" s="138"/>
      <c r="I2" s="166" t="s">
        <v>57</v>
      </c>
      <c r="J2" s="185" t="s">
        <v>56</v>
      </c>
      <c r="K2" s="186"/>
    </row>
    <row r="3" ht="18" customHeight="1" spans="1:11">
      <c r="A3" s="139" t="s">
        <v>75</v>
      </c>
      <c r="B3" s="140">
        <v>13832</v>
      </c>
      <c r="C3" s="140"/>
      <c r="D3" s="141" t="s">
        <v>209</v>
      </c>
      <c r="E3" s="142">
        <v>45698</v>
      </c>
      <c r="F3" s="143"/>
      <c r="G3" s="143"/>
      <c r="H3" s="144" t="s">
        <v>210</v>
      </c>
      <c r="I3" s="144"/>
      <c r="J3" s="144"/>
      <c r="K3" s="187"/>
    </row>
    <row r="4" ht="18" customHeight="1" spans="1:11">
      <c r="A4" s="145" t="s">
        <v>71</v>
      </c>
      <c r="B4" s="140">
        <v>4</v>
      </c>
      <c r="C4" s="140">
        <v>6</v>
      </c>
      <c r="D4" s="146" t="s">
        <v>211</v>
      </c>
      <c r="E4" s="143" t="s">
        <v>212</v>
      </c>
      <c r="F4" s="143"/>
      <c r="G4" s="143"/>
      <c r="H4" s="146" t="s">
        <v>213</v>
      </c>
      <c r="I4" s="146"/>
      <c r="J4" s="158" t="s">
        <v>65</v>
      </c>
      <c r="K4" s="188" t="s">
        <v>66</v>
      </c>
    </row>
    <row r="5" ht="18" customHeight="1" spans="1:11">
      <c r="A5" s="145" t="s">
        <v>214</v>
      </c>
      <c r="B5" s="140">
        <v>2</v>
      </c>
      <c r="C5" s="140"/>
      <c r="D5" s="141" t="s">
        <v>215</v>
      </c>
      <c r="E5" s="141"/>
      <c r="G5" s="141"/>
      <c r="H5" s="146" t="s">
        <v>216</v>
      </c>
      <c r="I5" s="146"/>
      <c r="J5" s="158" t="s">
        <v>65</v>
      </c>
      <c r="K5" s="188" t="s">
        <v>66</v>
      </c>
    </row>
    <row r="6" ht="18" customHeight="1" spans="1:13">
      <c r="A6" s="147" t="s">
        <v>217</v>
      </c>
      <c r="B6" s="148">
        <v>200</v>
      </c>
      <c r="C6" s="148"/>
      <c r="D6" s="149" t="s">
        <v>218</v>
      </c>
      <c r="E6" s="150"/>
      <c r="F6" s="150">
        <v>7169</v>
      </c>
      <c r="G6" s="149"/>
      <c r="H6" s="151" t="s">
        <v>219</v>
      </c>
      <c r="I6" s="151"/>
      <c r="J6" s="150" t="s">
        <v>65</v>
      </c>
      <c r="K6" s="189" t="s">
        <v>66</v>
      </c>
      <c r="M6" s="190"/>
    </row>
    <row r="7" ht="18" customHeight="1" spans="1:11">
      <c r="A7" s="152"/>
      <c r="B7" s="153"/>
      <c r="C7" s="153"/>
      <c r="D7" s="152"/>
      <c r="E7" s="153"/>
      <c r="F7" s="154"/>
      <c r="G7" s="152"/>
      <c r="H7" s="154"/>
      <c r="I7" s="153"/>
      <c r="J7" s="153"/>
      <c r="K7" s="153"/>
    </row>
    <row r="8" ht="18" customHeight="1" spans="1:11">
      <c r="A8" s="155" t="s">
        <v>220</v>
      </c>
      <c r="B8" s="136" t="s">
        <v>221</v>
      </c>
      <c r="C8" s="136" t="s">
        <v>222</v>
      </c>
      <c r="D8" s="136" t="s">
        <v>223</v>
      </c>
      <c r="E8" s="136" t="s">
        <v>224</v>
      </c>
      <c r="F8" s="136" t="s">
        <v>225</v>
      </c>
      <c r="G8" s="156" t="s">
        <v>283</v>
      </c>
      <c r="H8" s="157"/>
      <c r="I8" s="157"/>
      <c r="J8" s="157"/>
      <c r="K8" s="191"/>
    </row>
    <row r="9" ht="18" customHeight="1" spans="1:11">
      <c r="A9" s="145" t="s">
        <v>227</v>
      </c>
      <c r="B9" s="146"/>
      <c r="C9" s="158" t="s">
        <v>65</v>
      </c>
      <c r="D9" s="158" t="s">
        <v>66</v>
      </c>
      <c r="E9" s="141" t="s">
        <v>228</v>
      </c>
      <c r="F9" s="159" t="s">
        <v>229</v>
      </c>
      <c r="G9" s="160"/>
      <c r="H9" s="161"/>
      <c r="I9" s="161"/>
      <c r="J9" s="161"/>
      <c r="K9" s="192"/>
    </row>
    <row r="10" ht="18" customHeight="1" spans="1:11">
      <c r="A10" s="145" t="s">
        <v>230</v>
      </c>
      <c r="B10" s="146"/>
      <c r="C10" s="158" t="s">
        <v>65</v>
      </c>
      <c r="D10" s="158" t="s">
        <v>66</v>
      </c>
      <c r="E10" s="141" t="s">
        <v>231</v>
      </c>
      <c r="F10" s="159" t="s">
        <v>232</v>
      </c>
      <c r="G10" s="160" t="s">
        <v>233</v>
      </c>
      <c r="H10" s="161"/>
      <c r="I10" s="161"/>
      <c r="J10" s="161"/>
      <c r="K10" s="192"/>
    </row>
    <row r="11" ht="18" customHeight="1" spans="1:11">
      <c r="A11" s="162" t="s">
        <v>186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93"/>
    </row>
    <row r="12" ht="18" customHeight="1" spans="1:11">
      <c r="A12" s="139" t="s">
        <v>89</v>
      </c>
      <c r="B12" s="158" t="s">
        <v>85</v>
      </c>
      <c r="C12" s="158" t="s">
        <v>86</v>
      </c>
      <c r="D12" s="159"/>
      <c r="E12" s="141" t="s">
        <v>87</v>
      </c>
      <c r="F12" s="158" t="s">
        <v>85</v>
      </c>
      <c r="G12" s="158" t="s">
        <v>86</v>
      </c>
      <c r="H12" s="158"/>
      <c r="I12" s="141" t="s">
        <v>234</v>
      </c>
      <c r="J12" s="158" t="s">
        <v>85</v>
      </c>
      <c r="K12" s="188" t="s">
        <v>86</v>
      </c>
    </row>
    <row r="13" ht="18" customHeight="1" spans="1:11">
      <c r="A13" s="139" t="s">
        <v>92</v>
      </c>
      <c r="B13" s="158" t="s">
        <v>85</v>
      </c>
      <c r="C13" s="158" t="s">
        <v>86</v>
      </c>
      <c r="D13" s="159"/>
      <c r="E13" s="141" t="s">
        <v>97</v>
      </c>
      <c r="F13" s="158" t="s">
        <v>85</v>
      </c>
      <c r="G13" s="158" t="s">
        <v>86</v>
      </c>
      <c r="H13" s="158"/>
      <c r="I13" s="141" t="s">
        <v>235</v>
      </c>
      <c r="J13" s="158" t="s">
        <v>85</v>
      </c>
      <c r="K13" s="188" t="s">
        <v>86</v>
      </c>
    </row>
    <row r="14" ht="18" customHeight="1" spans="1:11">
      <c r="A14" s="147" t="s">
        <v>236</v>
      </c>
      <c r="B14" s="150" t="s">
        <v>85</v>
      </c>
      <c r="C14" s="150" t="s">
        <v>86</v>
      </c>
      <c r="D14" s="164"/>
      <c r="E14" s="149" t="s">
        <v>237</v>
      </c>
      <c r="F14" s="150" t="s">
        <v>85</v>
      </c>
      <c r="G14" s="150" t="s">
        <v>86</v>
      </c>
      <c r="H14" s="150"/>
      <c r="I14" s="149" t="s">
        <v>238</v>
      </c>
      <c r="J14" s="150" t="s">
        <v>85</v>
      </c>
      <c r="K14" s="189" t="s">
        <v>86</v>
      </c>
    </row>
    <row r="15" ht="18" customHeight="1" spans="1:11">
      <c r="A15" s="152"/>
      <c r="B15" s="165"/>
      <c r="C15" s="165"/>
      <c r="D15" s="153"/>
      <c r="E15" s="152"/>
      <c r="F15" s="165"/>
      <c r="G15" s="165"/>
      <c r="H15" s="165"/>
      <c r="I15" s="152"/>
      <c r="J15" s="165"/>
      <c r="K15" s="165"/>
    </row>
    <row r="16" s="128" customFormat="1" ht="18" customHeight="1" spans="1:11">
      <c r="A16" s="132" t="s">
        <v>239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94"/>
    </row>
    <row r="17" ht="18" customHeight="1" spans="1:11">
      <c r="A17" s="145" t="s">
        <v>240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95"/>
    </row>
    <row r="18" ht="18" customHeight="1" spans="1:11">
      <c r="A18" s="145" t="s">
        <v>284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95"/>
    </row>
    <row r="19" ht="22" customHeight="1" spans="1:11">
      <c r="A19" s="167"/>
      <c r="B19" s="158"/>
      <c r="C19" s="158"/>
      <c r="D19" s="158"/>
      <c r="E19" s="158"/>
      <c r="F19" s="158"/>
      <c r="G19" s="158"/>
      <c r="H19" s="158"/>
      <c r="I19" s="158"/>
      <c r="J19" s="158"/>
      <c r="K19" s="188"/>
    </row>
    <row r="20" ht="22" customHeight="1" spans="1:11">
      <c r="A20" s="168"/>
      <c r="B20" s="169"/>
      <c r="C20" s="169"/>
      <c r="D20" s="169"/>
      <c r="E20" s="169"/>
      <c r="F20" s="169"/>
      <c r="G20" s="169"/>
      <c r="H20" s="169"/>
      <c r="I20" s="169"/>
      <c r="J20" s="169"/>
      <c r="K20" s="196"/>
    </row>
    <row r="21" ht="22" customHeight="1" spans="1:11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196"/>
    </row>
    <row r="22" ht="22" customHeight="1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96"/>
    </row>
    <row r="23" ht="22" customHeight="1" spans="1:11">
      <c r="A23" s="170"/>
      <c r="B23" s="171"/>
      <c r="C23" s="171"/>
      <c r="D23" s="171"/>
      <c r="E23" s="171"/>
      <c r="F23" s="171"/>
      <c r="G23" s="171"/>
      <c r="H23" s="171"/>
      <c r="I23" s="171"/>
      <c r="J23" s="171"/>
      <c r="K23" s="197"/>
    </row>
    <row r="24" ht="18" customHeight="1" spans="1:11">
      <c r="A24" s="145" t="s">
        <v>125</v>
      </c>
      <c r="B24" s="146"/>
      <c r="C24" s="158" t="s">
        <v>65</v>
      </c>
      <c r="D24" s="158" t="s">
        <v>66</v>
      </c>
      <c r="E24" s="144"/>
      <c r="F24" s="144"/>
      <c r="G24" s="144"/>
      <c r="H24" s="144"/>
      <c r="I24" s="144"/>
      <c r="J24" s="144"/>
      <c r="K24" s="187"/>
    </row>
    <row r="25" ht="18" customHeight="1" spans="1:11">
      <c r="A25" s="172" t="s">
        <v>242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98"/>
    </row>
    <row r="26" ht="15" spans="1:11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</row>
    <row r="27" ht="20" customHeight="1" spans="1:11">
      <c r="A27" s="175" t="s">
        <v>243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99" t="s">
        <v>244</v>
      </c>
    </row>
    <row r="28" ht="23" customHeight="1" spans="1:11">
      <c r="A28" s="168" t="s">
        <v>245</v>
      </c>
      <c r="B28" s="169"/>
      <c r="C28" s="169"/>
      <c r="D28" s="169"/>
      <c r="E28" s="169"/>
      <c r="F28" s="169"/>
      <c r="G28" s="169"/>
      <c r="H28" s="169"/>
      <c r="I28" s="169"/>
      <c r="J28" s="200"/>
      <c r="K28" s="201">
        <v>2</v>
      </c>
    </row>
    <row r="29" ht="23" customHeight="1" spans="1:11">
      <c r="A29" s="168" t="s">
        <v>246</v>
      </c>
      <c r="B29" s="169"/>
      <c r="C29" s="169"/>
      <c r="D29" s="169"/>
      <c r="E29" s="169"/>
      <c r="F29" s="169"/>
      <c r="G29" s="169"/>
      <c r="H29" s="169"/>
      <c r="I29" s="169"/>
      <c r="J29" s="200"/>
      <c r="K29" s="192">
        <v>2</v>
      </c>
    </row>
    <row r="30" ht="23" customHeight="1" spans="1:11">
      <c r="A30" s="168" t="s">
        <v>285</v>
      </c>
      <c r="B30" s="169"/>
      <c r="C30" s="169"/>
      <c r="D30" s="169"/>
      <c r="E30" s="169"/>
      <c r="F30" s="169"/>
      <c r="G30" s="169"/>
      <c r="H30" s="169"/>
      <c r="I30" s="169"/>
      <c r="J30" s="200"/>
      <c r="K30" s="192">
        <v>2</v>
      </c>
    </row>
    <row r="31" ht="23" customHeight="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200"/>
      <c r="K31" s="192"/>
    </row>
    <row r="32" ht="23" customHeight="1" spans="1:11">
      <c r="A32" s="168"/>
      <c r="B32" s="169"/>
      <c r="C32" s="169"/>
      <c r="D32" s="169"/>
      <c r="E32" s="169"/>
      <c r="F32" s="169"/>
      <c r="G32" s="169"/>
      <c r="H32" s="169"/>
      <c r="I32" s="169"/>
      <c r="J32" s="200"/>
      <c r="K32" s="202"/>
    </row>
    <row r="33" ht="23" customHeight="1" spans="1:11">
      <c r="A33" s="168"/>
      <c r="B33" s="169"/>
      <c r="C33" s="169"/>
      <c r="D33" s="169"/>
      <c r="E33" s="169"/>
      <c r="F33" s="169"/>
      <c r="G33" s="169"/>
      <c r="H33" s="169"/>
      <c r="I33" s="169"/>
      <c r="J33" s="200"/>
      <c r="K33" s="203"/>
    </row>
    <row r="34" ht="23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200"/>
      <c r="K34" s="192"/>
    </row>
    <row r="35" ht="23" customHeight="1" spans="1:11">
      <c r="A35" s="168"/>
      <c r="B35" s="169"/>
      <c r="C35" s="169"/>
      <c r="D35" s="169"/>
      <c r="E35" s="169"/>
      <c r="F35" s="169"/>
      <c r="G35" s="169"/>
      <c r="H35" s="169"/>
      <c r="I35" s="169"/>
      <c r="J35" s="200"/>
      <c r="K35" s="204"/>
    </row>
    <row r="36" ht="23" customHeight="1" spans="1:11">
      <c r="A36" s="176" t="s">
        <v>247</v>
      </c>
      <c r="B36" s="177"/>
      <c r="C36" s="177"/>
      <c r="D36" s="177"/>
      <c r="E36" s="177"/>
      <c r="F36" s="177"/>
      <c r="G36" s="177"/>
      <c r="H36" s="177"/>
      <c r="I36" s="177"/>
      <c r="J36" s="205"/>
      <c r="K36" s="206">
        <f>SUM(K28:K35)</f>
        <v>6</v>
      </c>
    </row>
    <row r="37" ht="18.75" customHeight="1" spans="1:11">
      <c r="A37" s="178" t="s">
        <v>248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7"/>
    </row>
    <row r="38" s="129" customFormat="1" ht="18.75" customHeight="1" spans="1:11">
      <c r="A38" s="145" t="s">
        <v>249</v>
      </c>
      <c r="B38" s="146"/>
      <c r="C38" s="146"/>
      <c r="D38" s="144" t="s">
        <v>250</v>
      </c>
      <c r="E38" s="144"/>
      <c r="F38" s="180" t="s">
        <v>251</v>
      </c>
      <c r="G38" s="181"/>
      <c r="H38" s="146" t="s">
        <v>252</v>
      </c>
      <c r="I38" s="146"/>
      <c r="J38" s="146" t="s">
        <v>253</v>
      </c>
      <c r="K38" s="195"/>
    </row>
    <row r="39" ht="18.75" customHeight="1" spans="1:11">
      <c r="A39" s="145" t="s">
        <v>126</v>
      </c>
      <c r="B39" s="146" t="s">
        <v>286</v>
      </c>
      <c r="C39" s="146"/>
      <c r="D39" s="146"/>
      <c r="E39" s="146"/>
      <c r="F39" s="146"/>
      <c r="G39" s="146"/>
      <c r="H39" s="146"/>
      <c r="I39" s="146"/>
      <c r="J39" s="146"/>
      <c r="K39" s="195"/>
    </row>
    <row r="40" ht="24" customHeight="1" spans="1:1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95"/>
    </row>
    <row r="41" ht="24" customHeight="1" spans="1:1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95"/>
    </row>
    <row r="42" ht="32.1" customHeight="1" spans="1:11">
      <c r="A42" s="147" t="s">
        <v>137</v>
      </c>
      <c r="B42" s="182" t="s">
        <v>255</v>
      </c>
      <c r="C42" s="182"/>
      <c r="D42" s="149" t="s">
        <v>256</v>
      </c>
      <c r="E42" s="164" t="s">
        <v>287</v>
      </c>
      <c r="F42" s="149" t="s">
        <v>141</v>
      </c>
      <c r="G42" s="183">
        <v>45706</v>
      </c>
      <c r="H42" s="184" t="s">
        <v>142</v>
      </c>
      <c r="I42" s="184"/>
      <c r="J42" s="182" t="s">
        <v>143</v>
      </c>
      <c r="K42" s="20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8"/>
  <sheetViews>
    <sheetView tabSelected="1" workbookViewId="0">
      <selection activeCell="L12" sqref="L12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2.75" style="75" customWidth="1"/>
    <col min="10" max="12" width="14.625" style="75" customWidth="1"/>
    <col min="13" max="15" width="14.625" style="77" customWidth="1"/>
    <col min="16" max="253" width="9" style="75"/>
    <col min="254" max="16384" width="9" style="78"/>
  </cols>
  <sheetData>
    <row r="1" s="75" customFormat="1" ht="29" customHeight="1" spans="1:256">
      <c r="A1" s="79" t="s">
        <v>146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107"/>
      <c r="N1" s="107"/>
      <c r="O1" s="107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</row>
    <row r="2" s="75" customFormat="1" ht="20" customHeight="1" spans="1:256">
      <c r="A2" s="83" t="s">
        <v>61</v>
      </c>
      <c r="B2" s="84" t="str">
        <f>首期!B4</f>
        <v>TAJJAN81025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108"/>
      <c r="J2" s="109" t="s">
        <v>57</v>
      </c>
      <c r="K2" s="110" t="s">
        <v>56</v>
      </c>
      <c r="L2" s="110"/>
      <c r="M2" s="110"/>
      <c r="N2" s="110"/>
      <c r="O2" s="111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</row>
    <row r="3" s="75" customFormat="1" spans="1:256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112"/>
      <c r="J3" s="113"/>
      <c r="K3" s="113"/>
      <c r="L3" s="113"/>
      <c r="M3" s="113"/>
      <c r="N3" s="113"/>
      <c r="O3" s="114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</row>
    <row r="4" s="75" customFormat="1" ht="16.5" spans="1:256">
      <c r="A4" s="89"/>
      <c r="B4" s="92" t="s">
        <v>111</v>
      </c>
      <c r="C4" s="93" t="s">
        <v>112</v>
      </c>
      <c r="D4" s="93" t="s">
        <v>113</v>
      </c>
      <c r="E4" s="93" t="s">
        <v>114</v>
      </c>
      <c r="F4" s="93" t="s">
        <v>115</v>
      </c>
      <c r="G4" s="93" t="s">
        <v>116</v>
      </c>
      <c r="H4" s="93" t="s">
        <v>149</v>
      </c>
      <c r="I4" s="112"/>
      <c r="J4" s="92" t="s">
        <v>111</v>
      </c>
      <c r="K4" s="93" t="s">
        <v>112</v>
      </c>
      <c r="L4" s="93" t="s">
        <v>113</v>
      </c>
      <c r="M4" s="93" t="s">
        <v>114</v>
      </c>
      <c r="N4" s="93" t="s">
        <v>115</v>
      </c>
      <c r="O4" s="115" t="s">
        <v>116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</row>
    <row r="5" s="75" customFormat="1" ht="16.5" spans="1:256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 t="s">
        <v>157</v>
      </c>
      <c r="I5" s="116"/>
      <c r="J5" s="117" t="s">
        <v>121</v>
      </c>
      <c r="K5" s="118" t="s">
        <v>120</v>
      </c>
      <c r="L5" s="119" t="s">
        <v>119</v>
      </c>
      <c r="M5" s="117" t="s">
        <v>118</v>
      </c>
      <c r="N5" s="118" t="s">
        <v>120</v>
      </c>
      <c r="O5" s="120" t="s">
        <v>118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</row>
    <row r="6" s="75" customFormat="1" ht="21" customHeight="1" spans="1:256">
      <c r="A6" s="95" t="s">
        <v>160</v>
      </c>
      <c r="B6" s="96">
        <f>C6-1</f>
        <v>66</v>
      </c>
      <c r="C6" s="96">
        <f>D6-2</f>
        <v>67</v>
      </c>
      <c r="D6" s="97">
        <v>69</v>
      </c>
      <c r="E6" s="96">
        <f>D6+2</f>
        <v>71</v>
      </c>
      <c r="F6" s="96">
        <f>E6+2</f>
        <v>73</v>
      </c>
      <c r="G6" s="96">
        <f>F6+1</f>
        <v>74</v>
      </c>
      <c r="H6" s="96">
        <f>G6+1</f>
        <v>75</v>
      </c>
      <c r="I6" s="116"/>
      <c r="J6" s="117" t="s">
        <v>270</v>
      </c>
      <c r="K6" s="117" t="s">
        <v>271</v>
      </c>
      <c r="L6" s="117" t="s">
        <v>271</v>
      </c>
      <c r="M6" s="117" t="s">
        <v>201</v>
      </c>
      <c r="N6" s="117" t="s">
        <v>272</v>
      </c>
      <c r="O6" s="120" t="s">
        <v>201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</row>
    <row r="7" s="75" customFormat="1" ht="21" customHeight="1" spans="1:256">
      <c r="A7" s="95" t="s">
        <v>163</v>
      </c>
      <c r="B7" s="96">
        <f t="shared" ref="B7:B9" si="0">C7-4</f>
        <v>97</v>
      </c>
      <c r="C7" s="96">
        <f t="shared" ref="C7:C9" si="1">D7-4</f>
        <v>101</v>
      </c>
      <c r="D7" s="97">
        <v>105</v>
      </c>
      <c r="E7" s="96">
        <f t="shared" ref="E7:E9" si="2">D7+4</f>
        <v>109</v>
      </c>
      <c r="F7" s="96">
        <f>E7+4</f>
        <v>113</v>
      </c>
      <c r="G7" s="96">
        <f t="shared" ref="G7:G9" si="3">F7+6</f>
        <v>119</v>
      </c>
      <c r="H7" s="96">
        <f>G7+6</f>
        <v>125</v>
      </c>
      <c r="I7" s="116"/>
      <c r="J7" s="117" t="s">
        <v>201</v>
      </c>
      <c r="K7" s="117" t="s">
        <v>201</v>
      </c>
      <c r="L7" s="117" t="s">
        <v>201</v>
      </c>
      <c r="M7" s="117" t="s">
        <v>273</v>
      </c>
      <c r="N7" s="117" t="s">
        <v>274</v>
      </c>
      <c r="O7" s="120" t="s">
        <v>201</v>
      </c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</row>
    <row r="8" s="75" customFormat="1" ht="21" customHeight="1" spans="1:256">
      <c r="A8" s="95" t="s">
        <v>165</v>
      </c>
      <c r="B8" s="96">
        <f t="shared" si="0"/>
        <v>94</v>
      </c>
      <c r="C8" s="96">
        <f t="shared" si="1"/>
        <v>98</v>
      </c>
      <c r="D8" s="97">
        <v>102</v>
      </c>
      <c r="E8" s="96">
        <f t="shared" si="2"/>
        <v>106</v>
      </c>
      <c r="F8" s="96">
        <f>E8+5</f>
        <v>111</v>
      </c>
      <c r="G8" s="96">
        <f t="shared" si="3"/>
        <v>117</v>
      </c>
      <c r="H8" s="96">
        <f>G8+7</f>
        <v>124</v>
      </c>
      <c r="I8" s="116"/>
      <c r="J8" s="117" t="s">
        <v>275</v>
      </c>
      <c r="K8" s="117" t="s">
        <v>276</v>
      </c>
      <c r="L8" s="117" t="s">
        <v>275</v>
      </c>
      <c r="M8" s="117" t="s">
        <v>275</v>
      </c>
      <c r="N8" s="117" t="s">
        <v>275</v>
      </c>
      <c r="O8" s="120" t="s">
        <v>277</v>
      </c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</row>
    <row r="9" s="75" customFormat="1" ht="21" customHeight="1" spans="1:256">
      <c r="A9" s="95" t="s">
        <v>167</v>
      </c>
      <c r="B9" s="96">
        <f t="shared" si="0"/>
        <v>96</v>
      </c>
      <c r="C9" s="96">
        <f t="shared" si="1"/>
        <v>100</v>
      </c>
      <c r="D9" s="97">
        <v>104</v>
      </c>
      <c r="E9" s="96">
        <f t="shared" si="2"/>
        <v>108</v>
      </c>
      <c r="F9" s="96">
        <f>E9+5</f>
        <v>113</v>
      </c>
      <c r="G9" s="96">
        <f t="shared" si="3"/>
        <v>119</v>
      </c>
      <c r="H9" s="96">
        <f>G9+7</f>
        <v>126</v>
      </c>
      <c r="I9" s="116"/>
      <c r="J9" s="117" t="s">
        <v>201</v>
      </c>
      <c r="K9" s="117" t="s">
        <v>201</v>
      </c>
      <c r="L9" s="117" t="s">
        <v>201</v>
      </c>
      <c r="M9" s="117" t="s">
        <v>201</v>
      </c>
      <c r="N9" s="117" t="s">
        <v>201</v>
      </c>
      <c r="O9" s="120" t="s">
        <v>201</v>
      </c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</row>
    <row r="10" s="75" customFormat="1" ht="21" customHeight="1" spans="1:256">
      <c r="A10" s="95" t="s">
        <v>170</v>
      </c>
      <c r="B10" s="96">
        <f>C10-1.2</f>
        <v>43.1</v>
      </c>
      <c r="C10" s="96">
        <f>D10-1.2</f>
        <v>44.3</v>
      </c>
      <c r="D10" s="97">
        <v>45.5</v>
      </c>
      <c r="E10" s="96">
        <f>D10+1.2</f>
        <v>46.7</v>
      </c>
      <c r="F10" s="96">
        <f>E10+1.2</f>
        <v>47.9</v>
      </c>
      <c r="G10" s="96">
        <f>F10+1.4</f>
        <v>49.3</v>
      </c>
      <c r="H10" s="96">
        <f>G10+1.4</f>
        <v>50.7</v>
      </c>
      <c r="I10" s="116"/>
      <c r="J10" s="117" t="s">
        <v>278</v>
      </c>
      <c r="K10" s="117" t="s">
        <v>201</v>
      </c>
      <c r="L10" s="117" t="s">
        <v>201</v>
      </c>
      <c r="M10" s="117" t="s">
        <v>201</v>
      </c>
      <c r="N10" s="117" t="s">
        <v>279</v>
      </c>
      <c r="O10" s="120" t="s">
        <v>201</v>
      </c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</row>
    <row r="11" s="75" customFormat="1" ht="21" customHeight="1" spans="1:256">
      <c r="A11" s="95" t="s">
        <v>172</v>
      </c>
      <c r="B11" s="96">
        <f>C11-1</f>
        <v>45</v>
      </c>
      <c r="C11" s="96">
        <f>D11-1</f>
        <v>46</v>
      </c>
      <c r="D11" s="97">
        <v>47</v>
      </c>
      <c r="E11" s="96">
        <f>D11+1</f>
        <v>48</v>
      </c>
      <c r="F11" s="96">
        <f>E11+1</f>
        <v>49</v>
      </c>
      <c r="G11" s="96">
        <f>F11+1.5</f>
        <v>50.5</v>
      </c>
      <c r="H11" s="96">
        <f>G11+1.5</f>
        <v>52</v>
      </c>
      <c r="I11" s="116"/>
      <c r="J11" s="117" t="s">
        <v>201</v>
      </c>
      <c r="K11" s="117" t="s">
        <v>201</v>
      </c>
      <c r="L11" s="117" t="s">
        <v>201</v>
      </c>
      <c r="M11" s="117" t="s">
        <v>200</v>
      </c>
      <c r="N11" s="117" t="s">
        <v>204</v>
      </c>
      <c r="O11" s="120" t="s">
        <v>201</v>
      </c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</row>
    <row r="12" s="75" customFormat="1" ht="21" customHeight="1" spans="1:256">
      <c r="A12" s="95" t="s">
        <v>174</v>
      </c>
      <c r="B12" s="96">
        <f>C12-0.5</f>
        <v>19</v>
      </c>
      <c r="C12" s="96">
        <f>D12-0.5</f>
        <v>19.5</v>
      </c>
      <c r="D12" s="97">
        <v>20</v>
      </c>
      <c r="E12" s="96">
        <f t="shared" ref="E12:H12" si="4">D12+0.5</f>
        <v>20.5</v>
      </c>
      <c r="F12" s="96">
        <f t="shared" si="4"/>
        <v>21</v>
      </c>
      <c r="G12" s="96">
        <f t="shared" si="4"/>
        <v>21.5</v>
      </c>
      <c r="H12" s="96">
        <f t="shared" si="4"/>
        <v>22</v>
      </c>
      <c r="I12" s="116"/>
      <c r="J12" s="117" t="s">
        <v>272</v>
      </c>
      <c r="K12" s="117" t="s">
        <v>272</v>
      </c>
      <c r="L12" s="117" t="s">
        <v>201</v>
      </c>
      <c r="M12" s="117" t="s">
        <v>201</v>
      </c>
      <c r="N12" s="117" t="s">
        <v>272</v>
      </c>
      <c r="O12" s="120" t="s">
        <v>280</v>
      </c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</row>
    <row r="13" s="75" customFormat="1" ht="21" customHeight="1" spans="1:256">
      <c r="A13" s="95" t="s">
        <v>175</v>
      </c>
      <c r="B13" s="98">
        <f>C13-0.7</f>
        <v>17.6</v>
      </c>
      <c r="C13" s="98">
        <f>D13-0.7</f>
        <v>18.3</v>
      </c>
      <c r="D13" s="97">
        <v>19</v>
      </c>
      <c r="E13" s="98">
        <f>D13+0.7</f>
        <v>19.7</v>
      </c>
      <c r="F13" s="98">
        <f>E13+0.7</f>
        <v>20.4</v>
      </c>
      <c r="G13" s="98">
        <f>F13+0.95</f>
        <v>21.35</v>
      </c>
      <c r="H13" s="98">
        <f>G13+0.95</f>
        <v>22.3</v>
      </c>
      <c r="I13" s="116"/>
      <c r="J13" s="117" t="s">
        <v>201</v>
      </c>
      <c r="K13" s="117" t="s">
        <v>201</v>
      </c>
      <c r="L13" s="117" t="s">
        <v>201</v>
      </c>
      <c r="M13" s="117" t="s">
        <v>201</v>
      </c>
      <c r="N13" s="117" t="s">
        <v>201</v>
      </c>
      <c r="O13" s="120" t="s">
        <v>201</v>
      </c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</row>
    <row r="14" s="75" customFormat="1" ht="21" customHeight="1" spans="1:256">
      <c r="A14" s="95" t="s">
        <v>176</v>
      </c>
      <c r="B14" s="96">
        <f>C14-0.7</f>
        <v>15.6</v>
      </c>
      <c r="C14" s="96">
        <f>D14-0.7</f>
        <v>16.3</v>
      </c>
      <c r="D14" s="97">
        <v>17</v>
      </c>
      <c r="E14" s="96">
        <f>D14+0.7</f>
        <v>17.7</v>
      </c>
      <c r="F14" s="96">
        <f>E14+0.7</f>
        <v>18.4</v>
      </c>
      <c r="G14" s="96">
        <f>F14+0.95</f>
        <v>19.35</v>
      </c>
      <c r="H14" s="96">
        <f>G14+0.95</f>
        <v>20.3</v>
      </c>
      <c r="I14" s="116"/>
      <c r="J14" s="117" t="s">
        <v>281</v>
      </c>
      <c r="K14" s="117" t="s">
        <v>282</v>
      </c>
      <c r="L14" s="117" t="s">
        <v>280</v>
      </c>
      <c r="M14" s="117" t="s">
        <v>201</v>
      </c>
      <c r="N14" s="117" t="s">
        <v>272</v>
      </c>
      <c r="O14" s="120" t="s">
        <v>201</v>
      </c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</row>
    <row r="15" s="75" customFormat="1" ht="21" customHeight="1" spans="1:256">
      <c r="A15" s="99"/>
      <c r="B15" s="100"/>
      <c r="C15" s="100"/>
      <c r="D15" s="101"/>
      <c r="E15" s="100"/>
      <c r="F15" s="100"/>
      <c r="G15" s="100"/>
      <c r="H15" s="100"/>
      <c r="I15" s="116"/>
      <c r="J15" s="117"/>
      <c r="K15" s="117"/>
      <c r="L15" s="117"/>
      <c r="M15" s="117"/>
      <c r="N15" s="117"/>
      <c r="O15" s="120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</row>
    <row r="16" s="75" customFormat="1" ht="17.25" spans="1:256">
      <c r="A16" s="102"/>
      <c r="B16" s="103"/>
      <c r="C16" s="103"/>
      <c r="D16" s="103"/>
      <c r="E16" s="104"/>
      <c r="F16" s="103"/>
      <c r="G16" s="103"/>
      <c r="H16" s="103"/>
      <c r="I16" s="121"/>
      <c r="J16" s="122"/>
      <c r="K16" s="122"/>
      <c r="L16" s="123"/>
      <c r="M16" s="122"/>
      <c r="N16" s="122"/>
      <c r="O16" s="124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</row>
    <row r="17" s="75" customFormat="1" spans="1:256">
      <c r="A17" s="105" t="s">
        <v>180</v>
      </c>
      <c r="B17" s="105"/>
      <c r="C17" s="105"/>
      <c r="D17" s="106"/>
      <c r="M17" s="77"/>
      <c r="N17" s="77"/>
      <c r="O17" s="77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</row>
    <row r="18" s="75" customFormat="1" spans="4:256">
      <c r="D18" s="76"/>
      <c r="J18" s="125" t="s">
        <v>181</v>
      </c>
      <c r="K18" s="126">
        <v>45704</v>
      </c>
      <c r="L18" s="125" t="s">
        <v>182</v>
      </c>
      <c r="M18" s="127" t="s">
        <v>287</v>
      </c>
      <c r="N18" s="127" t="s">
        <v>183</v>
      </c>
      <c r="O18" s="77" t="s">
        <v>143</v>
      </c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6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14.5" customWidth="1"/>
    <col min="3" max="3" width="16.6" style="64" customWidth="1"/>
    <col min="4" max="4" width="11.3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289</v>
      </c>
      <c r="B2" s="5" t="s">
        <v>290</v>
      </c>
      <c r="C2" s="5" t="s">
        <v>291</v>
      </c>
      <c r="D2" s="5" t="s">
        <v>292</v>
      </c>
      <c r="E2" s="5" t="s">
        <v>293</v>
      </c>
      <c r="F2" s="5" t="s">
        <v>294</v>
      </c>
      <c r="G2" s="5" t="s">
        <v>295</v>
      </c>
      <c r="H2" s="65" t="s">
        <v>296</v>
      </c>
      <c r="I2" s="4" t="s">
        <v>297</v>
      </c>
      <c r="J2" s="4" t="s">
        <v>298</v>
      </c>
      <c r="K2" s="4" t="s">
        <v>299</v>
      </c>
      <c r="L2" s="4" t="s">
        <v>300</v>
      </c>
      <c r="M2" s="4" t="s">
        <v>301</v>
      </c>
      <c r="N2" s="5" t="s">
        <v>302</v>
      </c>
      <c r="O2" s="5" t="s">
        <v>303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244</v>
      </c>
      <c r="J3" s="4" t="s">
        <v>244</v>
      </c>
      <c r="K3" s="4" t="s">
        <v>244</v>
      </c>
      <c r="L3" s="4" t="s">
        <v>244</v>
      </c>
      <c r="M3" s="4" t="s">
        <v>244</v>
      </c>
      <c r="N3" s="7"/>
      <c r="O3" s="7"/>
    </row>
    <row r="4" ht="20" customHeight="1" spans="1:15">
      <c r="A4" s="67">
        <v>1</v>
      </c>
      <c r="B4" s="28">
        <v>24103480</v>
      </c>
      <c r="C4" s="12" t="s">
        <v>304</v>
      </c>
      <c r="D4" s="12" t="s">
        <v>121</v>
      </c>
      <c r="E4" s="13" t="s">
        <v>305</v>
      </c>
      <c r="F4" s="16" t="s">
        <v>306</v>
      </c>
      <c r="G4" s="68" t="s">
        <v>65</v>
      </c>
      <c r="H4" s="9" t="s">
        <v>65</v>
      </c>
      <c r="I4" s="72">
        <v>2</v>
      </c>
      <c r="J4" s="73">
        <v>1</v>
      </c>
      <c r="K4" s="73">
        <v>2</v>
      </c>
      <c r="L4" s="73">
        <v>0</v>
      </c>
      <c r="M4" s="9">
        <v>0</v>
      </c>
      <c r="N4" s="9">
        <f t="shared" ref="N4:N10" si="0">SUM(I4:M4)</f>
        <v>5</v>
      </c>
      <c r="O4" s="9" t="s">
        <v>307</v>
      </c>
    </row>
    <row r="5" ht="20" customHeight="1" spans="1:15">
      <c r="A5" s="67">
        <v>2</v>
      </c>
      <c r="B5" s="28">
        <v>24103461</v>
      </c>
      <c r="C5" s="12" t="s">
        <v>304</v>
      </c>
      <c r="D5" s="12" t="s">
        <v>308</v>
      </c>
      <c r="E5" s="13" t="s">
        <v>305</v>
      </c>
      <c r="F5" s="16" t="s">
        <v>306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307</v>
      </c>
    </row>
    <row r="6" ht="20" customHeight="1" spans="1:15">
      <c r="A6" s="67">
        <v>3</v>
      </c>
      <c r="B6" s="28">
        <v>24103457</v>
      </c>
      <c r="C6" s="12" t="s">
        <v>304</v>
      </c>
      <c r="D6" s="12" t="s">
        <v>309</v>
      </c>
      <c r="E6" s="13" t="s">
        <v>305</v>
      </c>
      <c r="F6" s="16" t="s">
        <v>306</v>
      </c>
      <c r="G6" s="68" t="s">
        <v>65</v>
      </c>
      <c r="H6" s="9" t="s">
        <v>65</v>
      </c>
      <c r="I6" s="73">
        <v>1</v>
      </c>
      <c r="J6" s="73">
        <v>1</v>
      </c>
      <c r="K6" s="73">
        <v>0</v>
      </c>
      <c r="L6" s="73">
        <v>0</v>
      </c>
      <c r="M6" s="73">
        <v>0</v>
      </c>
      <c r="N6" s="9">
        <f t="shared" si="0"/>
        <v>2</v>
      </c>
      <c r="O6" s="9" t="s">
        <v>307</v>
      </c>
    </row>
    <row r="7" ht="20" customHeight="1" spans="1:15">
      <c r="A7" s="67">
        <v>4</v>
      </c>
      <c r="B7" s="28">
        <v>24103497</v>
      </c>
      <c r="C7" s="12" t="s">
        <v>304</v>
      </c>
      <c r="D7" s="16" t="s">
        <v>118</v>
      </c>
      <c r="E7" s="13" t="s">
        <v>305</v>
      </c>
      <c r="F7" s="16" t="s">
        <v>306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307</v>
      </c>
    </row>
    <row r="8" ht="20" customHeight="1" spans="1:15">
      <c r="A8" s="67">
        <v>5</v>
      </c>
      <c r="B8" s="28">
        <v>24103458</v>
      </c>
      <c r="C8" s="12" t="s">
        <v>304</v>
      </c>
      <c r="D8" s="16" t="s">
        <v>120</v>
      </c>
      <c r="E8" s="13" t="s">
        <v>305</v>
      </c>
      <c r="F8" s="16" t="s">
        <v>306</v>
      </c>
      <c r="G8" s="68" t="s">
        <v>65</v>
      </c>
      <c r="H8" s="9" t="s">
        <v>65</v>
      </c>
      <c r="I8" s="73">
        <v>1</v>
      </c>
      <c r="J8" s="73">
        <v>1</v>
      </c>
      <c r="K8" s="73">
        <v>0</v>
      </c>
      <c r="L8" s="73">
        <v>0</v>
      </c>
      <c r="M8" s="73">
        <v>0</v>
      </c>
      <c r="N8" s="9">
        <f t="shared" si="0"/>
        <v>2</v>
      </c>
      <c r="O8" s="9" t="s">
        <v>307</v>
      </c>
    </row>
    <row r="9" ht="20" customHeight="1" spans="1:15">
      <c r="A9" s="67">
        <v>6</v>
      </c>
      <c r="B9" s="28">
        <v>24110398</v>
      </c>
      <c r="C9" s="12" t="s">
        <v>304</v>
      </c>
      <c r="D9" s="16" t="s">
        <v>310</v>
      </c>
      <c r="E9" s="13" t="s">
        <v>305</v>
      </c>
      <c r="F9" s="16" t="s">
        <v>306</v>
      </c>
      <c r="G9" s="68" t="s">
        <v>65</v>
      </c>
      <c r="H9" s="9" t="s">
        <v>65</v>
      </c>
      <c r="I9" s="73">
        <v>2</v>
      </c>
      <c r="J9" s="73">
        <v>0</v>
      </c>
      <c r="K9" s="73">
        <v>1</v>
      </c>
      <c r="L9" s="73">
        <v>0</v>
      </c>
      <c r="M9" s="73">
        <v>0</v>
      </c>
      <c r="N9" s="9">
        <f t="shared" si="0"/>
        <v>3</v>
      </c>
      <c r="O9" s="9" t="s">
        <v>307</v>
      </c>
    </row>
    <row r="10" ht="20" customHeight="1" spans="1:15">
      <c r="A10" s="67">
        <v>7</v>
      </c>
      <c r="B10" s="28">
        <v>24103467</v>
      </c>
      <c r="C10" s="12" t="s">
        <v>304</v>
      </c>
      <c r="D10" s="16" t="s">
        <v>311</v>
      </c>
      <c r="E10" s="13" t="s">
        <v>305</v>
      </c>
      <c r="F10" s="16" t="s">
        <v>306</v>
      </c>
      <c r="G10" s="68" t="s">
        <v>65</v>
      </c>
      <c r="H10" s="9" t="s">
        <v>65</v>
      </c>
      <c r="I10" s="73">
        <v>1</v>
      </c>
      <c r="J10" s="73">
        <v>0</v>
      </c>
      <c r="K10" s="73">
        <v>2</v>
      </c>
      <c r="L10" s="73">
        <v>0</v>
      </c>
      <c r="M10" s="73">
        <v>0</v>
      </c>
      <c r="N10" s="9">
        <f t="shared" si="0"/>
        <v>3</v>
      </c>
      <c r="O10" s="9" t="s">
        <v>307</v>
      </c>
    </row>
    <row r="11" ht="20" customHeight="1" spans="1:15">
      <c r="A11" s="9"/>
      <c r="B11" s="54"/>
      <c r="C11" s="54"/>
      <c r="D11" s="54"/>
      <c r="E11" s="69"/>
      <c r="F11" s="54"/>
      <c r="G11" s="9"/>
      <c r="H11" s="10"/>
      <c r="I11" s="72"/>
      <c r="J11" s="73"/>
      <c r="K11" s="73"/>
      <c r="L11" s="73"/>
      <c r="M11" s="9"/>
      <c r="N11" s="9"/>
      <c r="O11" s="10"/>
    </row>
    <row r="12" s="2" customFormat="1" ht="18.75" spans="1:15">
      <c r="A12" s="18" t="s">
        <v>312</v>
      </c>
      <c r="B12" s="19"/>
      <c r="C12" s="54"/>
      <c r="D12" s="20"/>
      <c r="E12" s="21"/>
      <c r="F12" s="54"/>
      <c r="G12" s="9"/>
      <c r="H12" s="35"/>
      <c r="I12" s="29"/>
      <c r="J12" s="18" t="s">
        <v>313</v>
      </c>
      <c r="K12" s="19"/>
      <c r="L12" s="19"/>
      <c r="M12" s="20"/>
      <c r="N12" s="19"/>
      <c r="O12" s="26"/>
    </row>
    <row r="13" ht="61" customHeight="1" spans="1:15">
      <c r="A13" s="70" t="s">
        <v>314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289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316</v>
      </c>
      <c r="H2" s="4"/>
      <c r="I2" s="4" t="s">
        <v>317</v>
      </c>
      <c r="J2" s="4"/>
      <c r="K2" s="6" t="s">
        <v>318</v>
      </c>
      <c r="L2" s="60" t="s">
        <v>319</v>
      </c>
      <c r="M2" s="24" t="s">
        <v>320</v>
      </c>
    </row>
    <row r="3" s="1" customFormat="1" ht="16.5" spans="1:13">
      <c r="A3" s="4"/>
      <c r="B3" s="7"/>
      <c r="C3" s="7"/>
      <c r="D3" s="7"/>
      <c r="E3" s="7"/>
      <c r="F3" s="7"/>
      <c r="G3" s="4" t="s">
        <v>321</v>
      </c>
      <c r="H3" s="4" t="s">
        <v>322</v>
      </c>
      <c r="I3" s="4" t="s">
        <v>321</v>
      </c>
      <c r="J3" s="4" t="s">
        <v>322</v>
      </c>
      <c r="K3" s="8"/>
      <c r="L3" s="61"/>
      <c r="M3" s="25"/>
    </row>
    <row r="4" ht="22" customHeight="1" spans="1:13">
      <c r="A4" s="51">
        <v>1</v>
      </c>
      <c r="B4" s="16" t="s">
        <v>306</v>
      </c>
      <c r="C4" s="28">
        <v>24103480</v>
      </c>
      <c r="D4" s="12" t="s">
        <v>304</v>
      </c>
      <c r="E4" s="12" t="s">
        <v>121</v>
      </c>
      <c r="F4" s="13" t="s">
        <v>305</v>
      </c>
      <c r="G4" s="52">
        <v>-0.02</v>
      </c>
      <c r="H4" s="52">
        <v>-0.01</v>
      </c>
      <c r="I4" s="52">
        <v>-0.02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6" t="s">
        <v>306</v>
      </c>
      <c r="C5" s="28">
        <v>24103461</v>
      </c>
      <c r="D5" s="12" t="s">
        <v>304</v>
      </c>
      <c r="E5" s="12" t="s">
        <v>308</v>
      </c>
      <c r="F5" s="13" t="s">
        <v>305</v>
      </c>
      <c r="G5" s="52">
        <v>-0.02</v>
      </c>
      <c r="H5" s="52">
        <v>-0.01</v>
      </c>
      <c r="I5" s="52">
        <v>-0.02</v>
      </c>
      <c r="J5" s="52">
        <v>-0.01</v>
      </c>
      <c r="K5" s="56"/>
      <c r="L5" s="9"/>
      <c r="M5" s="9"/>
    </row>
    <row r="6" ht="22" customHeight="1" spans="1:13">
      <c r="A6" s="51">
        <v>3</v>
      </c>
      <c r="B6" s="16" t="s">
        <v>306</v>
      </c>
      <c r="C6" s="28">
        <v>24103457</v>
      </c>
      <c r="D6" s="12" t="s">
        <v>304</v>
      </c>
      <c r="E6" s="12" t="s">
        <v>309</v>
      </c>
      <c r="F6" s="13" t="s">
        <v>305</v>
      </c>
      <c r="G6" s="52">
        <v>-0.02</v>
      </c>
      <c r="H6" s="52">
        <v>-0.01</v>
      </c>
      <c r="I6" s="52">
        <v>-0.02</v>
      </c>
      <c r="J6" s="52">
        <v>-0.01</v>
      </c>
      <c r="K6" s="56"/>
      <c r="L6" s="9"/>
      <c r="M6" s="9"/>
    </row>
    <row r="7" ht="22" customHeight="1" spans="1:13">
      <c r="A7" s="51">
        <v>4</v>
      </c>
      <c r="B7" s="16" t="s">
        <v>306</v>
      </c>
      <c r="C7" s="28">
        <v>24103497</v>
      </c>
      <c r="D7" s="12" t="s">
        <v>304</v>
      </c>
      <c r="E7" s="16" t="s">
        <v>118</v>
      </c>
      <c r="F7" s="13" t="s">
        <v>305</v>
      </c>
      <c r="G7" s="52">
        <v>-0.02</v>
      </c>
      <c r="H7" s="52">
        <v>-0.01</v>
      </c>
      <c r="I7" s="52">
        <v>-0.02</v>
      </c>
      <c r="J7" s="52">
        <v>-0.01</v>
      </c>
      <c r="K7" s="56"/>
      <c r="L7" s="9"/>
      <c r="M7" s="9"/>
    </row>
    <row r="8" ht="22" customHeight="1" spans="1:13">
      <c r="A8" s="51">
        <v>5</v>
      </c>
      <c r="B8" s="16" t="s">
        <v>306</v>
      </c>
      <c r="C8" s="28">
        <v>24103458</v>
      </c>
      <c r="D8" s="12" t="s">
        <v>304</v>
      </c>
      <c r="E8" s="16" t="s">
        <v>120</v>
      </c>
      <c r="F8" s="13" t="s">
        <v>305</v>
      </c>
      <c r="G8" s="52">
        <v>-0.01</v>
      </c>
      <c r="H8" s="52">
        <v>-0.02</v>
      </c>
      <c r="I8" s="52">
        <v>-0.01</v>
      </c>
      <c r="J8" s="52">
        <v>-0.01</v>
      </c>
      <c r="K8" s="56"/>
      <c r="L8" s="10"/>
      <c r="M8" s="10"/>
    </row>
    <row r="9" ht="22" customHeight="1" spans="1:13">
      <c r="A9" s="51">
        <v>6</v>
      </c>
      <c r="B9" s="16" t="s">
        <v>306</v>
      </c>
      <c r="C9" s="28">
        <v>24110398</v>
      </c>
      <c r="D9" s="12" t="s">
        <v>304</v>
      </c>
      <c r="E9" s="16" t="s">
        <v>310</v>
      </c>
      <c r="F9" s="13" t="s">
        <v>305</v>
      </c>
      <c r="G9" s="52">
        <v>-0.02</v>
      </c>
      <c r="H9" s="52">
        <v>-0.01</v>
      </c>
      <c r="I9" s="52">
        <v>-0.01</v>
      </c>
      <c r="J9" s="52">
        <v>-0.01</v>
      </c>
      <c r="K9" s="56"/>
      <c r="L9" s="10"/>
      <c r="M9" s="10"/>
    </row>
    <row r="10" ht="22" customHeight="1" spans="1:13">
      <c r="A10" s="51">
        <v>7</v>
      </c>
      <c r="B10" s="16" t="s">
        <v>306</v>
      </c>
      <c r="C10" s="28">
        <v>24103467</v>
      </c>
      <c r="D10" s="12" t="s">
        <v>304</v>
      </c>
      <c r="E10" s="16" t="s">
        <v>311</v>
      </c>
      <c r="F10" s="13" t="s">
        <v>305</v>
      </c>
      <c r="G10" s="52">
        <v>-0.01</v>
      </c>
      <c r="H10" s="52">
        <v>-0.02</v>
      </c>
      <c r="I10" s="52">
        <v>-0.01</v>
      </c>
      <c r="J10" s="52">
        <v>-0.01</v>
      </c>
      <c r="K10" s="56"/>
      <c r="L10" s="10"/>
      <c r="M10" s="10"/>
    </row>
    <row r="11" ht="22" customHeight="1" spans="1:13">
      <c r="A11" s="51"/>
      <c r="B11" s="53"/>
      <c r="C11" s="54"/>
      <c r="D11" s="54"/>
      <c r="E11" s="54"/>
      <c r="F11" s="55"/>
      <c r="G11" s="56"/>
      <c r="H11" s="57"/>
      <c r="I11" s="57"/>
      <c r="J11" s="57"/>
      <c r="K11" s="56"/>
      <c r="L11" s="10"/>
      <c r="M11" s="10"/>
    </row>
    <row r="12" s="2" customFormat="1" ht="18.75" spans="1:13">
      <c r="A12" s="18" t="s">
        <v>323</v>
      </c>
      <c r="B12" s="19"/>
      <c r="C12" s="19"/>
      <c r="D12" s="54"/>
      <c r="E12" s="20"/>
      <c r="F12" s="55"/>
      <c r="G12" s="29"/>
      <c r="H12" s="18" t="s">
        <v>313</v>
      </c>
      <c r="I12" s="19"/>
      <c r="J12" s="19"/>
      <c r="K12" s="20"/>
      <c r="L12" s="62"/>
      <c r="M12" s="26"/>
    </row>
    <row r="13" ht="84" customHeight="1" spans="1:13">
      <c r="A13" s="58" t="s">
        <v>324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E4" sqref="E4:F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326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36" t="s">
        <v>327</v>
      </c>
      <c r="H2" s="37"/>
      <c r="I2" s="47"/>
      <c r="J2" s="36" t="s">
        <v>328</v>
      </c>
      <c r="K2" s="37"/>
      <c r="L2" s="47"/>
      <c r="M2" s="36" t="s">
        <v>329</v>
      </c>
      <c r="N2" s="37"/>
      <c r="O2" s="47"/>
      <c r="P2" s="36" t="s">
        <v>330</v>
      </c>
      <c r="Q2" s="37"/>
      <c r="R2" s="47"/>
      <c r="S2" s="37" t="s">
        <v>331</v>
      </c>
      <c r="T2" s="37"/>
      <c r="U2" s="47"/>
      <c r="V2" s="32" t="s">
        <v>332</v>
      </c>
      <c r="W2" s="32" t="s">
        <v>303</v>
      </c>
    </row>
    <row r="3" s="1" customFormat="1" ht="16.5" spans="1:23">
      <c r="A3" s="7"/>
      <c r="B3" s="38"/>
      <c r="C3" s="38"/>
      <c r="D3" s="38"/>
      <c r="E3" s="38"/>
      <c r="F3" s="38"/>
      <c r="G3" s="4" t="s">
        <v>333</v>
      </c>
      <c r="H3" s="4" t="s">
        <v>67</v>
      </c>
      <c r="I3" s="4" t="s">
        <v>294</v>
      </c>
      <c r="J3" s="4" t="s">
        <v>333</v>
      </c>
      <c r="K3" s="4" t="s">
        <v>67</v>
      </c>
      <c r="L3" s="4" t="s">
        <v>294</v>
      </c>
      <c r="M3" s="4" t="s">
        <v>333</v>
      </c>
      <c r="N3" s="4" t="s">
        <v>67</v>
      </c>
      <c r="O3" s="4" t="s">
        <v>294</v>
      </c>
      <c r="P3" s="4" t="s">
        <v>333</v>
      </c>
      <c r="Q3" s="4" t="s">
        <v>67</v>
      </c>
      <c r="R3" s="4" t="s">
        <v>294</v>
      </c>
      <c r="S3" s="4" t="s">
        <v>333</v>
      </c>
      <c r="T3" s="4" t="s">
        <v>67</v>
      </c>
      <c r="U3" s="4" t="s">
        <v>294</v>
      </c>
      <c r="V3" s="50"/>
      <c r="W3" s="50"/>
    </row>
    <row r="4" ht="20" customHeight="1" spans="1:23">
      <c r="A4" s="27" t="s">
        <v>334</v>
      </c>
      <c r="B4" s="16" t="s">
        <v>306</v>
      </c>
      <c r="C4" s="28">
        <v>24103480</v>
      </c>
      <c r="D4" s="12" t="s">
        <v>304</v>
      </c>
      <c r="E4" s="12" t="s">
        <v>121</v>
      </c>
      <c r="F4" s="13" t="s">
        <v>305</v>
      </c>
      <c r="G4" s="39" t="s">
        <v>335</v>
      </c>
      <c r="H4" s="39"/>
      <c r="I4" s="39" t="s">
        <v>336</v>
      </c>
      <c r="J4" s="39"/>
      <c r="K4" s="48"/>
      <c r="L4" s="48"/>
      <c r="M4" s="9"/>
      <c r="N4" s="9"/>
      <c r="O4" s="9"/>
      <c r="P4" s="9"/>
      <c r="Q4" s="9"/>
      <c r="R4" s="9"/>
      <c r="S4" s="9"/>
      <c r="T4" s="9"/>
      <c r="U4" s="9"/>
      <c r="V4" s="9" t="s">
        <v>337</v>
      </c>
      <c r="W4" s="9"/>
    </row>
    <row r="5" ht="20" customHeight="1" spans="1:23">
      <c r="A5" s="27" t="s">
        <v>334</v>
      </c>
      <c r="B5" s="16" t="s">
        <v>306</v>
      </c>
      <c r="C5" s="28">
        <v>24103461</v>
      </c>
      <c r="D5" s="12" t="s">
        <v>304</v>
      </c>
      <c r="E5" s="12" t="s">
        <v>308</v>
      </c>
      <c r="F5" s="13" t="s">
        <v>305</v>
      </c>
      <c r="G5" s="40" t="s">
        <v>338</v>
      </c>
      <c r="H5" s="41"/>
      <c r="I5" s="49"/>
      <c r="J5" s="40" t="s">
        <v>339</v>
      </c>
      <c r="K5" s="41"/>
      <c r="L5" s="49"/>
      <c r="M5" s="36" t="s">
        <v>340</v>
      </c>
      <c r="N5" s="37"/>
      <c r="O5" s="47"/>
      <c r="P5" s="36" t="s">
        <v>341</v>
      </c>
      <c r="Q5" s="37"/>
      <c r="R5" s="47"/>
      <c r="S5" s="37" t="s">
        <v>342</v>
      </c>
      <c r="T5" s="37"/>
      <c r="U5" s="47"/>
      <c r="V5" s="9"/>
      <c r="W5" s="9"/>
    </row>
    <row r="6" ht="20" customHeight="1" spans="1:23">
      <c r="A6" s="27" t="s">
        <v>334</v>
      </c>
      <c r="B6" s="16" t="s">
        <v>306</v>
      </c>
      <c r="C6" s="28">
        <v>24103457</v>
      </c>
      <c r="D6" s="12" t="s">
        <v>304</v>
      </c>
      <c r="E6" s="12" t="s">
        <v>309</v>
      </c>
      <c r="F6" s="13" t="s">
        <v>305</v>
      </c>
      <c r="G6" s="42" t="s">
        <v>333</v>
      </c>
      <c r="H6" s="42" t="s">
        <v>67</v>
      </c>
      <c r="I6" s="42" t="s">
        <v>294</v>
      </c>
      <c r="J6" s="42" t="s">
        <v>333</v>
      </c>
      <c r="K6" s="42" t="s">
        <v>67</v>
      </c>
      <c r="L6" s="42" t="s">
        <v>294</v>
      </c>
      <c r="M6" s="4" t="s">
        <v>333</v>
      </c>
      <c r="N6" s="4" t="s">
        <v>67</v>
      </c>
      <c r="O6" s="4" t="s">
        <v>294</v>
      </c>
      <c r="P6" s="4" t="s">
        <v>333</v>
      </c>
      <c r="Q6" s="4" t="s">
        <v>67</v>
      </c>
      <c r="R6" s="4" t="s">
        <v>294</v>
      </c>
      <c r="S6" s="4" t="s">
        <v>333</v>
      </c>
      <c r="T6" s="4" t="s">
        <v>67</v>
      </c>
      <c r="U6" s="4" t="s">
        <v>294</v>
      </c>
      <c r="V6" s="9"/>
      <c r="W6" s="9"/>
    </row>
    <row r="7" ht="20" customHeight="1" spans="1:23">
      <c r="A7" s="27" t="s">
        <v>334</v>
      </c>
      <c r="B7" s="16" t="s">
        <v>306</v>
      </c>
      <c r="C7" s="28">
        <v>24103497</v>
      </c>
      <c r="D7" s="12" t="s">
        <v>304</v>
      </c>
      <c r="E7" s="16" t="s">
        <v>118</v>
      </c>
      <c r="F7" s="13" t="s">
        <v>305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0" customHeight="1" spans="1:23">
      <c r="A8" s="27" t="s">
        <v>334</v>
      </c>
      <c r="B8" s="16" t="s">
        <v>306</v>
      </c>
      <c r="C8" s="28">
        <v>24103458</v>
      </c>
      <c r="D8" s="12" t="s">
        <v>304</v>
      </c>
      <c r="E8" s="16" t="s">
        <v>120</v>
      </c>
      <c r="F8" s="13" t="s">
        <v>305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0" customHeight="1" spans="1:23">
      <c r="A9" s="27" t="s">
        <v>334</v>
      </c>
      <c r="B9" s="16" t="s">
        <v>306</v>
      </c>
      <c r="C9" s="28">
        <v>24110398</v>
      </c>
      <c r="D9" s="12" t="s">
        <v>304</v>
      </c>
      <c r="E9" s="16" t="s">
        <v>310</v>
      </c>
      <c r="F9" s="13" t="s">
        <v>305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0" customHeight="1" spans="1:23">
      <c r="A10" s="27" t="s">
        <v>334</v>
      </c>
      <c r="B10" s="16" t="s">
        <v>306</v>
      </c>
      <c r="C10" s="28">
        <v>24103467</v>
      </c>
      <c r="D10" s="12" t="s">
        <v>304</v>
      </c>
      <c r="E10" s="16" t="s">
        <v>311</v>
      </c>
      <c r="F10" s="13" t="s">
        <v>305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4"/>
      <c r="B12" s="44"/>
      <c r="C12" s="44"/>
      <c r="D12" s="44"/>
      <c r="E12" s="44"/>
      <c r="F12" s="4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2" customFormat="1" ht="33" customHeight="1" spans="1:23">
      <c r="A13" s="18" t="s">
        <v>343</v>
      </c>
      <c r="B13" s="19"/>
      <c r="C13" s="19"/>
      <c r="D13" s="19"/>
      <c r="E13" s="20"/>
      <c r="F13" s="21"/>
      <c r="G13" s="29"/>
      <c r="H13" s="35"/>
      <c r="I13" s="35"/>
      <c r="J13" s="18" t="s">
        <v>313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19"/>
      <c r="W13" s="26"/>
    </row>
    <row r="14" ht="80" customHeight="1" spans="1:23">
      <c r="A14" s="45" t="s">
        <v>344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11:A12"/>
    <mergeCell ref="B2:B3"/>
    <mergeCell ref="B11:B12"/>
    <mergeCell ref="C2:C3"/>
    <mergeCell ref="C11:C12"/>
    <mergeCell ref="D2:D3"/>
    <mergeCell ref="D11:D12"/>
    <mergeCell ref="E2:E3"/>
    <mergeCell ref="E11:E12"/>
    <mergeCell ref="F2:F3"/>
    <mergeCell ref="F11:F12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346</v>
      </c>
      <c r="B2" s="32" t="s">
        <v>290</v>
      </c>
      <c r="C2" s="32" t="s">
        <v>291</v>
      </c>
      <c r="D2" s="32" t="s">
        <v>292</v>
      </c>
      <c r="E2" s="32" t="s">
        <v>293</v>
      </c>
      <c r="F2" s="32" t="s">
        <v>294</v>
      </c>
      <c r="G2" s="31" t="s">
        <v>347</v>
      </c>
      <c r="H2" s="31" t="s">
        <v>348</v>
      </c>
      <c r="I2" s="31" t="s">
        <v>349</v>
      </c>
      <c r="J2" s="31" t="s">
        <v>348</v>
      </c>
      <c r="K2" s="31" t="s">
        <v>350</v>
      </c>
      <c r="L2" s="31" t="s">
        <v>348</v>
      </c>
      <c r="M2" s="32" t="s">
        <v>332</v>
      </c>
      <c r="N2" s="32" t="s">
        <v>303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346</v>
      </c>
      <c r="B4" s="34" t="s">
        <v>351</v>
      </c>
      <c r="C4" s="34" t="s">
        <v>333</v>
      </c>
      <c r="D4" s="34" t="s">
        <v>292</v>
      </c>
      <c r="E4" s="32" t="s">
        <v>293</v>
      </c>
      <c r="F4" s="32" t="s">
        <v>294</v>
      </c>
      <c r="G4" s="31" t="s">
        <v>347</v>
      </c>
      <c r="H4" s="31" t="s">
        <v>348</v>
      </c>
      <c r="I4" s="31" t="s">
        <v>349</v>
      </c>
      <c r="J4" s="31" t="s">
        <v>348</v>
      </c>
      <c r="K4" s="31" t="s">
        <v>350</v>
      </c>
      <c r="L4" s="31" t="s">
        <v>348</v>
      </c>
      <c r="M4" s="32" t="s">
        <v>332</v>
      </c>
      <c r="N4" s="32" t="s">
        <v>303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352</v>
      </c>
      <c r="B11" s="19"/>
      <c r="C11" s="19"/>
      <c r="D11" s="20"/>
      <c r="E11" s="21"/>
      <c r="F11" s="35"/>
      <c r="G11" s="29"/>
      <c r="H11" s="35"/>
      <c r="I11" s="18" t="s">
        <v>353</v>
      </c>
      <c r="J11" s="19"/>
      <c r="K11" s="19"/>
      <c r="L11" s="19"/>
      <c r="M11" s="19"/>
      <c r="N11" s="26"/>
    </row>
    <row r="12" ht="16.5" spans="1:14">
      <c r="A12" s="22" t="s">
        <v>354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7" sqref="I17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326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356</v>
      </c>
      <c r="H2" s="4" t="s">
        <v>357</v>
      </c>
      <c r="I2" s="4" t="s">
        <v>358</v>
      </c>
      <c r="J2" s="4" t="s">
        <v>359</v>
      </c>
      <c r="K2" s="5" t="s">
        <v>332</v>
      </c>
      <c r="L2" s="5" t="s">
        <v>303</v>
      </c>
    </row>
    <row r="3" ht="18.75" spans="1:12">
      <c r="A3" s="27" t="s">
        <v>334</v>
      </c>
      <c r="B3" s="16" t="s">
        <v>306</v>
      </c>
      <c r="C3" s="28">
        <v>24103480</v>
      </c>
      <c r="D3" s="12" t="s">
        <v>304</v>
      </c>
      <c r="E3" s="12" t="s">
        <v>121</v>
      </c>
      <c r="F3" s="13" t="s">
        <v>305</v>
      </c>
      <c r="G3" s="9" t="s">
        <v>360</v>
      </c>
      <c r="H3" s="9" t="s">
        <v>361</v>
      </c>
      <c r="I3" s="9"/>
      <c r="J3" s="9"/>
      <c r="K3" s="30" t="s">
        <v>362</v>
      </c>
      <c r="L3" s="9" t="s">
        <v>307</v>
      </c>
    </row>
    <row r="4" ht="18.75" spans="1:12">
      <c r="A4" s="27" t="s">
        <v>334</v>
      </c>
      <c r="B4" s="16" t="s">
        <v>306</v>
      </c>
      <c r="C4" s="28">
        <v>24103461</v>
      </c>
      <c r="D4" s="12" t="s">
        <v>304</v>
      </c>
      <c r="E4" s="12" t="s">
        <v>308</v>
      </c>
      <c r="F4" s="13" t="s">
        <v>305</v>
      </c>
      <c r="G4" s="9" t="s">
        <v>360</v>
      </c>
      <c r="H4" s="9" t="s">
        <v>361</v>
      </c>
      <c r="I4" s="9"/>
      <c r="J4" s="9"/>
      <c r="K4" s="30" t="s">
        <v>362</v>
      </c>
      <c r="L4" s="9" t="s">
        <v>307</v>
      </c>
    </row>
    <row r="5" ht="18.75" spans="1:12">
      <c r="A5" s="27" t="s">
        <v>334</v>
      </c>
      <c r="B5" s="16" t="s">
        <v>306</v>
      </c>
      <c r="C5" s="28">
        <v>24103457</v>
      </c>
      <c r="D5" s="12" t="s">
        <v>304</v>
      </c>
      <c r="E5" s="12" t="s">
        <v>309</v>
      </c>
      <c r="F5" s="13" t="s">
        <v>305</v>
      </c>
      <c r="G5" s="9" t="s">
        <v>360</v>
      </c>
      <c r="H5" s="9" t="s">
        <v>361</v>
      </c>
      <c r="I5" s="9"/>
      <c r="J5" s="9"/>
      <c r="K5" s="30" t="s">
        <v>362</v>
      </c>
      <c r="L5" s="9" t="s">
        <v>307</v>
      </c>
    </row>
    <row r="6" ht="18.75" spans="1:12">
      <c r="A6" s="27" t="s">
        <v>334</v>
      </c>
      <c r="B6" s="16" t="s">
        <v>306</v>
      </c>
      <c r="C6" s="28">
        <v>24103497</v>
      </c>
      <c r="D6" s="12" t="s">
        <v>304</v>
      </c>
      <c r="E6" s="16" t="s">
        <v>118</v>
      </c>
      <c r="F6" s="13" t="s">
        <v>305</v>
      </c>
      <c r="G6" s="9" t="s">
        <v>360</v>
      </c>
      <c r="H6" s="9" t="s">
        <v>361</v>
      </c>
      <c r="I6" s="9"/>
      <c r="J6" s="9"/>
      <c r="K6" s="30" t="s">
        <v>362</v>
      </c>
      <c r="L6" s="9" t="s">
        <v>307</v>
      </c>
    </row>
    <row r="7" ht="18.75" spans="1:12">
      <c r="A7" s="27" t="s">
        <v>334</v>
      </c>
      <c r="B7" s="16" t="s">
        <v>306</v>
      </c>
      <c r="C7" s="28">
        <v>24103458</v>
      </c>
      <c r="D7" s="12" t="s">
        <v>304</v>
      </c>
      <c r="E7" s="16" t="s">
        <v>120</v>
      </c>
      <c r="F7" s="13" t="s">
        <v>305</v>
      </c>
      <c r="G7" s="9" t="s">
        <v>360</v>
      </c>
      <c r="H7" s="9" t="s">
        <v>361</v>
      </c>
      <c r="I7" s="10"/>
      <c r="J7" s="10"/>
      <c r="K7" s="30" t="s">
        <v>362</v>
      </c>
      <c r="L7" s="9" t="s">
        <v>307</v>
      </c>
    </row>
    <row r="8" ht="18.75" spans="1:12">
      <c r="A8" s="27" t="s">
        <v>334</v>
      </c>
      <c r="B8" s="16" t="s">
        <v>306</v>
      </c>
      <c r="C8" s="28">
        <v>24110398</v>
      </c>
      <c r="D8" s="12" t="s">
        <v>304</v>
      </c>
      <c r="E8" s="16" t="s">
        <v>310</v>
      </c>
      <c r="F8" s="13" t="s">
        <v>305</v>
      </c>
      <c r="G8" s="9" t="s">
        <v>360</v>
      </c>
      <c r="H8" s="9" t="s">
        <v>361</v>
      </c>
      <c r="I8" s="10"/>
      <c r="J8" s="10"/>
      <c r="K8" s="30" t="s">
        <v>362</v>
      </c>
      <c r="L8" s="9" t="s">
        <v>307</v>
      </c>
    </row>
    <row r="9" ht="18.75" spans="1:12">
      <c r="A9" s="27" t="s">
        <v>334</v>
      </c>
      <c r="B9" s="16" t="s">
        <v>306</v>
      </c>
      <c r="C9" s="28">
        <v>24103467</v>
      </c>
      <c r="D9" s="12" t="s">
        <v>304</v>
      </c>
      <c r="E9" s="16" t="s">
        <v>311</v>
      </c>
      <c r="F9" s="13" t="s">
        <v>305</v>
      </c>
      <c r="G9" s="9" t="s">
        <v>360</v>
      </c>
      <c r="H9" s="9" t="s">
        <v>361</v>
      </c>
      <c r="I9" s="10"/>
      <c r="J9" s="10"/>
      <c r="K9" s="30" t="s">
        <v>362</v>
      </c>
      <c r="L9" s="9" t="s">
        <v>307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363</v>
      </c>
      <c r="B11" s="19"/>
      <c r="C11" s="19"/>
      <c r="D11" s="19"/>
      <c r="E11" s="20"/>
      <c r="F11" s="21"/>
      <c r="G11" s="29"/>
      <c r="H11" s="18" t="s">
        <v>364</v>
      </c>
      <c r="I11" s="19"/>
      <c r="J11" s="19"/>
      <c r="K11" s="19"/>
      <c r="L11" s="26"/>
    </row>
    <row r="12" ht="16.5" spans="1:12">
      <c r="A12" s="22" t="s">
        <v>365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0" sqref="H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366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289</v>
      </c>
      <c r="B2" s="5" t="s">
        <v>294</v>
      </c>
      <c r="C2" s="5" t="s">
        <v>333</v>
      </c>
      <c r="D2" s="5" t="s">
        <v>292</v>
      </c>
      <c r="E2" s="5" t="s">
        <v>293</v>
      </c>
      <c r="F2" s="4" t="s">
        <v>367</v>
      </c>
      <c r="G2" s="4" t="s">
        <v>317</v>
      </c>
      <c r="H2" s="6" t="s">
        <v>318</v>
      </c>
      <c r="I2" s="24" t="s">
        <v>320</v>
      </c>
    </row>
    <row r="3" s="1" customFormat="1" ht="16.5" spans="1:9">
      <c r="A3" s="4"/>
      <c r="B3" s="7"/>
      <c r="C3" s="7"/>
      <c r="D3" s="7"/>
      <c r="E3" s="7"/>
      <c r="F3" s="4" t="s">
        <v>368</v>
      </c>
      <c r="G3" s="4" t="s">
        <v>321</v>
      </c>
      <c r="H3" s="8"/>
      <c r="I3" s="25"/>
    </row>
    <row r="4" ht="20" customHeight="1" spans="1:9">
      <c r="A4" s="9">
        <v>1</v>
      </c>
      <c r="B4" s="10" t="s">
        <v>336</v>
      </c>
      <c r="C4" s="11" t="s">
        <v>369</v>
      </c>
      <c r="D4" s="12" t="s">
        <v>121</v>
      </c>
      <c r="E4" s="13" t="s">
        <v>305</v>
      </c>
      <c r="F4" s="14">
        <v>-0.02</v>
      </c>
      <c r="G4" s="14">
        <v>-0.03</v>
      </c>
      <c r="H4" s="9"/>
      <c r="I4" s="9" t="s">
        <v>307</v>
      </c>
    </row>
    <row r="5" ht="20" customHeight="1" spans="1:9">
      <c r="A5" s="9">
        <v>2</v>
      </c>
      <c r="B5" s="10" t="s">
        <v>336</v>
      </c>
      <c r="C5" s="11" t="s">
        <v>369</v>
      </c>
      <c r="D5" s="12" t="s">
        <v>308</v>
      </c>
      <c r="E5" s="13" t="s">
        <v>305</v>
      </c>
      <c r="F5" s="15">
        <v>-0.03</v>
      </c>
      <c r="G5" s="14">
        <v>-0.03</v>
      </c>
      <c r="H5" s="9"/>
      <c r="I5" s="9" t="s">
        <v>307</v>
      </c>
    </row>
    <row r="6" ht="20" customHeight="1" spans="1:9">
      <c r="A6" s="9">
        <v>3</v>
      </c>
      <c r="B6" s="10" t="s">
        <v>336</v>
      </c>
      <c r="C6" s="11" t="s">
        <v>369</v>
      </c>
      <c r="D6" s="12" t="s">
        <v>309</v>
      </c>
      <c r="E6" s="13" t="s">
        <v>305</v>
      </c>
      <c r="F6" s="14">
        <v>-0.04</v>
      </c>
      <c r="G6" s="14">
        <v>-0.03</v>
      </c>
      <c r="H6" s="9"/>
      <c r="I6" s="9" t="s">
        <v>307</v>
      </c>
    </row>
    <row r="7" ht="20" customHeight="1" spans="1:9">
      <c r="A7" s="9">
        <v>4</v>
      </c>
      <c r="B7" s="10" t="s">
        <v>336</v>
      </c>
      <c r="C7" s="11" t="s">
        <v>369</v>
      </c>
      <c r="D7" s="16" t="s">
        <v>118</v>
      </c>
      <c r="E7" s="13" t="s">
        <v>305</v>
      </c>
      <c r="F7" s="17">
        <v>-0.02</v>
      </c>
      <c r="G7" s="14">
        <v>-0.04</v>
      </c>
      <c r="H7" s="9"/>
      <c r="I7" s="9" t="s">
        <v>307</v>
      </c>
    </row>
    <row r="8" ht="20" customHeight="1" spans="1:9">
      <c r="A8" s="9">
        <v>5</v>
      </c>
      <c r="B8" s="10" t="s">
        <v>336</v>
      </c>
      <c r="C8" s="11" t="s">
        <v>369</v>
      </c>
      <c r="D8" s="16" t="s">
        <v>120</v>
      </c>
      <c r="E8" s="13" t="s">
        <v>305</v>
      </c>
      <c r="F8" s="14">
        <v>-0.04</v>
      </c>
      <c r="G8" s="14">
        <v>-0.03</v>
      </c>
      <c r="H8" s="9"/>
      <c r="I8" s="9" t="s">
        <v>307</v>
      </c>
    </row>
    <row r="9" ht="20" customHeight="1" spans="1:9">
      <c r="A9" s="9">
        <v>6</v>
      </c>
      <c r="B9" s="10" t="s">
        <v>336</v>
      </c>
      <c r="C9" s="11" t="s">
        <v>369</v>
      </c>
      <c r="D9" s="16" t="s">
        <v>310</v>
      </c>
      <c r="E9" s="13" t="s">
        <v>305</v>
      </c>
      <c r="F9" s="14">
        <v>-0.02</v>
      </c>
      <c r="G9" s="14">
        <v>-0.03</v>
      </c>
      <c r="H9" s="10"/>
      <c r="I9" s="9" t="s">
        <v>307</v>
      </c>
    </row>
    <row r="10" ht="20" customHeight="1" spans="1:9">
      <c r="A10" s="9">
        <v>7</v>
      </c>
      <c r="B10" s="10" t="s">
        <v>336</v>
      </c>
      <c r="C10" s="11" t="s">
        <v>369</v>
      </c>
      <c r="D10" s="16" t="s">
        <v>311</v>
      </c>
      <c r="E10" s="13" t="s">
        <v>305</v>
      </c>
      <c r="F10" s="14">
        <v>-0.04</v>
      </c>
      <c r="G10" s="14">
        <v>-0.03</v>
      </c>
      <c r="H10" s="10"/>
      <c r="I10" s="9" t="s">
        <v>307</v>
      </c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370</v>
      </c>
      <c r="B12" s="19"/>
      <c r="C12" s="19"/>
      <c r="D12" s="20"/>
      <c r="E12" s="21"/>
      <c r="F12" s="18" t="s">
        <v>371</v>
      </c>
      <c r="G12" s="19"/>
      <c r="H12" s="20"/>
      <c r="I12" s="26"/>
    </row>
    <row r="13" ht="16.5" spans="1:9">
      <c r="A13" s="22" t="s">
        <v>372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7" t="s">
        <v>35</v>
      </c>
      <c r="C2" s="458"/>
      <c r="D2" s="458"/>
      <c r="E2" s="458"/>
      <c r="F2" s="458"/>
      <c r="G2" s="458"/>
      <c r="H2" s="458"/>
      <c r="I2" s="472"/>
    </row>
    <row r="3" ht="27.95" customHeight="1" spans="2:9">
      <c r="B3" s="459"/>
      <c r="C3" s="460"/>
      <c r="D3" s="461" t="s">
        <v>36</v>
      </c>
      <c r="E3" s="462"/>
      <c r="F3" s="463" t="s">
        <v>37</v>
      </c>
      <c r="G3" s="464"/>
      <c r="H3" s="461" t="s">
        <v>38</v>
      </c>
      <c r="I3" s="473"/>
    </row>
    <row r="4" ht="27.95" customHeight="1" spans="2:9">
      <c r="B4" s="459" t="s">
        <v>39</v>
      </c>
      <c r="C4" s="460" t="s">
        <v>40</v>
      </c>
      <c r="D4" s="460" t="s">
        <v>41</v>
      </c>
      <c r="E4" s="460" t="s">
        <v>42</v>
      </c>
      <c r="F4" s="465" t="s">
        <v>41</v>
      </c>
      <c r="G4" s="465" t="s">
        <v>42</v>
      </c>
      <c r="H4" s="460" t="s">
        <v>41</v>
      </c>
      <c r="I4" s="474" t="s">
        <v>42</v>
      </c>
    </row>
    <row r="5" ht="27.95" customHeight="1" spans="2:9">
      <c r="B5" s="466" t="s">
        <v>43</v>
      </c>
      <c r="C5" s="10">
        <v>13</v>
      </c>
      <c r="D5" s="10">
        <v>0</v>
      </c>
      <c r="E5" s="10">
        <v>1</v>
      </c>
      <c r="F5" s="467">
        <v>0</v>
      </c>
      <c r="G5" s="467">
        <v>1</v>
      </c>
      <c r="H5" s="10">
        <v>1</v>
      </c>
      <c r="I5" s="475">
        <v>2</v>
      </c>
    </row>
    <row r="6" ht="27.95" customHeight="1" spans="2:9">
      <c r="B6" s="466" t="s">
        <v>44</v>
      </c>
      <c r="C6" s="10">
        <v>20</v>
      </c>
      <c r="D6" s="10">
        <v>0</v>
      </c>
      <c r="E6" s="10">
        <v>1</v>
      </c>
      <c r="F6" s="467">
        <v>1</v>
      </c>
      <c r="G6" s="467">
        <v>2</v>
      </c>
      <c r="H6" s="10">
        <v>2</v>
      </c>
      <c r="I6" s="475">
        <v>3</v>
      </c>
    </row>
    <row r="7" ht="27.95" customHeight="1" spans="2:9">
      <c r="B7" s="466" t="s">
        <v>45</v>
      </c>
      <c r="C7" s="10">
        <v>32</v>
      </c>
      <c r="D7" s="10">
        <v>0</v>
      </c>
      <c r="E7" s="10">
        <v>1</v>
      </c>
      <c r="F7" s="467">
        <v>2</v>
      </c>
      <c r="G7" s="467">
        <v>3</v>
      </c>
      <c r="H7" s="10">
        <v>3</v>
      </c>
      <c r="I7" s="475">
        <v>4</v>
      </c>
    </row>
    <row r="8" ht="27.95" customHeight="1" spans="2:9">
      <c r="B8" s="466" t="s">
        <v>46</v>
      </c>
      <c r="C8" s="10">
        <v>50</v>
      </c>
      <c r="D8" s="10">
        <v>1</v>
      </c>
      <c r="E8" s="10">
        <v>2</v>
      </c>
      <c r="F8" s="467">
        <v>3</v>
      </c>
      <c r="G8" s="467">
        <v>4</v>
      </c>
      <c r="H8" s="10">
        <v>5</v>
      </c>
      <c r="I8" s="475">
        <v>6</v>
      </c>
    </row>
    <row r="9" ht="27.95" customHeight="1" spans="2:9">
      <c r="B9" s="466" t="s">
        <v>47</v>
      </c>
      <c r="C9" s="10">
        <v>80</v>
      </c>
      <c r="D9" s="10">
        <v>2</v>
      </c>
      <c r="E9" s="10">
        <v>3</v>
      </c>
      <c r="F9" s="467">
        <v>5</v>
      </c>
      <c r="G9" s="467">
        <v>6</v>
      </c>
      <c r="H9" s="10">
        <v>7</v>
      </c>
      <c r="I9" s="475">
        <v>8</v>
      </c>
    </row>
    <row r="10" ht="27.95" customHeight="1" spans="2:9">
      <c r="B10" s="466" t="s">
        <v>48</v>
      </c>
      <c r="C10" s="10">
        <v>125</v>
      </c>
      <c r="D10" s="10">
        <v>3</v>
      </c>
      <c r="E10" s="10">
        <v>4</v>
      </c>
      <c r="F10" s="467">
        <v>7</v>
      </c>
      <c r="G10" s="467">
        <v>8</v>
      </c>
      <c r="H10" s="10">
        <v>10</v>
      </c>
      <c r="I10" s="475">
        <v>11</v>
      </c>
    </row>
    <row r="11" ht="27.95" customHeight="1" spans="2:9">
      <c r="B11" s="466" t="s">
        <v>49</v>
      </c>
      <c r="C11" s="10">
        <v>200</v>
      </c>
      <c r="D11" s="10">
        <v>5</v>
      </c>
      <c r="E11" s="10">
        <v>6</v>
      </c>
      <c r="F11" s="467">
        <v>10</v>
      </c>
      <c r="G11" s="467">
        <v>11</v>
      </c>
      <c r="H11" s="10">
        <v>14</v>
      </c>
      <c r="I11" s="475">
        <v>15</v>
      </c>
    </row>
    <row r="12" ht="27.95" customHeight="1" spans="2:9">
      <c r="B12" s="468" t="s">
        <v>50</v>
      </c>
      <c r="C12" s="469">
        <v>315</v>
      </c>
      <c r="D12" s="469">
        <v>7</v>
      </c>
      <c r="E12" s="469">
        <v>8</v>
      </c>
      <c r="F12" s="470">
        <v>14</v>
      </c>
      <c r="G12" s="470">
        <v>15</v>
      </c>
      <c r="H12" s="469">
        <v>21</v>
      </c>
      <c r="I12" s="476">
        <v>22</v>
      </c>
    </row>
    <row r="14" spans="2:4">
      <c r="B14" s="471" t="s">
        <v>51</v>
      </c>
      <c r="C14" s="471"/>
      <c r="D14" s="4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18" workbookViewId="0">
      <selection activeCell="A34" sqref="A34:K34"/>
    </sheetView>
  </sheetViews>
  <sheetFormatPr defaultColWidth="10.375" defaultRowHeight="16.5" customHeight="1"/>
  <cols>
    <col min="1" max="1" width="11.125" style="281" customWidth="1"/>
    <col min="2" max="9" width="10.375" style="281"/>
    <col min="10" max="10" width="8.875" style="281" customWidth="1"/>
    <col min="11" max="11" width="12" style="281" customWidth="1"/>
    <col min="12" max="16384" width="10.375" style="281"/>
  </cols>
  <sheetData>
    <row r="1" ht="21" spans="1:11">
      <c r="A1" s="391" t="s">
        <v>52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ht="15" spans="1:11">
      <c r="A2" s="282" t="s">
        <v>53</v>
      </c>
      <c r="B2" s="283" t="s">
        <v>54</v>
      </c>
      <c r="C2" s="283"/>
      <c r="D2" s="284" t="s">
        <v>55</v>
      </c>
      <c r="E2" s="284"/>
      <c r="F2" s="283" t="s">
        <v>56</v>
      </c>
      <c r="G2" s="283"/>
      <c r="H2" s="285" t="s">
        <v>57</v>
      </c>
      <c r="I2" s="358" t="s">
        <v>56</v>
      </c>
      <c r="J2" s="358"/>
      <c r="K2" s="359"/>
    </row>
    <row r="3" ht="14.25" spans="1:11">
      <c r="A3" s="286" t="s">
        <v>58</v>
      </c>
      <c r="B3" s="287"/>
      <c r="C3" s="288"/>
      <c r="D3" s="289" t="s">
        <v>59</v>
      </c>
      <c r="E3" s="290"/>
      <c r="F3" s="290"/>
      <c r="G3" s="291"/>
      <c r="H3" s="289" t="s">
        <v>60</v>
      </c>
      <c r="I3" s="290"/>
      <c r="J3" s="290"/>
      <c r="K3" s="291"/>
    </row>
    <row r="4" ht="18" customHeight="1" spans="1:11">
      <c r="A4" s="292" t="s">
        <v>61</v>
      </c>
      <c r="B4" s="293" t="s">
        <v>62</v>
      </c>
      <c r="C4" s="294"/>
      <c r="D4" s="292" t="s">
        <v>63</v>
      </c>
      <c r="E4" s="295"/>
      <c r="F4" s="296">
        <v>45657</v>
      </c>
      <c r="G4" s="297"/>
      <c r="H4" s="292" t="s">
        <v>64</v>
      </c>
      <c r="I4" s="295"/>
      <c r="J4" s="137" t="s">
        <v>65</v>
      </c>
      <c r="K4" s="138" t="s">
        <v>66</v>
      </c>
    </row>
    <row r="5" ht="14.25" spans="1:11">
      <c r="A5" s="298" t="s">
        <v>67</v>
      </c>
      <c r="B5" s="137" t="s">
        <v>68</v>
      </c>
      <c r="C5" s="138"/>
      <c r="D5" s="292" t="s">
        <v>69</v>
      </c>
      <c r="E5" s="295"/>
      <c r="F5" s="296">
        <v>45645</v>
      </c>
      <c r="G5" s="297"/>
      <c r="H5" s="292" t="s">
        <v>70</v>
      </c>
      <c r="I5" s="295"/>
      <c r="J5" s="137" t="s">
        <v>65</v>
      </c>
      <c r="K5" s="138" t="s">
        <v>66</v>
      </c>
    </row>
    <row r="6" ht="14.25" spans="1:11">
      <c r="A6" s="292" t="s">
        <v>71</v>
      </c>
      <c r="B6" s="299" t="s">
        <v>72</v>
      </c>
      <c r="C6" s="300">
        <v>6</v>
      </c>
      <c r="D6" s="298" t="s">
        <v>73</v>
      </c>
      <c r="E6" s="301"/>
      <c r="F6" s="296">
        <v>45301</v>
      </c>
      <c r="G6" s="297"/>
      <c r="H6" s="292" t="s">
        <v>74</v>
      </c>
      <c r="I6" s="295"/>
      <c r="J6" s="137" t="s">
        <v>65</v>
      </c>
      <c r="K6" s="138" t="s">
        <v>66</v>
      </c>
    </row>
    <row r="7" ht="14.25" spans="1:11">
      <c r="A7" s="292" t="s">
        <v>75</v>
      </c>
      <c r="B7" s="302">
        <v>17916</v>
      </c>
      <c r="C7" s="303"/>
      <c r="D7" s="298" t="s">
        <v>76</v>
      </c>
      <c r="E7" s="304"/>
      <c r="F7" s="296">
        <v>45306</v>
      </c>
      <c r="G7" s="297"/>
      <c r="H7" s="292" t="s">
        <v>77</v>
      </c>
      <c r="I7" s="295"/>
      <c r="J7" s="137" t="s">
        <v>65</v>
      </c>
      <c r="K7" s="138" t="s">
        <v>66</v>
      </c>
    </row>
    <row r="8" ht="15" spans="1:11">
      <c r="A8" s="305" t="s">
        <v>78</v>
      </c>
      <c r="B8" s="306" t="s">
        <v>79</v>
      </c>
      <c r="C8" s="307"/>
      <c r="D8" s="308" t="s">
        <v>80</v>
      </c>
      <c r="E8" s="309"/>
      <c r="F8" s="310">
        <v>45309</v>
      </c>
      <c r="G8" s="311"/>
      <c r="H8" s="308" t="s">
        <v>81</v>
      </c>
      <c r="I8" s="309"/>
      <c r="J8" s="328" t="s">
        <v>65</v>
      </c>
      <c r="K8" s="360" t="s">
        <v>66</v>
      </c>
    </row>
    <row r="9" ht="15" spans="1:11">
      <c r="A9" s="392" t="s">
        <v>82</v>
      </c>
      <c r="B9" s="393"/>
      <c r="C9" s="393"/>
      <c r="D9" s="394"/>
      <c r="E9" s="394"/>
      <c r="F9" s="394"/>
      <c r="G9" s="394"/>
      <c r="H9" s="394"/>
      <c r="I9" s="394"/>
      <c r="J9" s="394"/>
      <c r="K9" s="439"/>
    </row>
    <row r="10" ht="15" spans="1:11">
      <c r="A10" s="395" t="s">
        <v>83</v>
      </c>
      <c r="B10" s="396"/>
      <c r="C10" s="396"/>
      <c r="D10" s="396"/>
      <c r="E10" s="396"/>
      <c r="F10" s="396"/>
      <c r="G10" s="396"/>
      <c r="H10" s="396"/>
      <c r="I10" s="396"/>
      <c r="J10" s="396"/>
      <c r="K10" s="440"/>
    </row>
    <row r="11" ht="14.25" spans="1:11">
      <c r="A11" s="397" t="s">
        <v>84</v>
      </c>
      <c r="B11" s="398" t="s">
        <v>85</v>
      </c>
      <c r="C11" s="399" t="s">
        <v>86</v>
      </c>
      <c r="D11" s="400"/>
      <c r="E11" s="401" t="s">
        <v>87</v>
      </c>
      <c r="F11" s="398" t="s">
        <v>85</v>
      </c>
      <c r="G11" s="399" t="s">
        <v>86</v>
      </c>
      <c r="H11" s="399" t="s">
        <v>88</v>
      </c>
      <c r="I11" s="401" t="s">
        <v>89</v>
      </c>
      <c r="J11" s="398" t="s">
        <v>85</v>
      </c>
      <c r="K11" s="441" t="s">
        <v>86</v>
      </c>
    </row>
    <row r="12" ht="14.25" spans="1:11">
      <c r="A12" s="298" t="s">
        <v>90</v>
      </c>
      <c r="B12" s="318" t="s">
        <v>85</v>
      </c>
      <c r="C12" s="137" t="s">
        <v>86</v>
      </c>
      <c r="D12" s="304"/>
      <c r="E12" s="301" t="s">
        <v>91</v>
      </c>
      <c r="F12" s="318" t="s">
        <v>85</v>
      </c>
      <c r="G12" s="137" t="s">
        <v>86</v>
      </c>
      <c r="H12" s="137" t="s">
        <v>88</v>
      </c>
      <c r="I12" s="301" t="s">
        <v>92</v>
      </c>
      <c r="J12" s="318" t="s">
        <v>85</v>
      </c>
      <c r="K12" s="138" t="s">
        <v>86</v>
      </c>
    </row>
    <row r="13" ht="14.25" spans="1:11">
      <c r="A13" s="298" t="s">
        <v>93</v>
      </c>
      <c r="B13" s="318" t="s">
        <v>85</v>
      </c>
      <c r="C13" s="137" t="s">
        <v>86</v>
      </c>
      <c r="D13" s="304"/>
      <c r="E13" s="301" t="s">
        <v>94</v>
      </c>
      <c r="F13" s="137" t="s">
        <v>95</v>
      </c>
      <c r="G13" s="137" t="s">
        <v>96</v>
      </c>
      <c r="H13" s="137" t="s">
        <v>88</v>
      </c>
      <c r="I13" s="301" t="s">
        <v>97</v>
      </c>
      <c r="J13" s="318" t="s">
        <v>85</v>
      </c>
      <c r="K13" s="138" t="s">
        <v>86</v>
      </c>
    </row>
    <row r="14" ht="15" spans="1:11">
      <c r="A14" s="308" t="s">
        <v>98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62"/>
    </row>
    <row r="15" ht="15" spans="1:11">
      <c r="A15" s="395" t="s">
        <v>99</v>
      </c>
      <c r="B15" s="396"/>
      <c r="C15" s="396"/>
      <c r="D15" s="396"/>
      <c r="E15" s="396"/>
      <c r="F15" s="396"/>
      <c r="G15" s="396"/>
      <c r="H15" s="396"/>
      <c r="I15" s="396"/>
      <c r="J15" s="396"/>
      <c r="K15" s="440"/>
    </row>
    <row r="16" ht="14.25" spans="1:11">
      <c r="A16" s="402" t="s">
        <v>100</v>
      </c>
      <c r="B16" s="399" t="s">
        <v>95</v>
      </c>
      <c r="C16" s="399" t="s">
        <v>96</v>
      </c>
      <c r="D16" s="403"/>
      <c r="E16" s="404" t="s">
        <v>101</v>
      </c>
      <c r="F16" s="399" t="s">
        <v>95</v>
      </c>
      <c r="G16" s="399" t="s">
        <v>96</v>
      </c>
      <c r="H16" s="405"/>
      <c r="I16" s="404" t="s">
        <v>102</v>
      </c>
      <c r="J16" s="399" t="s">
        <v>95</v>
      </c>
      <c r="K16" s="441" t="s">
        <v>96</v>
      </c>
    </row>
    <row r="17" customHeight="1" spans="1:22">
      <c r="A17" s="335" t="s">
        <v>103</v>
      </c>
      <c r="B17" s="137" t="s">
        <v>95</v>
      </c>
      <c r="C17" s="137" t="s">
        <v>96</v>
      </c>
      <c r="D17" s="406"/>
      <c r="E17" s="336" t="s">
        <v>104</v>
      </c>
      <c r="F17" s="137" t="s">
        <v>95</v>
      </c>
      <c r="G17" s="137" t="s">
        <v>96</v>
      </c>
      <c r="H17" s="407"/>
      <c r="I17" s="336" t="s">
        <v>105</v>
      </c>
      <c r="J17" s="137" t="s">
        <v>95</v>
      </c>
      <c r="K17" s="138" t="s">
        <v>96</v>
      </c>
      <c r="L17" s="442"/>
      <c r="M17" s="442"/>
      <c r="N17" s="442"/>
      <c r="O17" s="442"/>
      <c r="P17" s="442"/>
      <c r="Q17" s="442"/>
      <c r="R17" s="442"/>
      <c r="S17" s="442"/>
      <c r="T17" s="442"/>
      <c r="U17" s="442"/>
      <c r="V17" s="442"/>
    </row>
    <row r="18" ht="18" customHeight="1" spans="1:11">
      <c r="A18" s="408" t="s">
        <v>106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43"/>
    </row>
    <row r="19" s="390" customFormat="1" ht="18" customHeight="1" spans="1:11">
      <c r="A19" s="395" t="s">
        <v>107</v>
      </c>
      <c r="B19" s="396"/>
      <c r="C19" s="396"/>
      <c r="D19" s="396"/>
      <c r="E19" s="396"/>
      <c r="F19" s="396"/>
      <c r="G19" s="396"/>
      <c r="H19" s="396"/>
      <c r="I19" s="396"/>
      <c r="J19" s="396"/>
      <c r="K19" s="440"/>
    </row>
    <row r="20" customHeight="1" spans="1:11">
      <c r="A20" s="410" t="s">
        <v>108</v>
      </c>
      <c r="B20" s="411"/>
      <c r="C20" s="411"/>
      <c r="D20" s="411"/>
      <c r="E20" s="411"/>
      <c r="F20" s="411"/>
      <c r="G20" s="411"/>
      <c r="H20" s="411"/>
      <c r="I20" s="411"/>
      <c r="J20" s="411"/>
      <c r="K20" s="444"/>
    </row>
    <row r="21" ht="21.75" customHeight="1" spans="1:11">
      <c r="A21" s="412" t="s">
        <v>109</v>
      </c>
      <c r="B21" s="413"/>
      <c r="C21" s="413" t="s">
        <v>110</v>
      </c>
      <c r="D21" s="413" t="s">
        <v>111</v>
      </c>
      <c r="E21" s="413" t="s">
        <v>112</v>
      </c>
      <c r="F21" s="413" t="s">
        <v>113</v>
      </c>
      <c r="G21" s="413" t="s">
        <v>114</v>
      </c>
      <c r="H21" s="413" t="s">
        <v>115</v>
      </c>
      <c r="I21" s="413" t="s">
        <v>116</v>
      </c>
      <c r="J21" s="336"/>
      <c r="K21" s="370" t="s">
        <v>117</v>
      </c>
    </row>
    <row r="22" ht="23" customHeight="1" spans="1:11">
      <c r="A22" s="414" t="s">
        <v>118</v>
      </c>
      <c r="B22" s="415"/>
      <c r="C22" s="415"/>
      <c r="D22" s="415" t="s">
        <v>95</v>
      </c>
      <c r="E22" s="415" t="s">
        <v>95</v>
      </c>
      <c r="F22" s="415" t="s">
        <v>95</v>
      </c>
      <c r="G22" s="415" t="s">
        <v>95</v>
      </c>
      <c r="H22" s="415" t="s">
        <v>95</v>
      </c>
      <c r="I22" s="415" t="s">
        <v>95</v>
      </c>
      <c r="J22" s="415"/>
      <c r="K22" s="445"/>
    </row>
    <row r="23" ht="23" customHeight="1" spans="1:11">
      <c r="A23" s="414" t="s">
        <v>119</v>
      </c>
      <c r="B23" s="415"/>
      <c r="C23" s="415"/>
      <c r="D23" s="415" t="s">
        <v>95</v>
      </c>
      <c r="E23" s="415" t="s">
        <v>95</v>
      </c>
      <c r="F23" s="415" t="s">
        <v>95</v>
      </c>
      <c r="G23" s="415" t="s">
        <v>95</v>
      </c>
      <c r="H23" s="415" t="s">
        <v>95</v>
      </c>
      <c r="I23" s="415" t="s">
        <v>95</v>
      </c>
      <c r="J23" s="415"/>
      <c r="K23" s="446"/>
    </row>
    <row r="24" ht="23" customHeight="1" spans="1:11">
      <c r="A24" s="414" t="s">
        <v>120</v>
      </c>
      <c r="B24" s="415"/>
      <c r="C24" s="415"/>
      <c r="D24" s="415" t="s">
        <v>95</v>
      </c>
      <c r="E24" s="415" t="s">
        <v>95</v>
      </c>
      <c r="F24" s="415" t="s">
        <v>95</v>
      </c>
      <c r="G24" s="415" t="s">
        <v>95</v>
      </c>
      <c r="H24" s="415" t="s">
        <v>95</v>
      </c>
      <c r="I24" s="415" t="s">
        <v>95</v>
      </c>
      <c r="J24" s="415"/>
      <c r="K24" s="446"/>
    </row>
    <row r="25" ht="23" customHeight="1" spans="1:11">
      <c r="A25" s="414" t="s">
        <v>121</v>
      </c>
      <c r="B25" s="415"/>
      <c r="C25" s="415"/>
      <c r="D25" s="415" t="s">
        <v>95</v>
      </c>
      <c r="E25" s="415" t="s">
        <v>95</v>
      </c>
      <c r="F25" s="415" t="s">
        <v>95</v>
      </c>
      <c r="G25" s="415" t="s">
        <v>95</v>
      </c>
      <c r="H25" s="415" t="s">
        <v>95</v>
      </c>
      <c r="I25" s="415" t="s">
        <v>95</v>
      </c>
      <c r="J25" s="415"/>
      <c r="K25" s="446"/>
    </row>
    <row r="26" ht="23" customHeight="1" spans="1:11">
      <c r="A26" s="416"/>
      <c r="B26" s="415"/>
      <c r="C26" s="415"/>
      <c r="D26" s="415"/>
      <c r="E26" s="415"/>
      <c r="F26" s="415"/>
      <c r="G26" s="415"/>
      <c r="H26" s="415"/>
      <c r="I26" s="415"/>
      <c r="J26" s="415"/>
      <c r="K26" s="446"/>
    </row>
    <row r="27" ht="18" customHeight="1" spans="1:11">
      <c r="A27" s="417" t="s">
        <v>122</v>
      </c>
      <c r="B27" s="418"/>
      <c r="C27" s="418"/>
      <c r="D27" s="418"/>
      <c r="E27" s="418"/>
      <c r="F27" s="418"/>
      <c r="G27" s="418"/>
      <c r="H27" s="418"/>
      <c r="I27" s="418"/>
      <c r="J27" s="418"/>
      <c r="K27" s="447"/>
    </row>
    <row r="28" ht="18.75" customHeight="1" spans="1:11">
      <c r="A28" s="419"/>
      <c r="B28" s="420"/>
      <c r="C28" s="420"/>
      <c r="D28" s="420"/>
      <c r="E28" s="420"/>
      <c r="F28" s="420"/>
      <c r="G28" s="420"/>
      <c r="H28" s="420"/>
      <c r="I28" s="420"/>
      <c r="J28" s="420"/>
      <c r="K28" s="448"/>
    </row>
    <row r="29" ht="18.75" customHeight="1" spans="1:11">
      <c r="A29" s="421"/>
      <c r="B29" s="422"/>
      <c r="C29" s="422"/>
      <c r="D29" s="422"/>
      <c r="E29" s="422"/>
      <c r="F29" s="422"/>
      <c r="G29" s="422"/>
      <c r="H29" s="422"/>
      <c r="I29" s="422"/>
      <c r="J29" s="422"/>
      <c r="K29" s="449"/>
    </row>
    <row r="30" ht="18" customHeight="1" spans="1:11">
      <c r="A30" s="417" t="s">
        <v>123</v>
      </c>
      <c r="B30" s="418"/>
      <c r="C30" s="418"/>
      <c r="D30" s="418"/>
      <c r="E30" s="418"/>
      <c r="F30" s="418"/>
      <c r="G30" s="418"/>
      <c r="H30" s="418"/>
      <c r="I30" s="418"/>
      <c r="J30" s="418"/>
      <c r="K30" s="447"/>
    </row>
    <row r="31" ht="14.25" spans="1:11">
      <c r="A31" s="423" t="s">
        <v>124</v>
      </c>
      <c r="B31" s="424"/>
      <c r="C31" s="424"/>
      <c r="D31" s="424"/>
      <c r="E31" s="424"/>
      <c r="F31" s="424"/>
      <c r="G31" s="424"/>
      <c r="H31" s="424"/>
      <c r="I31" s="424"/>
      <c r="J31" s="424"/>
      <c r="K31" s="450"/>
    </row>
    <row r="32" ht="15" spans="1:11">
      <c r="A32" s="145" t="s">
        <v>125</v>
      </c>
      <c r="B32" s="146"/>
      <c r="C32" s="137" t="s">
        <v>65</v>
      </c>
      <c r="D32" s="137" t="s">
        <v>66</v>
      </c>
      <c r="E32" s="425" t="s">
        <v>126</v>
      </c>
      <c r="F32" s="426"/>
      <c r="G32" s="426"/>
      <c r="H32" s="426"/>
      <c r="I32" s="426"/>
      <c r="J32" s="426"/>
      <c r="K32" s="451"/>
    </row>
    <row r="33" ht="15" spans="1:11">
      <c r="A33" s="427" t="s">
        <v>127</v>
      </c>
      <c r="B33" s="427"/>
      <c r="C33" s="427"/>
      <c r="D33" s="427"/>
      <c r="E33" s="427"/>
      <c r="F33" s="427"/>
      <c r="G33" s="427"/>
      <c r="H33" s="427"/>
      <c r="I33" s="427"/>
      <c r="J33" s="427"/>
      <c r="K33" s="427"/>
    </row>
    <row r="34" ht="21" customHeight="1" spans="1:11">
      <c r="A34" s="428" t="s">
        <v>128</v>
      </c>
      <c r="B34" s="429"/>
      <c r="C34" s="429"/>
      <c r="D34" s="429"/>
      <c r="E34" s="429"/>
      <c r="F34" s="429"/>
      <c r="G34" s="429"/>
      <c r="H34" s="429"/>
      <c r="I34" s="429"/>
      <c r="J34" s="429"/>
      <c r="K34" s="452"/>
    </row>
    <row r="35" ht="21" customHeight="1" spans="1:11">
      <c r="A35" s="343" t="s">
        <v>129</v>
      </c>
      <c r="B35" s="344"/>
      <c r="C35" s="344"/>
      <c r="D35" s="344"/>
      <c r="E35" s="344"/>
      <c r="F35" s="344"/>
      <c r="G35" s="344"/>
      <c r="H35" s="344"/>
      <c r="I35" s="344"/>
      <c r="J35" s="344"/>
      <c r="K35" s="373"/>
    </row>
    <row r="36" ht="21" customHeight="1" spans="1:11">
      <c r="A36" s="343" t="s">
        <v>130</v>
      </c>
      <c r="B36" s="344"/>
      <c r="C36" s="344"/>
      <c r="D36" s="344"/>
      <c r="E36" s="344"/>
      <c r="F36" s="344"/>
      <c r="G36" s="344"/>
      <c r="H36" s="344"/>
      <c r="I36" s="344"/>
      <c r="J36" s="344"/>
      <c r="K36" s="373"/>
    </row>
    <row r="37" ht="21" customHeight="1" spans="1:11">
      <c r="A37" s="343"/>
      <c r="B37" s="344"/>
      <c r="C37" s="344"/>
      <c r="D37" s="344"/>
      <c r="E37" s="344"/>
      <c r="F37" s="344"/>
      <c r="G37" s="344"/>
      <c r="H37" s="344"/>
      <c r="I37" s="344"/>
      <c r="J37" s="344"/>
      <c r="K37" s="373"/>
    </row>
    <row r="38" ht="21" customHeight="1" spans="1:11">
      <c r="A38" s="343"/>
      <c r="B38" s="344"/>
      <c r="C38" s="344"/>
      <c r="D38" s="344"/>
      <c r="E38" s="344"/>
      <c r="F38" s="344"/>
      <c r="G38" s="344"/>
      <c r="H38" s="344"/>
      <c r="I38" s="344"/>
      <c r="J38" s="344"/>
      <c r="K38" s="373"/>
    </row>
    <row r="39" ht="21" customHeight="1" spans="1:11">
      <c r="A39" s="343"/>
      <c r="B39" s="344"/>
      <c r="C39" s="344"/>
      <c r="D39" s="344"/>
      <c r="E39" s="344"/>
      <c r="F39" s="344"/>
      <c r="G39" s="344"/>
      <c r="H39" s="344"/>
      <c r="I39" s="344"/>
      <c r="J39" s="344"/>
      <c r="K39" s="373"/>
    </row>
    <row r="40" ht="21" customHeight="1" spans="1:11">
      <c r="A40" s="343"/>
      <c r="B40" s="344"/>
      <c r="C40" s="344"/>
      <c r="D40" s="344"/>
      <c r="E40" s="344"/>
      <c r="F40" s="344"/>
      <c r="G40" s="344"/>
      <c r="H40" s="344"/>
      <c r="I40" s="344"/>
      <c r="J40" s="344"/>
      <c r="K40" s="373"/>
    </row>
    <row r="41" ht="15" spans="1:11">
      <c r="A41" s="338" t="s">
        <v>131</v>
      </c>
      <c r="B41" s="339"/>
      <c r="C41" s="339"/>
      <c r="D41" s="339"/>
      <c r="E41" s="339"/>
      <c r="F41" s="339"/>
      <c r="G41" s="339"/>
      <c r="H41" s="339"/>
      <c r="I41" s="339"/>
      <c r="J41" s="339"/>
      <c r="K41" s="371"/>
    </row>
    <row r="42" ht="15" spans="1:11">
      <c r="A42" s="395" t="s">
        <v>132</v>
      </c>
      <c r="B42" s="396"/>
      <c r="C42" s="396"/>
      <c r="D42" s="396"/>
      <c r="E42" s="396"/>
      <c r="F42" s="396"/>
      <c r="G42" s="396"/>
      <c r="H42" s="396"/>
      <c r="I42" s="396"/>
      <c r="J42" s="396"/>
      <c r="K42" s="440"/>
    </row>
    <row r="43" ht="14.25" spans="1:11">
      <c r="A43" s="402" t="s">
        <v>133</v>
      </c>
      <c r="B43" s="399" t="s">
        <v>95</v>
      </c>
      <c r="C43" s="399" t="s">
        <v>96</v>
      </c>
      <c r="D43" s="399" t="s">
        <v>88</v>
      </c>
      <c r="E43" s="404" t="s">
        <v>134</v>
      </c>
      <c r="F43" s="399" t="s">
        <v>95</v>
      </c>
      <c r="G43" s="399" t="s">
        <v>96</v>
      </c>
      <c r="H43" s="399" t="s">
        <v>88</v>
      </c>
      <c r="I43" s="404" t="s">
        <v>135</v>
      </c>
      <c r="J43" s="399" t="s">
        <v>95</v>
      </c>
      <c r="K43" s="441" t="s">
        <v>96</v>
      </c>
    </row>
    <row r="44" ht="14.25" spans="1:11">
      <c r="A44" s="335" t="s">
        <v>87</v>
      </c>
      <c r="B44" s="137" t="s">
        <v>95</v>
      </c>
      <c r="C44" s="137" t="s">
        <v>96</v>
      </c>
      <c r="D44" s="137" t="s">
        <v>88</v>
      </c>
      <c r="E44" s="336" t="s">
        <v>94</v>
      </c>
      <c r="F44" s="137" t="s">
        <v>95</v>
      </c>
      <c r="G44" s="137" t="s">
        <v>96</v>
      </c>
      <c r="H44" s="137" t="s">
        <v>88</v>
      </c>
      <c r="I44" s="336" t="s">
        <v>105</v>
      </c>
      <c r="J44" s="137" t="s">
        <v>95</v>
      </c>
      <c r="K44" s="138" t="s">
        <v>96</v>
      </c>
    </row>
    <row r="45" ht="15" spans="1:11">
      <c r="A45" s="308" t="s">
        <v>98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62"/>
    </row>
    <row r="46" ht="15" spans="1:11">
      <c r="A46" s="427" t="s">
        <v>136</v>
      </c>
      <c r="B46" s="427"/>
      <c r="C46" s="427"/>
      <c r="D46" s="427"/>
      <c r="E46" s="427"/>
      <c r="F46" s="427"/>
      <c r="G46" s="427"/>
      <c r="H46" s="427"/>
      <c r="I46" s="427"/>
      <c r="J46" s="427"/>
      <c r="K46" s="427"/>
    </row>
    <row r="47" ht="15" spans="1:11">
      <c r="A47" s="428"/>
      <c r="B47" s="429"/>
      <c r="C47" s="429"/>
      <c r="D47" s="429"/>
      <c r="E47" s="429"/>
      <c r="F47" s="429"/>
      <c r="G47" s="429"/>
      <c r="H47" s="429"/>
      <c r="I47" s="429"/>
      <c r="J47" s="429"/>
      <c r="K47" s="452"/>
    </row>
    <row r="48" ht="15" spans="1:11">
      <c r="A48" s="430" t="s">
        <v>137</v>
      </c>
      <c r="B48" s="431" t="s">
        <v>138</v>
      </c>
      <c r="C48" s="431"/>
      <c r="D48" s="432" t="s">
        <v>139</v>
      </c>
      <c r="E48" s="433" t="s">
        <v>140</v>
      </c>
      <c r="F48" s="434" t="s">
        <v>141</v>
      </c>
      <c r="G48" s="435">
        <v>45646</v>
      </c>
      <c r="H48" s="436" t="s">
        <v>142</v>
      </c>
      <c r="I48" s="453"/>
      <c r="J48" s="454" t="s">
        <v>143</v>
      </c>
      <c r="K48" s="455"/>
    </row>
    <row r="49" ht="15" spans="1:11">
      <c r="A49" s="427" t="s">
        <v>144</v>
      </c>
      <c r="B49" s="427"/>
      <c r="C49" s="427"/>
      <c r="D49" s="427"/>
      <c r="E49" s="427"/>
      <c r="F49" s="427"/>
      <c r="G49" s="427"/>
      <c r="H49" s="427"/>
      <c r="I49" s="427"/>
      <c r="J49" s="427"/>
      <c r="K49" s="427"/>
    </row>
    <row r="50" ht="15" spans="1:11">
      <c r="A50" s="437" t="s">
        <v>145</v>
      </c>
      <c r="B50" s="438"/>
      <c r="C50" s="438"/>
      <c r="D50" s="438"/>
      <c r="E50" s="438"/>
      <c r="F50" s="438"/>
      <c r="G50" s="438"/>
      <c r="H50" s="438"/>
      <c r="I50" s="438"/>
      <c r="J50" s="438"/>
      <c r="K50" s="456"/>
    </row>
    <row r="51" ht="15" spans="1:11">
      <c r="A51" s="430" t="s">
        <v>137</v>
      </c>
      <c r="B51" s="431" t="s">
        <v>138</v>
      </c>
      <c r="C51" s="431"/>
      <c r="D51" s="432" t="s">
        <v>139</v>
      </c>
      <c r="E51" s="433" t="s">
        <v>140</v>
      </c>
      <c r="F51" s="434" t="s">
        <v>141</v>
      </c>
      <c r="G51" s="435">
        <v>45646</v>
      </c>
      <c r="H51" s="436" t="s">
        <v>142</v>
      </c>
      <c r="I51" s="453"/>
      <c r="J51" s="454" t="s">
        <v>143</v>
      </c>
      <c r="K51" s="45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N13" sqref="N13"/>
    </sheetView>
  </sheetViews>
  <sheetFormatPr defaultColWidth="9" defaultRowHeight="14.25"/>
  <cols>
    <col min="1" max="1" width="20.75" style="209" customWidth="1"/>
    <col min="2" max="2" width="9" style="209" customWidth="1"/>
    <col min="3" max="4" width="8.5" style="210" customWidth="1"/>
    <col min="5" max="7" width="8.5" style="209" customWidth="1"/>
    <col min="8" max="8" width="10.25" style="209" customWidth="1"/>
    <col min="9" max="9" width="6.5" style="209" customWidth="1"/>
    <col min="10" max="10" width="2.75" style="209" customWidth="1"/>
    <col min="11" max="11" width="9.15833333333333" style="209" customWidth="1"/>
    <col min="12" max="12" width="10.75" style="209" customWidth="1"/>
    <col min="13" max="16" width="9.75" style="209" customWidth="1"/>
    <col min="17" max="17" width="9.75" style="280" customWidth="1"/>
    <col min="18" max="255" width="9" style="209"/>
    <col min="256" max="16384" width="9" style="212"/>
  </cols>
  <sheetData>
    <row r="1" s="209" customFormat="1" ht="29" customHeight="1" spans="1:258">
      <c r="A1" s="272" t="s">
        <v>146</v>
      </c>
      <c r="B1" s="272"/>
      <c r="C1" s="274"/>
      <c r="D1" s="274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385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  <c r="IW1" s="212"/>
      <c r="IX1" s="212"/>
    </row>
    <row r="2" s="209" customFormat="1" ht="20" customHeight="1" spans="1:258">
      <c r="A2" s="217" t="s">
        <v>61</v>
      </c>
      <c r="B2" s="218" t="str">
        <f>首期!B4</f>
        <v>TAJJAN81025</v>
      </c>
      <c r="C2" s="219"/>
      <c r="D2" s="220"/>
      <c r="E2" s="221" t="s">
        <v>67</v>
      </c>
      <c r="F2" s="222" t="str">
        <f>首期!B5</f>
        <v>男式短袖T恤</v>
      </c>
      <c r="G2" s="222"/>
      <c r="H2" s="222"/>
      <c r="I2" s="222"/>
      <c r="J2" s="242"/>
      <c r="K2" s="243" t="s">
        <v>57</v>
      </c>
      <c r="L2" s="244" t="s">
        <v>56</v>
      </c>
      <c r="M2" s="244"/>
      <c r="N2" s="244"/>
      <c r="O2" s="244"/>
      <c r="P2" s="269"/>
      <c r="Q2" s="386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  <c r="IW2" s="212"/>
      <c r="IX2" s="212"/>
    </row>
    <row r="3" s="209" customFormat="1" ht="15" spans="1:258">
      <c r="A3" s="223" t="s">
        <v>147</v>
      </c>
      <c r="B3" s="224" t="s">
        <v>148</v>
      </c>
      <c r="C3" s="225"/>
      <c r="D3" s="224"/>
      <c r="E3" s="224"/>
      <c r="F3" s="224"/>
      <c r="G3" s="224"/>
      <c r="H3" s="224"/>
      <c r="I3" s="224"/>
      <c r="J3" s="246"/>
      <c r="K3" s="247"/>
      <c r="L3" s="247"/>
      <c r="M3" s="247"/>
      <c r="N3" s="247"/>
      <c r="O3" s="247"/>
      <c r="P3" s="270"/>
      <c r="Q3" s="387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  <c r="IW3" s="212"/>
      <c r="IX3" s="212"/>
    </row>
    <row r="4" s="209" customFormat="1" ht="16.5" spans="1:258">
      <c r="A4" s="223"/>
      <c r="B4" s="226" t="s">
        <v>111</v>
      </c>
      <c r="C4" s="227" t="s">
        <v>112</v>
      </c>
      <c r="D4" s="227" t="s">
        <v>113</v>
      </c>
      <c r="E4" s="227" t="s">
        <v>114</v>
      </c>
      <c r="F4" s="227" t="s">
        <v>115</v>
      </c>
      <c r="G4" s="227" t="s">
        <v>116</v>
      </c>
      <c r="H4" s="227" t="s">
        <v>149</v>
      </c>
      <c r="I4" s="249" t="s">
        <v>150</v>
      </c>
      <c r="J4" s="246"/>
      <c r="K4" s="382"/>
      <c r="L4" s="383"/>
      <c r="M4" s="384" t="s">
        <v>121</v>
      </c>
      <c r="N4" s="384" t="s">
        <v>121</v>
      </c>
      <c r="O4" s="384"/>
      <c r="P4" s="384"/>
      <c r="Q4" s="388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  <c r="IW4" s="212"/>
      <c r="IX4" s="212"/>
    </row>
    <row r="5" s="209" customFormat="1" ht="16.5" spans="1:258">
      <c r="A5" s="223"/>
      <c r="B5" s="226" t="s">
        <v>151</v>
      </c>
      <c r="C5" s="227" t="s">
        <v>152</v>
      </c>
      <c r="D5" s="228" t="s">
        <v>153</v>
      </c>
      <c r="E5" s="227" t="s">
        <v>154</v>
      </c>
      <c r="F5" s="227" t="s">
        <v>155</v>
      </c>
      <c r="G5" s="227" t="s">
        <v>156</v>
      </c>
      <c r="H5" s="227" t="s">
        <v>157</v>
      </c>
      <c r="I5" s="249"/>
      <c r="J5" s="251"/>
      <c r="K5" s="252"/>
      <c r="L5" s="254"/>
      <c r="M5" s="253" t="s">
        <v>158</v>
      </c>
      <c r="N5" s="253" t="s">
        <v>159</v>
      </c>
      <c r="O5" s="253"/>
      <c r="P5" s="253"/>
      <c r="Q5" s="389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  <c r="IW5" s="212"/>
      <c r="IX5" s="212"/>
    </row>
    <row r="6" s="209" customFormat="1" ht="20" customHeight="1" spans="1:258">
      <c r="A6" s="267" t="s">
        <v>160</v>
      </c>
      <c r="B6" s="230">
        <f>C6-1</f>
        <v>66</v>
      </c>
      <c r="C6" s="230">
        <f>D6-2</f>
        <v>67</v>
      </c>
      <c r="D6" s="231">
        <v>69</v>
      </c>
      <c r="E6" s="230">
        <f>D6+2</f>
        <v>71</v>
      </c>
      <c r="F6" s="230">
        <f>E6+2</f>
        <v>73</v>
      </c>
      <c r="G6" s="230">
        <f>F6+1</f>
        <v>74</v>
      </c>
      <c r="H6" s="230">
        <f>G6+1</f>
        <v>75</v>
      </c>
      <c r="I6" s="256" t="s">
        <v>161</v>
      </c>
      <c r="J6" s="251"/>
      <c r="K6" s="252"/>
      <c r="L6" s="252"/>
      <c r="M6" s="252" t="s">
        <v>162</v>
      </c>
      <c r="N6" s="252"/>
      <c r="O6" s="252"/>
      <c r="P6" s="252"/>
      <c r="Q6" s="255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  <c r="IW6" s="212"/>
      <c r="IX6" s="212"/>
    </row>
    <row r="7" s="209" customFormat="1" ht="20" customHeight="1" spans="1:258">
      <c r="A7" s="267" t="s">
        <v>163</v>
      </c>
      <c r="B7" s="230">
        <f t="shared" ref="B7:B9" si="0">C7-4</f>
        <v>97</v>
      </c>
      <c r="C7" s="230">
        <f t="shared" ref="C7:C9" si="1">D7-4</f>
        <v>101</v>
      </c>
      <c r="D7" s="231">
        <v>105</v>
      </c>
      <c r="E7" s="230">
        <f t="shared" ref="E7:E9" si="2">D7+4</f>
        <v>109</v>
      </c>
      <c r="F7" s="230">
        <f>E7+4</f>
        <v>113</v>
      </c>
      <c r="G7" s="230">
        <f t="shared" ref="G7:G9" si="3">F7+6</f>
        <v>119</v>
      </c>
      <c r="H7" s="230">
        <f>G7+6</f>
        <v>125</v>
      </c>
      <c r="I7" s="256" t="s">
        <v>161</v>
      </c>
      <c r="J7" s="251"/>
      <c r="K7" s="252"/>
      <c r="L7" s="252"/>
      <c r="M7" s="252" t="s">
        <v>164</v>
      </c>
      <c r="N7" s="252"/>
      <c r="O7" s="252"/>
      <c r="P7" s="252"/>
      <c r="Q7" s="255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2"/>
      <c r="BD7" s="212"/>
      <c r="BE7" s="212"/>
      <c r="BF7" s="212"/>
      <c r="BG7" s="212"/>
      <c r="BH7" s="212"/>
      <c r="BI7" s="212"/>
      <c r="BJ7" s="212"/>
      <c r="BK7" s="212"/>
      <c r="BL7" s="212"/>
      <c r="BM7" s="212"/>
      <c r="BN7" s="212"/>
      <c r="BO7" s="212"/>
      <c r="BP7" s="212"/>
      <c r="BQ7" s="212"/>
      <c r="BR7" s="212"/>
      <c r="BS7" s="212"/>
      <c r="BT7" s="212"/>
      <c r="BU7" s="212"/>
      <c r="BV7" s="212"/>
      <c r="BW7" s="212"/>
      <c r="BX7" s="212"/>
      <c r="BY7" s="212"/>
      <c r="BZ7" s="212"/>
      <c r="CA7" s="212"/>
      <c r="CB7" s="212"/>
      <c r="CC7" s="212"/>
      <c r="CD7" s="212"/>
      <c r="CE7" s="212"/>
      <c r="CF7" s="212"/>
      <c r="CG7" s="212"/>
      <c r="CH7" s="212"/>
      <c r="CI7" s="212"/>
      <c r="CJ7" s="212"/>
      <c r="CK7" s="212"/>
      <c r="CL7" s="212"/>
      <c r="CM7" s="212"/>
      <c r="CN7" s="212"/>
      <c r="CO7" s="212"/>
      <c r="CP7" s="212"/>
      <c r="CQ7" s="212"/>
      <c r="CR7" s="212"/>
      <c r="CS7" s="212"/>
      <c r="CT7" s="212"/>
      <c r="CU7" s="212"/>
      <c r="CV7" s="212"/>
      <c r="CW7" s="212"/>
      <c r="CX7" s="212"/>
      <c r="CY7" s="212"/>
      <c r="CZ7" s="212"/>
      <c r="DA7" s="212"/>
      <c r="DB7" s="212"/>
      <c r="DC7" s="212"/>
      <c r="DD7" s="212"/>
      <c r="DE7" s="212"/>
      <c r="DF7" s="212"/>
      <c r="DG7" s="212"/>
      <c r="DH7" s="212"/>
      <c r="DI7" s="212"/>
      <c r="DJ7" s="212"/>
      <c r="DK7" s="212"/>
      <c r="DL7" s="212"/>
      <c r="DM7" s="212"/>
      <c r="DN7" s="212"/>
      <c r="DO7" s="212"/>
      <c r="DP7" s="212"/>
      <c r="DQ7" s="212"/>
      <c r="DR7" s="212"/>
      <c r="DS7" s="212"/>
      <c r="DT7" s="212"/>
      <c r="DU7" s="212"/>
      <c r="DV7" s="212"/>
      <c r="DW7" s="212"/>
      <c r="DX7" s="212"/>
      <c r="DY7" s="212"/>
      <c r="DZ7" s="212"/>
      <c r="EA7" s="212"/>
      <c r="EB7" s="212"/>
      <c r="EC7" s="212"/>
      <c r="ED7" s="212"/>
      <c r="EE7" s="212"/>
      <c r="EF7" s="212"/>
      <c r="EG7" s="212"/>
      <c r="EH7" s="212"/>
      <c r="EI7" s="212"/>
      <c r="EJ7" s="212"/>
      <c r="EK7" s="212"/>
      <c r="EL7" s="212"/>
      <c r="EM7" s="212"/>
      <c r="EN7" s="212"/>
      <c r="EO7" s="212"/>
      <c r="EP7" s="212"/>
      <c r="EQ7" s="212"/>
      <c r="ER7" s="212"/>
      <c r="ES7" s="212"/>
      <c r="ET7" s="212"/>
      <c r="EU7" s="212"/>
      <c r="EV7" s="212"/>
      <c r="EW7" s="212"/>
      <c r="EX7" s="212"/>
      <c r="EY7" s="212"/>
      <c r="EZ7" s="212"/>
      <c r="FA7" s="212"/>
      <c r="FB7" s="212"/>
      <c r="FC7" s="212"/>
      <c r="FD7" s="212"/>
      <c r="FE7" s="212"/>
      <c r="FF7" s="212"/>
      <c r="FG7" s="212"/>
      <c r="FH7" s="212"/>
      <c r="FI7" s="212"/>
      <c r="FJ7" s="212"/>
      <c r="FK7" s="212"/>
      <c r="FL7" s="212"/>
      <c r="FM7" s="212"/>
      <c r="FN7" s="212"/>
      <c r="FO7" s="212"/>
      <c r="FP7" s="212"/>
      <c r="FQ7" s="212"/>
      <c r="FR7" s="212"/>
      <c r="FS7" s="212"/>
      <c r="FT7" s="212"/>
      <c r="FU7" s="212"/>
      <c r="FV7" s="212"/>
      <c r="FW7" s="212"/>
      <c r="FX7" s="212"/>
      <c r="FY7" s="212"/>
      <c r="FZ7" s="212"/>
      <c r="GA7" s="212"/>
      <c r="GB7" s="212"/>
      <c r="GC7" s="212"/>
      <c r="GD7" s="212"/>
      <c r="GE7" s="212"/>
      <c r="GF7" s="212"/>
      <c r="GG7" s="212"/>
      <c r="GH7" s="212"/>
      <c r="GI7" s="212"/>
      <c r="GJ7" s="212"/>
      <c r="GK7" s="212"/>
      <c r="GL7" s="212"/>
      <c r="GM7" s="212"/>
      <c r="GN7" s="212"/>
      <c r="GO7" s="212"/>
      <c r="GP7" s="212"/>
      <c r="GQ7" s="212"/>
      <c r="GR7" s="212"/>
      <c r="GS7" s="212"/>
      <c r="GT7" s="212"/>
      <c r="GU7" s="212"/>
      <c r="GV7" s="212"/>
      <c r="GW7" s="212"/>
      <c r="GX7" s="212"/>
      <c r="GY7" s="212"/>
      <c r="GZ7" s="212"/>
      <c r="HA7" s="212"/>
      <c r="HB7" s="212"/>
      <c r="HC7" s="212"/>
      <c r="HD7" s="212"/>
      <c r="HE7" s="212"/>
      <c r="HF7" s="212"/>
      <c r="HG7" s="212"/>
      <c r="HH7" s="212"/>
      <c r="HI7" s="212"/>
      <c r="HJ7" s="212"/>
      <c r="HK7" s="212"/>
      <c r="HL7" s="212"/>
      <c r="HM7" s="212"/>
      <c r="HN7" s="212"/>
      <c r="HO7" s="212"/>
      <c r="HP7" s="212"/>
      <c r="HQ7" s="212"/>
      <c r="HR7" s="212"/>
      <c r="HS7" s="212"/>
      <c r="HT7" s="212"/>
      <c r="HU7" s="212"/>
      <c r="HV7" s="212"/>
      <c r="HW7" s="212"/>
      <c r="HX7" s="212"/>
      <c r="HY7" s="212"/>
      <c r="HZ7" s="212"/>
      <c r="IA7" s="212"/>
      <c r="IB7" s="212"/>
      <c r="IC7" s="212"/>
      <c r="ID7" s="212"/>
      <c r="IE7" s="212"/>
      <c r="IF7" s="212"/>
      <c r="IG7" s="212"/>
      <c r="IH7" s="212"/>
      <c r="II7" s="212"/>
      <c r="IJ7" s="212"/>
      <c r="IK7" s="212"/>
      <c r="IL7" s="212"/>
      <c r="IM7" s="212"/>
      <c r="IN7" s="212"/>
      <c r="IO7" s="212"/>
      <c r="IP7" s="212"/>
      <c r="IQ7" s="212"/>
      <c r="IR7" s="212"/>
      <c r="IS7" s="212"/>
      <c r="IT7" s="212"/>
      <c r="IU7" s="212"/>
      <c r="IV7" s="212"/>
      <c r="IW7" s="212"/>
      <c r="IX7" s="212"/>
    </row>
    <row r="8" s="209" customFormat="1" ht="20" customHeight="1" spans="1:258">
      <c r="A8" s="267" t="s">
        <v>165</v>
      </c>
      <c r="B8" s="230">
        <f t="shared" si="0"/>
        <v>94</v>
      </c>
      <c r="C8" s="230">
        <f t="shared" si="1"/>
        <v>98</v>
      </c>
      <c r="D8" s="231">
        <v>102</v>
      </c>
      <c r="E8" s="230">
        <f t="shared" si="2"/>
        <v>106</v>
      </c>
      <c r="F8" s="230">
        <f>E8+5</f>
        <v>111</v>
      </c>
      <c r="G8" s="230">
        <f t="shared" si="3"/>
        <v>117</v>
      </c>
      <c r="H8" s="230">
        <f>G8+7</f>
        <v>124</v>
      </c>
      <c r="I8" s="256" t="s">
        <v>161</v>
      </c>
      <c r="J8" s="251"/>
      <c r="K8" s="252"/>
      <c r="L8" s="252"/>
      <c r="M8" s="252" t="s">
        <v>166</v>
      </c>
      <c r="N8" s="252"/>
      <c r="O8" s="252"/>
      <c r="P8" s="252"/>
      <c r="Q8" s="255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  <c r="IW8" s="212"/>
      <c r="IX8" s="212"/>
    </row>
    <row r="9" s="209" customFormat="1" ht="20" customHeight="1" spans="1:258">
      <c r="A9" s="267" t="s">
        <v>167</v>
      </c>
      <c r="B9" s="230">
        <f t="shared" si="0"/>
        <v>96</v>
      </c>
      <c r="C9" s="230">
        <f t="shared" si="1"/>
        <v>100</v>
      </c>
      <c r="D9" s="231">
        <v>104</v>
      </c>
      <c r="E9" s="230">
        <f t="shared" si="2"/>
        <v>108</v>
      </c>
      <c r="F9" s="230">
        <f>E9+5</f>
        <v>113</v>
      </c>
      <c r="G9" s="230">
        <f t="shared" si="3"/>
        <v>119</v>
      </c>
      <c r="H9" s="230">
        <f>G9+7</f>
        <v>126</v>
      </c>
      <c r="I9" s="256" t="s">
        <v>168</v>
      </c>
      <c r="J9" s="251"/>
      <c r="K9" s="252"/>
      <c r="L9" s="252"/>
      <c r="M9" s="252" t="s">
        <v>169</v>
      </c>
      <c r="N9" s="252"/>
      <c r="O9" s="252"/>
      <c r="P9" s="252"/>
      <c r="Q9" s="255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  <c r="II9" s="212"/>
      <c r="IJ9" s="212"/>
      <c r="IK9" s="212"/>
      <c r="IL9" s="212"/>
      <c r="IM9" s="212"/>
      <c r="IN9" s="212"/>
      <c r="IO9" s="212"/>
      <c r="IP9" s="212"/>
      <c r="IQ9" s="212"/>
      <c r="IR9" s="212"/>
      <c r="IS9" s="212"/>
      <c r="IT9" s="212"/>
      <c r="IU9" s="212"/>
      <c r="IV9" s="212"/>
      <c r="IW9" s="212"/>
      <c r="IX9" s="212"/>
    </row>
    <row r="10" s="209" customFormat="1" ht="20" customHeight="1" spans="1:258">
      <c r="A10" s="267" t="s">
        <v>170</v>
      </c>
      <c r="B10" s="230">
        <f>C10-1.2</f>
        <v>43.1</v>
      </c>
      <c r="C10" s="230">
        <f>D10-1.2</f>
        <v>44.3</v>
      </c>
      <c r="D10" s="231">
        <v>45.5</v>
      </c>
      <c r="E10" s="230">
        <f>D10+1.2</f>
        <v>46.7</v>
      </c>
      <c r="F10" s="230">
        <f>E10+1.2</f>
        <v>47.9</v>
      </c>
      <c r="G10" s="230">
        <f>F10+1.4</f>
        <v>49.3</v>
      </c>
      <c r="H10" s="230">
        <f>G10+1.4</f>
        <v>50.7</v>
      </c>
      <c r="I10" s="256" t="s">
        <v>168</v>
      </c>
      <c r="J10" s="251"/>
      <c r="K10" s="252"/>
      <c r="L10" s="252"/>
      <c r="M10" s="252" t="s">
        <v>171</v>
      </c>
      <c r="N10" s="252"/>
      <c r="O10" s="252"/>
      <c r="P10" s="252"/>
      <c r="Q10" s="255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  <c r="GT10" s="212"/>
      <c r="GU10" s="212"/>
      <c r="GV10" s="212"/>
      <c r="GW10" s="212"/>
      <c r="GX10" s="212"/>
      <c r="GY10" s="212"/>
      <c r="GZ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  <c r="HK10" s="212"/>
      <c r="HL10" s="212"/>
      <c r="HM10" s="212"/>
      <c r="HN10" s="212"/>
      <c r="HO10" s="212"/>
      <c r="HP10" s="212"/>
      <c r="HQ10" s="212"/>
      <c r="HR10" s="212"/>
      <c r="HS10" s="212"/>
      <c r="HT10" s="212"/>
      <c r="HU10" s="212"/>
      <c r="HV10" s="212"/>
      <c r="HW10" s="212"/>
      <c r="HX10" s="212"/>
      <c r="HY10" s="212"/>
      <c r="HZ10" s="212"/>
      <c r="IA10" s="212"/>
      <c r="IB10" s="212"/>
      <c r="IC10" s="212"/>
      <c r="ID10" s="212"/>
      <c r="IE10" s="212"/>
      <c r="IF10" s="212"/>
      <c r="IG10" s="212"/>
      <c r="IH10" s="212"/>
      <c r="II10" s="212"/>
      <c r="IJ10" s="212"/>
      <c r="IK10" s="212"/>
      <c r="IL10" s="212"/>
      <c r="IM10" s="212"/>
      <c r="IN10" s="212"/>
      <c r="IO10" s="212"/>
      <c r="IP10" s="212"/>
      <c r="IQ10" s="212"/>
      <c r="IR10" s="212"/>
      <c r="IS10" s="212"/>
      <c r="IT10" s="212"/>
      <c r="IU10" s="212"/>
      <c r="IV10" s="212"/>
      <c r="IW10" s="212"/>
      <c r="IX10" s="212"/>
    </row>
    <row r="11" s="209" customFormat="1" ht="20" customHeight="1" spans="1:258">
      <c r="A11" s="267" t="s">
        <v>172</v>
      </c>
      <c r="B11" s="230">
        <f>C11-1</f>
        <v>45</v>
      </c>
      <c r="C11" s="230">
        <f>D11-1</f>
        <v>46</v>
      </c>
      <c r="D11" s="231">
        <v>47</v>
      </c>
      <c r="E11" s="230">
        <f>D11+1</f>
        <v>48</v>
      </c>
      <c r="F11" s="230">
        <f>E11+1</f>
        <v>49</v>
      </c>
      <c r="G11" s="230">
        <f>F11+1.5</f>
        <v>50.5</v>
      </c>
      <c r="H11" s="230">
        <f>G11+1.5</f>
        <v>52</v>
      </c>
      <c r="I11" s="256" t="s">
        <v>173</v>
      </c>
      <c r="J11" s="251"/>
      <c r="K11" s="252"/>
      <c r="L11" s="252"/>
      <c r="M11" s="252" t="s">
        <v>164</v>
      </c>
      <c r="N11" s="252"/>
      <c r="O11" s="252"/>
      <c r="P11" s="252"/>
      <c r="Q11" s="255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  <c r="HQ11" s="212"/>
      <c r="HR11" s="212"/>
      <c r="HS11" s="212"/>
      <c r="HT11" s="212"/>
      <c r="HU11" s="212"/>
      <c r="HV11" s="212"/>
      <c r="HW11" s="212"/>
      <c r="HX11" s="212"/>
      <c r="HY11" s="212"/>
      <c r="HZ11" s="212"/>
      <c r="IA11" s="212"/>
      <c r="IB11" s="212"/>
      <c r="IC11" s="212"/>
      <c r="ID11" s="212"/>
      <c r="IE11" s="212"/>
      <c r="IF11" s="212"/>
      <c r="IG11" s="212"/>
      <c r="IH11" s="212"/>
      <c r="II11" s="212"/>
      <c r="IJ11" s="212"/>
      <c r="IK11" s="212"/>
      <c r="IL11" s="212"/>
      <c r="IM11" s="212"/>
      <c r="IN11" s="212"/>
      <c r="IO11" s="212"/>
      <c r="IP11" s="212"/>
      <c r="IQ11" s="212"/>
      <c r="IR11" s="212"/>
      <c r="IS11" s="212"/>
      <c r="IT11" s="212"/>
      <c r="IU11" s="212"/>
      <c r="IV11" s="212"/>
      <c r="IW11" s="212"/>
      <c r="IX11" s="212"/>
    </row>
    <row r="12" s="209" customFormat="1" ht="20" customHeight="1" spans="1:258">
      <c r="A12" s="267" t="s">
        <v>174</v>
      </c>
      <c r="B12" s="230">
        <f>C12-0.5</f>
        <v>19</v>
      </c>
      <c r="C12" s="230">
        <f>D12-0.5</f>
        <v>19.5</v>
      </c>
      <c r="D12" s="231">
        <v>20</v>
      </c>
      <c r="E12" s="230">
        <f t="shared" ref="E12:H12" si="4">D12+0.5</f>
        <v>20.5</v>
      </c>
      <c r="F12" s="230">
        <f t="shared" si="4"/>
        <v>21</v>
      </c>
      <c r="G12" s="230">
        <f t="shared" si="4"/>
        <v>21.5</v>
      </c>
      <c r="H12" s="230">
        <f t="shared" si="4"/>
        <v>22</v>
      </c>
      <c r="I12" s="256" t="s">
        <v>168</v>
      </c>
      <c r="J12" s="251"/>
      <c r="K12" s="252"/>
      <c r="L12" s="252"/>
      <c r="M12" s="252" t="s">
        <v>162</v>
      </c>
      <c r="N12" s="252"/>
      <c r="O12" s="252"/>
      <c r="P12" s="252"/>
      <c r="Q12" s="255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  <c r="DK12" s="212"/>
      <c r="DL12" s="212"/>
      <c r="DM12" s="212"/>
      <c r="DN12" s="212"/>
      <c r="DO12" s="212"/>
      <c r="DP12" s="212"/>
      <c r="DQ12" s="212"/>
      <c r="DR12" s="212"/>
      <c r="DS12" s="212"/>
      <c r="DT12" s="212"/>
      <c r="DU12" s="212"/>
      <c r="DV12" s="212"/>
      <c r="DW12" s="212"/>
      <c r="DX12" s="212"/>
      <c r="DY12" s="212"/>
      <c r="DZ12" s="212"/>
      <c r="EA12" s="212"/>
      <c r="EB12" s="212"/>
      <c r="EC12" s="212"/>
      <c r="ED12" s="212"/>
      <c r="EE12" s="212"/>
      <c r="EF12" s="212"/>
      <c r="EG12" s="212"/>
      <c r="EH12" s="212"/>
      <c r="EI12" s="212"/>
      <c r="EJ12" s="212"/>
      <c r="EK12" s="212"/>
      <c r="EL12" s="212"/>
      <c r="EM12" s="212"/>
      <c r="EN12" s="212"/>
      <c r="EO12" s="212"/>
      <c r="EP12" s="212"/>
      <c r="EQ12" s="212"/>
      <c r="ER12" s="212"/>
      <c r="ES12" s="212"/>
      <c r="ET12" s="212"/>
      <c r="EU12" s="212"/>
      <c r="EV12" s="212"/>
      <c r="EW12" s="212"/>
      <c r="EX12" s="212"/>
      <c r="EY12" s="212"/>
      <c r="EZ12" s="212"/>
      <c r="FA12" s="212"/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  <c r="GT12" s="212"/>
      <c r="GU12" s="212"/>
      <c r="GV12" s="212"/>
      <c r="GW12" s="212"/>
      <c r="GX12" s="212"/>
      <c r="GY12" s="212"/>
      <c r="GZ12" s="212"/>
      <c r="HA12" s="212"/>
      <c r="HB12" s="212"/>
      <c r="HC12" s="212"/>
      <c r="HD12" s="212"/>
      <c r="HE12" s="212"/>
      <c r="HF12" s="212"/>
      <c r="HG12" s="212"/>
      <c r="HH12" s="212"/>
      <c r="HI12" s="212"/>
      <c r="HJ12" s="212"/>
      <c r="HK12" s="212"/>
      <c r="HL12" s="212"/>
      <c r="HM12" s="212"/>
      <c r="HN12" s="212"/>
      <c r="HO12" s="212"/>
      <c r="HP12" s="212"/>
      <c r="HQ12" s="212"/>
      <c r="HR12" s="212"/>
      <c r="HS12" s="212"/>
      <c r="HT12" s="212"/>
      <c r="HU12" s="212"/>
      <c r="HV12" s="212"/>
      <c r="HW12" s="212"/>
      <c r="HX12" s="212"/>
      <c r="HY12" s="212"/>
      <c r="HZ12" s="212"/>
      <c r="IA12" s="212"/>
      <c r="IB12" s="212"/>
      <c r="IC12" s="212"/>
      <c r="ID12" s="212"/>
      <c r="IE12" s="212"/>
      <c r="IF12" s="212"/>
      <c r="IG12" s="212"/>
      <c r="IH12" s="212"/>
      <c r="II12" s="212"/>
      <c r="IJ12" s="212"/>
      <c r="IK12" s="212"/>
      <c r="IL12" s="212"/>
      <c r="IM12" s="212"/>
      <c r="IN12" s="212"/>
      <c r="IO12" s="212"/>
      <c r="IP12" s="212"/>
      <c r="IQ12" s="212"/>
      <c r="IR12" s="212"/>
      <c r="IS12" s="212"/>
      <c r="IT12" s="212"/>
      <c r="IU12" s="212"/>
      <c r="IV12" s="212"/>
      <c r="IW12" s="212"/>
      <c r="IX12" s="212"/>
    </row>
    <row r="13" s="209" customFormat="1" ht="20" customHeight="1" spans="1:258">
      <c r="A13" s="267" t="s">
        <v>175</v>
      </c>
      <c r="B13" s="232">
        <f>C13-0.7</f>
        <v>17.6</v>
      </c>
      <c r="C13" s="232">
        <f>D13-0.7</f>
        <v>18.3</v>
      </c>
      <c r="D13" s="231">
        <v>19</v>
      </c>
      <c r="E13" s="232">
        <f>D13+0.7</f>
        <v>19.7</v>
      </c>
      <c r="F13" s="232">
        <f>E13+0.7</f>
        <v>20.4</v>
      </c>
      <c r="G13" s="232">
        <f>F13+0.95</f>
        <v>21.35</v>
      </c>
      <c r="H13" s="232">
        <f>G13+0.95</f>
        <v>22.3</v>
      </c>
      <c r="I13" s="256">
        <v>0</v>
      </c>
      <c r="J13" s="251"/>
      <c r="K13" s="252"/>
      <c r="L13" s="252"/>
      <c r="M13" s="252" t="s">
        <v>171</v>
      </c>
      <c r="N13" s="252"/>
      <c r="O13" s="252"/>
      <c r="P13" s="252"/>
      <c r="Q13" s="255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  <c r="CB13" s="212"/>
      <c r="CC13" s="212"/>
      <c r="CD13" s="212"/>
      <c r="CE13" s="212"/>
      <c r="CF13" s="212"/>
      <c r="CG13" s="212"/>
      <c r="CH13" s="212"/>
      <c r="CI13" s="212"/>
      <c r="CJ13" s="212"/>
      <c r="CK13" s="212"/>
      <c r="CL13" s="212"/>
      <c r="CM13" s="212"/>
      <c r="CN13" s="212"/>
      <c r="CO13" s="212"/>
      <c r="CP13" s="212"/>
      <c r="CQ13" s="212"/>
      <c r="CR13" s="212"/>
      <c r="CS13" s="212"/>
      <c r="CT13" s="212"/>
      <c r="CU13" s="212"/>
      <c r="CV13" s="212"/>
      <c r="CW13" s="212"/>
      <c r="CX13" s="212"/>
      <c r="CY13" s="212"/>
      <c r="CZ13" s="212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  <c r="DK13" s="212"/>
      <c r="DL13" s="212"/>
      <c r="DM13" s="212"/>
      <c r="DN13" s="212"/>
      <c r="DO13" s="212"/>
      <c r="DP13" s="212"/>
      <c r="DQ13" s="212"/>
      <c r="DR13" s="212"/>
      <c r="DS13" s="212"/>
      <c r="DT13" s="212"/>
      <c r="DU13" s="212"/>
      <c r="DV13" s="212"/>
      <c r="DW13" s="212"/>
      <c r="DX13" s="212"/>
      <c r="DY13" s="212"/>
      <c r="DZ13" s="212"/>
      <c r="EA13" s="212"/>
      <c r="EB13" s="212"/>
      <c r="EC13" s="212"/>
      <c r="ED13" s="212"/>
      <c r="EE13" s="212"/>
      <c r="EF13" s="212"/>
      <c r="EG13" s="212"/>
      <c r="EH13" s="212"/>
      <c r="EI13" s="212"/>
      <c r="EJ13" s="212"/>
      <c r="EK13" s="212"/>
      <c r="EL13" s="212"/>
      <c r="EM13" s="212"/>
      <c r="EN13" s="212"/>
      <c r="EO13" s="212"/>
      <c r="EP13" s="212"/>
      <c r="EQ13" s="212"/>
      <c r="ER13" s="212"/>
      <c r="ES13" s="212"/>
      <c r="ET13" s="212"/>
      <c r="EU13" s="212"/>
      <c r="EV13" s="212"/>
      <c r="EW13" s="212"/>
      <c r="EX13" s="212"/>
      <c r="EY13" s="212"/>
      <c r="EZ13" s="212"/>
      <c r="FA13" s="212"/>
      <c r="FB13" s="212"/>
      <c r="FC13" s="212"/>
      <c r="FD13" s="212"/>
      <c r="FE13" s="212"/>
      <c r="FF13" s="212"/>
      <c r="FG13" s="212"/>
      <c r="FH13" s="212"/>
      <c r="FI13" s="212"/>
      <c r="FJ13" s="212"/>
      <c r="FK13" s="212"/>
      <c r="FL13" s="212"/>
      <c r="FM13" s="212"/>
      <c r="FN13" s="212"/>
      <c r="FO13" s="212"/>
      <c r="FP13" s="212"/>
      <c r="FQ13" s="212"/>
      <c r="FR13" s="212"/>
      <c r="FS13" s="212"/>
      <c r="FT13" s="212"/>
      <c r="FU13" s="212"/>
      <c r="FV13" s="212"/>
      <c r="FW13" s="212"/>
      <c r="FX13" s="212"/>
      <c r="FY13" s="212"/>
      <c r="FZ13" s="212"/>
      <c r="GA13" s="212"/>
      <c r="GB13" s="212"/>
      <c r="GC13" s="212"/>
      <c r="GD13" s="212"/>
      <c r="GE13" s="212"/>
      <c r="GF13" s="212"/>
      <c r="GG13" s="212"/>
      <c r="GH13" s="212"/>
      <c r="GI13" s="212"/>
      <c r="GJ13" s="212"/>
      <c r="GK13" s="212"/>
      <c r="GL13" s="212"/>
      <c r="GM13" s="212"/>
      <c r="GN13" s="212"/>
      <c r="GO13" s="212"/>
      <c r="GP13" s="212"/>
      <c r="GQ13" s="212"/>
      <c r="GR13" s="212"/>
      <c r="GS13" s="212"/>
      <c r="GT13" s="212"/>
      <c r="GU13" s="212"/>
      <c r="GV13" s="212"/>
      <c r="GW13" s="212"/>
      <c r="GX13" s="212"/>
      <c r="GY13" s="212"/>
      <c r="GZ13" s="212"/>
      <c r="HA13" s="212"/>
      <c r="HB13" s="212"/>
      <c r="HC13" s="212"/>
      <c r="HD13" s="212"/>
      <c r="HE13" s="212"/>
      <c r="HF13" s="212"/>
      <c r="HG13" s="212"/>
      <c r="HH13" s="212"/>
      <c r="HI13" s="212"/>
      <c r="HJ13" s="212"/>
      <c r="HK13" s="212"/>
      <c r="HL13" s="212"/>
      <c r="HM13" s="212"/>
      <c r="HN13" s="212"/>
      <c r="HO13" s="212"/>
      <c r="HP13" s="212"/>
      <c r="HQ13" s="212"/>
      <c r="HR13" s="212"/>
      <c r="HS13" s="212"/>
      <c r="HT13" s="212"/>
      <c r="HU13" s="212"/>
      <c r="HV13" s="212"/>
      <c r="HW13" s="212"/>
      <c r="HX13" s="212"/>
      <c r="HY13" s="212"/>
      <c r="HZ13" s="212"/>
      <c r="IA13" s="212"/>
      <c r="IB13" s="212"/>
      <c r="IC13" s="212"/>
      <c r="ID13" s="212"/>
      <c r="IE13" s="212"/>
      <c r="IF13" s="212"/>
      <c r="IG13" s="212"/>
      <c r="IH13" s="212"/>
      <c r="II13" s="212"/>
      <c r="IJ13" s="212"/>
      <c r="IK13" s="212"/>
      <c r="IL13" s="212"/>
      <c r="IM13" s="212"/>
      <c r="IN13" s="212"/>
      <c r="IO13" s="212"/>
      <c r="IP13" s="212"/>
      <c r="IQ13" s="212"/>
      <c r="IR13" s="212"/>
      <c r="IS13" s="212"/>
      <c r="IT13" s="212"/>
      <c r="IU13" s="212"/>
      <c r="IV13" s="212"/>
      <c r="IW13" s="212"/>
      <c r="IX13" s="212"/>
    </row>
    <row r="14" s="209" customFormat="1" ht="20" customHeight="1" spans="1:258">
      <c r="A14" s="267" t="s">
        <v>176</v>
      </c>
      <c r="B14" s="230">
        <f>C14-0.7</f>
        <v>15.6</v>
      </c>
      <c r="C14" s="230">
        <f>D14-0.7</f>
        <v>16.3</v>
      </c>
      <c r="D14" s="231">
        <v>17</v>
      </c>
      <c r="E14" s="230">
        <f>D14+0.7</f>
        <v>17.7</v>
      </c>
      <c r="F14" s="230">
        <f>E14+0.7</f>
        <v>18.4</v>
      </c>
      <c r="G14" s="230">
        <f>F14+0.95</f>
        <v>19.35</v>
      </c>
      <c r="H14" s="230">
        <f>G14+0.95</f>
        <v>20.3</v>
      </c>
      <c r="I14" s="257"/>
      <c r="J14" s="251"/>
      <c r="K14" s="252"/>
      <c r="L14" s="252"/>
      <c r="M14" s="252" t="s">
        <v>162</v>
      </c>
      <c r="N14" s="252"/>
      <c r="O14" s="252"/>
      <c r="P14" s="252"/>
      <c r="Q14" s="255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2"/>
      <c r="EI14" s="212"/>
      <c r="EJ14" s="212"/>
      <c r="EK14" s="212"/>
      <c r="EL14" s="212"/>
      <c r="EM14" s="212"/>
      <c r="EN14" s="212"/>
      <c r="EO14" s="212"/>
      <c r="EP14" s="212"/>
      <c r="EQ14" s="212"/>
      <c r="ER14" s="212"/>
      <c r="ES14" s="212"/>
      <c r="ET14" s="212"/>
      <c r="EU14" s="212"/>
      <c r="EV14" s="212"/>
      <c r="EW14" s="212"/>
      <c r="EX14" s="212"/>
      <c r="EY14" s="212"/>
      <c r="EZ14" s="212"/>
      <c r="FA14" s="212"/>
      <c r="FB14" s="212"/>
      <c r="FC14" s="212"/>
      <c r="FD14" s="212"/>
      <c r="FE14" s="212"/>
      <c r="FF14" s="212"/>
      <c r="FG14" s="212"/>
      <c r="FH14" s="212"/>
      <c r="FI14" s="212"/>
      <c r="FJ14" s="212"/>
      <c r="FK14" s="212"/>
      <c r="FL14" s="212"/>
      <c r="FM14" s="212"/>
      <c r="FN14" s="212"/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2"/>
      <c r="HC14" s="212"/>
      <c r="HD14" s="212"/>
      <c r="HE14" s="212"/>
      <c r="HF14" s="212"/>
      <c r="HG14" s="212"/>
      <c r="HH14" s="212"/>
      <c r="HI14" s="212"/>
      <c r="HJ14" s="212"/>
      <c r="HK14" s="212"/>
      <c r="HL14" s="212"/>
      <c r="HM14" s="212"/>
      <c r="HN14" s="212"/>
      <c r="HO14" s="212"/>
      <c r="HP14" s="212"/>
      <c r="HQ14" s="212"/>
      <c r="HR14" s="212"/>
      <c r="HS14" s="212"/>
      <c r="HT14" s="212"/>
      <c r="HU14" s="212"/>
      <c r="HV14" s="212"/>
      <c r="HW14" s="212"/>
      <c r="HX14" s="212"/>
      <c r="HY14" s="212"/>
      <c r="HZ14" s="212"/>
      <c r="IA14" s="212"/>
      <c r="IB14" s="212"/>
      <c r="IC14" s="212"/>
      <c r="ID14" s="212"/>
      <c r="IE14" s="212"/>
      <c r="IF14" s="212"/>
      <c r="IG14" s="212"/>
      <c r="IH14" s="212"/>
      <c r="II14" s="212"/>
      <c r="IJ14" s="212"/>
      <c r="IK14" s="212"/>
      <c r="IL14" s="212"/>
      <c r="IM14" s="212"/>
      <c r="IN14" s="212"/>
      <c r="IO14" s="212"/>
      <c r="IP14" s="212"/>
      <c r="IQ14" s="212"/>
      <c r="IR14" s="212"/>
      <c r="IS14" s="212"/>
      <c r="IT14" s="212"/>
      <c r="IU14" s="212"/>
      <c r="IV14" s="212"/>
      <c r="IW14" s="212"/>
      <c r="IX14" s="212"/>
    </row>
    <row r="15" s="209" customFormat="1" ht="20" customHeight="1" spans="1:258">
      <c r="A15" s="267" t="s">
        <v>177</v>
      </c>
      <c r="B15" s="230">
        <f>C15-0</f>
        <v>-0.4</v>
      </c>
      <c r="C15" s="230">
        <f>D15-0.4</f>
        <v>-0.4</v>
      </c>
      <c r="D15" s="231">
        <v>0</v>
      </c>
      <c r="E15" s="230">
        <f>D15+0.4</f>
        <v>0.4</v>
      </c>
      <c r="F15" s="230">
        <f>E15+0.4</f>
        <v>0.8</v>
      </c>
      <c r="G15" s="230">
        <f>F15+0.6</f>
        <v>1.4</v>
      </c>
      <c r="H15" s="230">
        <f>G15+0.6</f>
        <v>2</v>
      </c>
      <c r="I15" s="257"/>
      <c r="J15" s="251"/>
      <c r="K15" s="252"/>
      <c r="L15" s="252"/>
      <c r="M15" s="252" t="s">
        <v>169</v>
      </c>
      <c r="N15" s="252"/>
      <c r="O15" s="252"/>
      <c r="P15" s="252"/>
      <c r="Q15" s="255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212"/>
      <c r="DS15" s="212"/>
      <c r="DT15" s="212"/>
      <c r="DU15" s="212"/>
      <c r="DV15" s="212"/>
      <c r="DW15" s="212"/>
      <c r="DX15" s="212"/>
      <c r="DY15" s="212"/>
      <c r="DZ15" s="212"/>
      <c r="EA15" s="212"/>
      <c r="EB15" s="212"/>
      <c r="EC15" s="212"/>
      <c r="ED15" s="212"/>
      <c r="EE15" s="212"/>
      <c r="EF15" s="212"/>
      <c r="EG15" s="212"/>
      <c r="EH15" s="212"/>
      <c r="EI15" s="212"/>
      <c r="EJ15" s="212"/>
      <c r="EK15" s="212"/>
      <c r="EL15" s="212"/>
      <c r="EM15" s="212"/>
      <c r="EN15" s="212"/>
      <c r="EO15" s="212"/>
      <c r="EP15" s="212"/>
      <c r="EQ15" s="212"/>
      <c r="ER15" s="212"/>
      <c r="ES15" s="212"/>
      <c r="ET15" s="212"/>
      <c r="EU15" s="212"/>
      <c r="EV15" s="212"/>
      <c r="EW15" s="212"/>
      <c r="EX15" s="212"/>
      <c r="EY15" s="212"/>
      <c r="EZ15" s="212"/>
      <c r="FA15" s="212"/>
      <c r="FB15" s="212"/>
      <c r="FC15" s="212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FQ15" s="212"/>
      <c r="FR15" s="212"/>
      <c r="FS15" s="212"/>
      <c r="FT15" s="212"/>
      <c r="FU15" s="212"/>
      <c r="FV15" s="212"/>
      <c r="FW15" s="212"/>
      <c r="FX15" s="212"/>
      <c r="FY15" s="212"/>
      <c r="FZ15" s="212"/>
      <c r="GA15" s="212"/>
      <c r="GB15" s="212"/>
      <c r="GC15" s="212"/>
      <c r="GD15" s="212"/>
      <c r="GE15" s="212"/>
      <c r="GF15" s="212"/>
      <c r="GG15" s="212"/>
      <c r="GH15" s="212"/>
      <c r="GI15" s="212"/>
      <c r="GJ15" s="212"/>
      <c r="GK15" s="212"/>
      <c r="GL15" s="212"/>
      <c r="GM15" s="212"/>
      <c r="GN15" s="212"/>
      <c r="GO15" s="212"/>
      <c r="GP15" s="212"/>
      <c r="GQ15" s="212"/>
      <c r="GR15" s="212"/>
      <c r="GS15" s="212"/>
      <c r="GT15" s="212"/>
      <c r="GU15" s="212"/>
      <c r="GV15" s="212"/>
      <c r="GW15" s="212"/>
      <c r="GX15" s="212"/>
      <c r="GY15" s="212"/>
      <c r="GZ15" s="212"/>
      <c r="HA15" s="212"/>
      <c r="HB15" s="212"/>
      <c r="HC15" s="212"/>
      <c r="HD15" s="212"/>
      <c r="HE15" s="212"/>
      <c r="HF15" s="212"/>
      <c r="HG15" s="212"/>
      <c r="HH15" s="212"/>
      <c r="HI15" s="212"/>
      <c r="HJ15" s="212"/>
      <c r="HK15" s="212"/>
      <c r="HL15" s="212"/>
      <c r="HM15" s="212"/>
      <c r="HN15" s="212"/>
      <c r="HO15" s="212"/>
      <c r="HP15" s="212"/>
      <c r="HQ15" s="212"/>
      <c r="HR15" s="212"/>
      <c r="HS15" s="212"/>
      <c r="HT15" s="212"/>
      <c r="HU15" s="212"/>
      <c r="HV15" s="212"/>
      <c r="HW15" s="212"/>
      <c r="HX15" s="212"/>
      <c r="HY15" s="212"/>
      <c r="HZ15" s="212"/>
      <c r="IA15" s="212"/>
      <c r="IB15" s="212"/>
      <c r="IC15" s="212"/>
      <c r="ID15" s="212"/>
      <c r="IE15" s="212"/>
      <c r="IF15" s="212"/>
      <c r="IG15" s="212"/>
      <c r="IH15" s="212"/>
      <c r="II15" s="212"/>
      <c r="IJ15" s="212"/>
      <c r="IK15" s="212"/>
      <c r="IL15" s="212"/>
      <c r="IM15" s="212"/>
      <c r="IN15" s="212"/>
      <c r="IO15" s="212"/>
      <c r="IP15" s="212"/>
      <c r="IQ15" s="212"/>
      <c r="IR15" s="212"/>
      <c r="IS15" s="212"/>
      <c r="IT15" s="212"/>
      <c r="IU15" s="212"/>
      <c r="IV15" s="212"/>
      <c r="IW15" s="212"/>
      <c r="IX15" s="212"/>
    </row>
    <row r="16" s="209" customFormat="1" ht="20" customHeight="1" spans="1:258">
      <c r="A16" s="267" t="s">
        <v>178</v>
      </c>
      <c r="B16" s="230">
        <f>C16-0</f>
        <v>-0.2</v>
      </c>
      <c r="C16" s="230">
        <f>D16-0.2</f>
        <v>-0.2</v>
      </c>
      <c r="D16" s="231">
        <v>0</v>
      </c>
      <c r="E16" s="230">
        <f>D16+0.2</f>
        <v>0.2</v>
      </c>
      <c r="F16" s="230">
        <f>E16+0.2</f>
        <v>0.4</v>
      </c>
      <c r="G16" s="230">
        <f>F16+0.25</f>
        <v>0.65</v>
      </c>
      <c r="H16" s="230">
        <f>G16+0.25</f>
        <v>0.9</v>
      </c>
      <c r="I16" s="257"/>
      <c r="J16" s="251"/>
      <c r="K16" s="252"/>
      <c r="L16" s="252"/>
      <c r="M16" s="252"/>
      <c r="N16" s="252"/>
      <c r="O16" s="252"/>
      <c r="P16" s="252"/>
      <c r="Q16" s="255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2"/>
      <c r="EI16" s="212"/>
      <c r="EJ16" s="212"/>
      <c r="EK16" s="212"/>
      <c r="EL16" s="212"/>
      <c r="EM16" s="212"/>
      <c r="EN16" s="212"/>
      <c r="EO16" s="212"/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  <c r="HK16" s="212"/>
      <c r="HL16" s="212"/>
      <c r="HM16" s="212"/>
      <c r="HN16" s="212"/>
      <c r="HO16" s="212"/>
      <c r="HP16" s="212"/>
      <c r="HQ16" s="212"/>
      <c r="HR16" s="212"/>
      <c r="HS16" s="212"/>
      <c r="HT16" s="212"/>
      <c r="HU16" s="212"/>
      <c r="HV16" s="212"/>
      <c r="HW16" s="212"/>
      <c r="HX16" s="212"/>
      <c r="HY16" s="212"/>
      <c r="HZ16" s="212"/>
      <c r="IA16" s="212"/>
      <c r="IB16" s="212"/>
      <c r="IC16" s="212"/>
      <c r="ID16" s="212"/>
      <c r="IE16" s="212"/>
      <c r="IF16" s="212"/>
      <c r="IG16" s="212"/>
      <c r="IH16" s="212"/>
      <c r="II16" s="212"/>
      <c r="IJ16" s="212"/>
      <c r="IK16" s="212"/>
      <c r="IL16" s="212"/>
      <c r="IM16" s="212"/>
      <c r="IN16" s="212"/>
      <c r="IO16" s="212"/>
      <c r="IP16" s="212"/>
      <c r="IQ16" s="212"/>
      <c r="IR16" s="212"/>
      <c r="IS16" s="212"/>
      <c r="IT16" s="212"/>
      <c r="IU16" s="212"/>
      <c r="IV16" s="212"/>
      <c r="IW16" s="212"/>
      <c r="IX16" s="212"/>
    </row>
    <row r="17" s="209" customFormat="1" ht="20" customHeight="1" spans="1:258">
      <c r="A17" s="267" t="s">
        <v>179</v>
      </c>
      <c r="B17" s="230">
        <f>C17</f>
        <v>1.3</v>
      </c>
      <c r="C17" s="230">
        <f>D17</f>
        <v>1.3</v>
      </c>
      <c r="D17" s="231">
        <v>1.3</v>
      </c>
      <c r="E17" s="230">
        <f t="shared" ref="E17:H17" si="5">D17</f>
        <v>1.3</v>
      </c>
      <c r="F17" s="230">
        <f t="shared" si="5"/>
        <v>1.3</v>
      </c>
      <c r="G17" s="230">
        <f t="shared" si="5"/>
        <v>1.3</v>
      </c>
      <c r="H17" s="230">
        <f t="shared" si="5"/>
        <v>1.3</v>
      </c>
      <c r="I17" s="258"/>
      <c r="J17" s="251"/>
      <c r="K17" s="252"/>
      <c r="L17" s="252"/>
      <c r="M17" s="252"/>
      <c r="N17" s="252"/>
      <c r="O17" s="252"/>
      <c r="P17" s="252"/>
      <c r="Q17" s="255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2"/>
      <c r="BT17" s="212"/>
      <c r="BU17" s="212"/>
      <c r="BV17" s="212"/>
      <c r="BW17" s="212"/>
      <c r="BX17" s="212"/>
      <c r="BY17" s="212"/>
      <c r="BZ17" s="212"/>
      <c r="CA17" s="212"/>
      <c r="CB17" s="212"/>
      <c r="CC17" s="212"/>
      <c r="CD17" s="212"/>
      <c r="CE17" s="212"/>
      <c r="CF17" s="212"/>
      <c r="CG17" s="212"/>
      <c r="CH17" s="212"/>
      <c r="CI17" s="212"/>
      <c r="CJ17" s="212"/>
      <c r="CK17" s="212"/>
      <c r="CL17" s="212"/>
      <c r="CM17" s="212"/>
      <c r="CN17" s="212"/>
      <c r="CO17" s="212"/>
      <c r="CP17" s="212"/>
      <c r="CQ17" s="212"/>
      <c r="CR17" s="212"/>
      <c r="CS17" s="212"/>
      <c r="CT17" s="212"/>
      <c r="CU17" s="212"/>
      <c r="CV17" s="212"/>
      <c r="CW17" s="212"/>
      <c r="CX17" s="212"/>
      <c r="CY17" s="212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  <c r="DK17" s="212"/>
      <c r="DL17" s="212"/>
      <c r="DM17" s="212"/>
      <c r="DN17" s="212"/>
      <c r="DO17" s="212"/>
      <c r="DP17" s="212"/>
      <c r="DQ17" s="212"/>
      <c r="DR17" s="212"/>
      <c r="DS17" s="212"/>
      <c r="DT17" s="212"/>
      <c r="DU17" s="212"/>
      <c r="DV17" s="212"/>
      <c r="DW17" s="212"/>
      <c r="DX17" s="212"/>
      <c r="DY17" s="212"/>
      <c r="DZ17" s="212"/>
      <c r="EA17" s="212"/>
      <c r="EB17" s="212"/>
      <c r="EC17" s="212"/>
      <c r="ED17" s="212"/>
      <c r="EE17" s="212"/>
      <c r="EF17" s="212"/>
      <c r="EG17" s="212"/>
      <c r="EH17" s="212"/>
      <c r="EI17" s="212"/>
      <c r="EJ17" s="212"/>
      <c r="EK17" s="212"/>
      <c r="EL17" s="212"/>
      <c r="EM17" s="212"/>
      <c r="EN17" s="212"/>
      <c r="EO17" s="212"/>
      <c r="EP17" s="212"/>
      <c r="EQ17" s="212"/>
      <c r="ER17" s="212"/>
      <c r="ES17" s="212"/>
      <c r="ET17" s="212"/>
      <c r="EU17" s="212"/>
      <c r="EV17" s="212"/>
      <c r="EW17" s="212"/>
      <c r="EX17" s="212"/>
      <c r="EY17" s="212"/>
      <c r="EZ17" s="212"/>
      <c r="FA17" s="212"/>
      <c r="FB17" s="212"/>
      <c r="FC17" s="212"/>
      <c r="FD17" s="212"/>
      <c r="FE17" s="212"/>
      <c r="FF17" s="212"/>
      <c r="FG17" s="212"/>
      <c r="FH17" s="212"/>
      <c r="FI17" s="212"/>
      <c r="FJ17" s="212"/>
      <c r="FK17" s="212"/>
      <c r="FL17" s="212"/>
      <c r="FM17" s="212"/>
      <c r="FN17" s="212"/>
      <c r="FO17" s="212"/>
      <c r="FP17" s="212"/>
      <c r="FQ17" s="212"/>
      <c r="FR17" s="212"/>
      <c r="FS17" s="212"/>
      <c r="FT17" s="212"/>
      <c r="FU17" s="212"/>
      <c r="FV17" s="212"/>
      <c r="FW17" s="212"/>
      <c r="FX17" s="212"/>
      <c r="FY17" s="212"/>
      <c r="FZ17" s="212"/>
      <c r="GA17" s="212"/>
      <c r="GB17" s="212"/>
      <c r="GC17" s="212"/>
      <c r="GD17" s="212"/>
      <c r="GE17" s="212"/>
      <c r="GF17" s="212"/>
      <c r="GG17" s="212"/>
      <c r="GH17" s="212"/>
      <c r="GI17" s="212"/>
      <c r="GJ17" s="212"/>
      <c r="GK17" s="212"/>
      <c r="GL17" s="212"/>
      <c r="GM17" s="212"/>
      <c r="GN17" s="212"/>
      <c r="GO17" s="212"/>
      <c r="GP17" s="212"/>
      <c r="GQ17" s="212"/>
      <c r="GR17" s="212"/>
      <c r="GS17" s="212"/>
      <c r="GT17" s="212"/>
      <c r="GU17" s="212"/>
      <c r="GV17" s="212"/>
      <c r="GW17" s="212"/>
      <c r="GX17" s="212"/>
      <c r="GY17" s="212"/>
      <c r="GZ17" s="212"/>
      <c r="HA17" s="212"/>
      <c r="HB17" s="212"/>
      <c r="HC17" s="212"/>
      <c r="HD17" s="212"/>
      <c r="HE17" s="212"/>
      <c r="HF17" s="212"/>
      <c r="HG17" s="212"/>
      <c r="HH17" s="212"/>
      <c r="HI17" s="212"/>
      <c r="HJ17" s="212"/>
      <c r="HK17" s="212"/>
      <c r="HL17" s="212"/>
      <c r="HM17" s="212"/>
      <c r="HN17" s="212"/>
      <c r="HO17" s="212"/>
      <c r="HP17" s="212"/>
      <c r="HQ17" s="212"/>
      <c r="HR17" s="212"/>
      <c r="HS17" s="212"/>
      <c r="HT17" s="212"/>
      <c r="HU17" s="212"/>
      <c r="HV17" s="212"/>
      <c r="HW17" s="212"/>
      <c r="HX17" s="212"/>
      <c r="HY17" s="212"/>
      <c r="HZ17" s="212"/>
      <c r="IA17" s="212"/>
      <c r="IB17" s="212"/>
      <c r="IC17" s="212"/>
      <c r="ID17" s="212"/>
      <c r="IE17" s="212"/>
      <c r="IF17" s="212"/>
      <c r="IG17" s="212"/>
      <c r="IH17" s="212"/>
      <c r="II17" s="212"/>
      <c r="IJ17" s="212"/>
      <c r="IK17" s="212"/>
      <c r="IL17" s="212"/>
      <c r="IM17" s="212"/>
      <c r="IN17" s="212"/>
      <c r="IO17" s="212"/>
      <c r="IP17" s="212"/>
      <c r="IQ17" s="212"/>
      <c r="IR17" s="212"/>
      <c r="IS17" s="212"/>
      <c r="IT17" s="212"/>
      <c r="IU17" s="212"/>
      <c r="IV17" s="212"/>
      <c r="IW17" s="212"/>
      <c r="IX17" s="212"/>
    </row>
    <row r="18" s="209" customFormat="1" ht="20" customHeight="1" spans="1:258">
      <c r="A18" s="268"/>
      <c r="B18" s="234"/>
      <c r="C18" s="234"/>
      <c r="D18" s="235"/>
      <c r="E18" s="234"/>
      <c r="F18" s="234"/>
      <c r="G18" s="234"/>
      <c r="H18" s="234"/>
      <c r="I18" s="259"/>
      <c r="J18" s="251"/>
      <c r="K18" s="252"/>
      <c r="L18" s="252"/>
      <c r="M18" s="252"/>
      <c r="N18" s="252"/>
      <c r="O18" s="252"/>
      <c r="P18" s="252"/>
      <c r="Q18" s="255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2"/>
      <c r="BX18" s="212"/>
      <c r="BY18" s="212"/>
      <c r="BZ18" s="212"/>
      <c r="CA18" s="212"/>
      <c r="CB18" s="212"/>
      <c r="CC18" s="212"/>
      <c r="CD18" s="212"/>
      <c r="CE18" s="212"/>
      <c r="CF18" s="212"/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12"/>
      <c r="DT18" s="212"/>
      <c r="DU18" s="212"/>
      <c r="DV18" s="212"/>
      <c r="DW18" s="212"/>
      <c r="DX18" s="212"/>
      <c r="DY18" s="212"/>
      <c r="DZ18" s="212"/>
      <c r="EA18" s="212"/>
      <c r="EB18" s="212"/>
      <c r="EC18" s="212"/>
      <c r="ED18" s="212"/>
      <c r="EE18" s="212"/>
      <c r="EF18" s="212"/>
      <c r="EG18" s="212"/>
      <c r="EH18" s="212"/>
      <c r="EI18" s="212"/>
      <c r="EJ18" s="212"/>
      <c r="EK18" s="212"/>
      <c r="EL18" s="212"/>
      <c r="EM18" s="212"/>
      <c r="EN18" s="212"/>
      <c r="EO18" s="212"/>
      <c r="EP18" s="212"/>
      <c r="EQ18" s="212"/>
      <c r="ER18" s="212"/>
      <c r="ES18" s="212"/>
      <c r="ET18" s="212"/>
      <c r="EU18" s="212"/>
      <c r="EV18" s="212"/>
      <c r="EW18" s="212"/>
      <c r="EX18" s="212"/>
      <c r="EY18" s="212"/>
      <c r="EZ18" s="212"/>
      <c r="FA18" s="212"/>
      <c r="FB18" s="212"/>
      <c r="FC18" s="212"/>
      <c r="FD18" s="212"/>
      <c r="FE18" s="212"/>
      <c r="FF18" s="212"/>
      <c r="FG18" s="212"/>
      <c r="FH18" s="212"/>
      <c r="FI18" s="212"/>
      <c r="FJ18" s="212"/>
      <c r="FK18" s="212"/>
      <c r="FL18" s="212"/>
      <c r="FM18" s="212"/>
      <c r="FN18" s="212"/>
      <c r="FO18" s="212"/>
      <c r="FP18" s="212"/>
      <c r="FQ18" s="212"/>
      <c r="FR18" s="212"/>
      <c r="FS18" s="212"/>
      <c r="FT18" s="212"/>
      <c r="FU18" s="212"/>
      <c r="FV18" s="212"/>
      <c r="FW18" s="212"/>
      <c r="FX18" s="212"/>
      <c r="FY18" s="212"/>
      <c r="FZ18" s="212"/>
      <c r="GA18" s="212"/>
      <c r="GB18" s="212"/>
      <c r="GC18" s="212"/>
      <c r="GD18" s="212"/>
      <c r="GE18" s="212"/>
      <c r="GF18" s="212"/>
      <c r="GG18" s="212"/>
      <c r="GH18" s="212"/>
      <c r="GI18" s="212"/>
      <c r="GJ18" s="212"/>
      <c r="GK18" s="212"/>
      <c r="GL18" s="212"/>
      <c r="GM18" s="212"/>
      <c r="GN18" s="212"/>
      <c r="GO18" s="212"/>
      <c r="GP18" s="212"/>
      <c r="GQ18" s="212"/>
      <c r="GR18" s="212"/>
      <c r="GS18" s="212"/>
      <c r="GT18" s="212"/>
      <c r="GU18" s="212"/>
      <c r="GV18" s="212"/>
      <c r="GW18" s="212"/>
      <c r="GX18" s="212"/>
      <c r="GY18" s="212"/>
      <c r="GZ18" s="212"/>
      <c r="HA18" s="212"/>
      <c r="HB18" s="212"/>
      <c r="HC18" s="212"/>
      <c r="HD18" s="212"/>
      <c r="HE18" s="212"/>
      <c r="HF18" s="212"/>
      <c r="HG18" s="212"/>
      <c r="HH18" s="212"/>
      <c r="HI18" s="212"/>
      <c r="HJ18" s="212"/>
      <c r="HK18" s="212"/>
      <c r="HL18" s="212"/>
      <c r="HM18" s="212"/>
      <c r="HN18" s="212"/>
      <c r="HO18" s="212"/>
      <c r="HP18" s="212"/>
      <c r="HQ18" s="212"/>
      <c r="HR18" s="212"/>
      <c r="HS18" s="212"/>
      <c r="HT18" s="212"/>
      <c r="HU18" s="212"/>
      <c r="HV18" s="212"/>
      <c r="HW18" s="212"/>
      <c r="HX18" s="212"/>
      <c r="HY18" s="212"/>
      <c r="HZ18" s="212"/>
      <c r="IA18" s="212"/>
      <c r="IB18" s="212"/>
      <c r="IC18" s="212"/>
      <c r="ID18" s="212"/>
      <c r="IE18" s="212"/>
      <c r="IF18" s="212"/>
      <c r="IG18" s="212"/>
      <c r="IH18" s="212"/>
      <c r="II18" s="212"/>
      <c r="IJ18" s="212"/>
      <c r="IK18" s="212"/>
      <c r="IL18" s="212"/>
      <c r="IM18" s="212"/>
      <c r="IN18" s="212"/>
      <c r="IO18" s="212"/>
      <c r="IP18" s="212"/>
      <c r="IQ18" s="212"/>
      <c r="IR18" s="212"/>
      <c r="IS18" s="212"/>
      <c r="IT18" s="212"/>
      <c r="IU18" s="212"/>
      <c r="IV18" s="212"/>
      <c r="IW18" s="212"/>
      <c r="IX18" s="212"/>
    </row>
    <row r="19" s="209" customFormat="1" ht="20" customHeight="1" spans="1:258">
      <c r="A19" s="236"/>
      <c r="B19" s="237"/>
      <c r="C19" s="237"/>
      <c r="D19" s="237"/>
      <c r="E19" s="238"/>
      <c r="F19" s="237"/>
      <c r="G19" s="237"/>
      <c r="H19" s="237"/>
      <c r="I19" s="237"/>
      <c r="J19" s="260"/>
      <c r="K19" s="261"/>
      <c r="L19" s="261"/>
      <c r="M19" s="262"/>
      <c r="N19" s="261"/>
      <c r="O19" s="261"/>
      <c r="P19" s="262"/>
      <c r="Q19" s="263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2"/>
      <c r="CJ19" s="212"/>
      <c r="CK19" s="212"/>
      <c r="CL19" s="212"/>
      <c r="CM19" s="212"/>
      <c r="CN19" s="212"/>
      <c r="CO19" s="212"/>
      <c r="CP19" s="212"/>
      <c r="CQ19" s="212"/>
      <c r="CR19" s="212"/>
      <c r="CS19" s="212"/>
      <c r="CT19" s="212"/>
      <c r="CU19" s="212"/>
      <c r="CV19" s="212"/>
      <c r="CW19" s="212"/>
      <c r="CX19" s="212"/>
      <c r="CY19" s="212"/>
      <c r="CZ19" s="212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  <c r="DK19" s="212"/>
      <c r="DL19" s="212"/>
      <c r="DM19" s="212"/>
      <c r="DN19" s="212"/>
      <c r="DO19" s="212"/>
      <c r="DP19" s="212"/>
      <c r="DQ19" s="212"/>
      <c r="DR19" s="212"/>
      <c r="DS19" s="212"/>
      <c r="DT19" s="212"/>
      <c r="DU19" s="212"/>
      <c r="DV19" s="212"/>
      <c r="DW19" s="212"/>
      <c r="DX19" s="212"/>
      <c r="DY19" s="212"/>
      <c r="DZ19" s="212"/>
      <c r="EA19" s="212"/>
      <c r="EB19" s="212"/>
      <c r="EC19" s="212"/>
      <c r="ED19" s="212"/>
      <c r="EE19" s="212"/>
      <c r="EF19" s="212"/>
      <c r="EG19" s="212"/>
      <c r="EH19" s="212"/>
      <c r="EI19" s="212"/>
      <c r="EJ19" s="212"/>
      <c r="EK19" s="212"/>
      <c r="EL19" s="212"/>
      <c r="EM19" s="212"/>
      <c r="EN19" s="212"/>
      <c r="EO19" s="212"/>
      <c r="EP19" s="212"/>
      <c r="EQ19" s="212"/>
      <c r="ER19" s="212"/>
      <c r="ES19" s="212"/>
      <c r="ET19" s="212"/>
      <c r="EU19" s="212"/>
      <c r="EV19" s="212"/>
      <c r="EW19" s="212"/>
      <c r="EX19" s="212"/>
      <c r="EY19" s="212"/>
      <c r="EZ19" s="212"/>
      <c r="FA19" s="212"/>
      <c r="FB19" s="212"/>
      <c r="FC19" s="212"/>
      <c r="FD19" s="212"/>
      <c r="FE19" s="212"/>
      <c r="FF19" s="212"/>
      <c r="FG19" s="212"/>
      <c r="FH19" s="212"/>
      <c r="FI19" s="212"/>
      <c r="FJ19" s="212"/>
      <c r="FK19" s="212"/>
      <c r="FL19" s="212"/>
      <c r="FM19" s="212"/>
      <c r="FN19" s="212"/>
      <c r="FO19" s="212"/>
      <c r="FP19" s="212"/>
      <c r="FQ19" s="212"/>
      <c r="FR19" s="212"/>
      <c r="FS19" s="212"/>
      <c r="FT19" s="212"/>
      <c r="FU19" s="212"/>
      <c r="FV19" s="212"/>
      <c r="FW19" s="212"/>
      <c r="FX19" s="212"/>
      <c r="FY19" s="212"/>
      <c r="FZ19" s="212"/>
      <c r="GA19" s="212"/>
      <c r="GB19" s="212"/>
      <c r="GC19" s="212"/>
      <c r="GD19" s="212"/>
      <c r="GE19" s="212"/>
      <c r="GF19" s="212"/>
      <c r="GG19" s="212"/>
      <c r="GH19" s="212"/>
      <c r="GI19" s="212"/>
      <c r="GJ19" s="212"/>
      <c r="GK19" s="212"/>
      <c r="GL19" s="212"/>
      <c r="GM19" s="212"/>
      <c r="GN19" s="212"/>
      <c r="GO19" s="212"/>
      <c r="GP19" s="212"/>
      <c r="GQ19" s="212"/>
      <c r="GR19" s="212"/>
      <c r="GS19" s="212"/>
      <c r="GT19" s="212"/>
      <c r="GU19" s="212"/>
      <c r="GV19" s="212"/>
      <c r="GW19" s="212"/>
      <c r="GX19" s="212"/>
      <c r="GY19" s="212"/>
      <c r="GZ19" s="212"/>
      <c r="HA19" s="212"/>
      <c r="HB19" s="212"/>
      <c r="HC19" s="212"/>
      <c r="HD19" s="212"/>
      <c r="HE19" s="212"/>
      <c r="HF19" s="212"/>
      <c r="HG19" s="212"/>
      <c r="HH19" s="212"/>
      <c r="HI19" s="212"/>
      <c r="HJ19" s="212"/>
      <c r="HK19" s="212"/>
      <c r="HL19" s="212"/>
      <c r="HM19" s="212"/>
      <c r="HN19" s="212"/>
      <c r="HO19" s="212"/>
      <c r="HP19" s="212"/>
      <c r="HQ19" s="212"/>
      <c r="HR19" s="212"/>
      <c r="HS19" s="212"/>
      <c r="HT19" s="212"/>
      <c r="HU19" s="212"/>
      <c r="HV19" s="212"/>
      <c r="HW19" s="212"/>
      <c r="HX19" s="212"/>
      <c r="HY19" s="212"/>
      <c r="HZ19" s="212"/>
      <c r="IA19" s="212"/>
      <c r="IB19" s="212"/>
      <c r="IC19" s="212"/>
      <c r="ID19" s="212"/>
      <c r="IE19" s="212"/>
      <c r="IF19" s="212"/>
      <c r="IG19" s="212"/>
      <c r="IH19" s="212"/>
      <c r="II19" s="212"/>
      <c r="IJ19" s="212"/>
      <c r="IK19" s="212"/>
      <c r="IL19" s="212"/>
      <c r="IM19" s="212"/>
      <c r="IN19" s="212"/>
      <c r="IO19" s="212"/>
      <c r="IP19" s="212"/>
      <c r="IQ19" s="212"/>
      <c r="IR19" s="212"/>
      <c r="IS19" s="212"/>
      <c r="IT19" s="212"/>
      <c r="IU19" s="212"/>
      <c r="IV19" s="212"/>
      <c r="IW19" s="212"/>
      <c r="IX19" s="212"/>
    </row>
    <row r="20" s="209" customFormat="1" ht="16.5" spans="1:258">
      <c r="A20" s="379"/>
      <c r="B20" s="379"/>
      <c r="C20" s="380"/>
      <c r="D20" s="380"/>
      <c r="E20" s="381"/>
      <c r="F20" s="380"/>
      <c r="G20" s="380"/>
      <c r="H20" s="380"/>
      <c r="I20" s="380"/>
      <c r="Q20" s="385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2"/>
      <c r="BK20" s="212"/>
      <c r="BL20" s="212"/>
      <c r="BM20" s="212"/>
      <c r="BN20" s="212"/>
      <c r="BO20" s="212"/>
      <c r="BP20" s="212"/>
      <c r="BQ20" s="212"/>
      <c r="BR20" s="212"/>
      <c r="BS20" s="212"/>
      <c r="BT20" s="212"/>
      <c r="BU20" s="212"/>
      <c r="BV20" s="212"/>
      <c r="BW20" s="212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2"/>
      <c r="CL20" s="212"/>
      <c r="CM20" s="212"/>
      <c r="CN20" s="212"/>
      <c r="CO20" s="212"/>
      <c r="CP20" s="212"/>
      <c r="CQ20" s="212"/>
      <c r="CR20" s="212"/>
      <c r="CS20" s="212"/>
      <c r="CT20" s="212"/>
      <c r="CU20" s="212"/>
      <c r="CV20" s="212"/>
      <c r="CW20" s="212"/>
      <c r="CX20" s="212"/>
      <c r="CY20" s="212"/>
      <c r="CZ20" s="212"/>
      <c r="DA20" s="212"/>
      <c r="DB20" s="212"/>
      <c r="DC20" s="212"/>
      <c r="DD20" s="212"/>
      <c r="DE20" s="212"/>
      <c r="DF20" s="212"/>
      <c r="DG20" s="212"/>
      <c r="DH20" s="212"/>
      <c r="DI20" s="212"/>
      <c r="DJ20" s="212"/>
      <c r="DK20" s="212"/>
      <c r="DL20" s="212"/>
      <c r="DM20" s="212"/>
      <c r="DN20" s="212"/>
      <c r="DO20" s="212"/>
      <c r="DP20" s="212"/>
      <c r="DQ20" s="212"/>
      <c r="DR20" s="212"/>
      <c r="DS20" s="212"/>
      <c r="DT20" s="212"/>
      <c r="DU20" s="212"/>
      <c r="DV20" s="212"/>
      <c r="DW20" s="212"/>
      <c r="DX20" s="212"/>
      <c r="DY20" s="212"/>
      <c r="DZ20" s="212"/>
      <c r="EA20" s="212"/>
      <c r="EB20" s="212"/>
      <c r="EC20" s="212"/>
      <c r="ED20" s="212"/>
      <c r="EE20" s="212"/>
      <c r="EF20" s="212"/>
      <c r="EG20" s="212"/>
      <c r="EH20" s="212"/>
      <c r="EI20" s="212"/>
      <c r="EJ20" s="212"/>
      <c r="EK20" s="212"/>
      <c r="EL20" s="212"/>
      <c r="EM20" s="212"/>
      <c r="EN20" s="212"/>
      <c r="EO20" s="212"/>
      <c r="EP20" s="212"/>
      <c r="EQ20" s="212"/>
      <c r="ER20" s="212"/>
      <c r="ES20" s="212"/>
      <c r="ET20" s="212"/>
      <c r="EU20" s="212"/>
      <c r="EV20" s="212"/>
      <c r="EW20" s="212"/>
      <c r="EX20" s="212"/>
      <c r="EY20" s="212"/>
      <c r="EZ20" s="212"/>
      <c r="FA20" s="212"/>
      <c r="FB20" s="212"/>
      <c r="FC20" s="212"/>
      <c r="FD20" s="212"/>
      <c r="FE20" s="212"/>
      <c r="FF20" s="212"/>
      <c r="FG20" s="212"/>
      <c r="FH20" s="212"/>
      <c r="FI20" s="212"/>
      <c r="FJ20" s="212"/>
      <c r="FK20" s="212"/>
      <c r="FL20" s="212"/>
      <c r="FM20" s="212"/>
      <c r="FN20" s="212"/>
      <c r="FO20" s="212"/>
      <c r="FP20" s="212"/>
      <c r="FQ20" s="212"/>
      <c r="FR20" s="212"/>
      <c r="FS20" s="212"/>
      <c r="FT20" s="212"/>
      <c r="FU20" s="212"/>
      <c r="FV20" s="212"/>
      <c r="FW20" s="212"/>
      <c r="FX20" s="212"/>
      <c r="FY20" s="212"/>
      <c r="FZ20" s="212"/>
      <c r="GA20" s="212"/>
      <c r="GB20" s="212"/>
      <c r="GC20" s="212"/>
      <c r="GD20" s="212"/>
      <c r="GE20" s="212"/>
      <c r="GF20" s="212"/>
      <c r="GG20" s="212"/>
      <c r="GH20" s="212"/>
      <c r="GI20" s="212"/>
      <c r="GJ20" s="212"/>
      <c r="GK20" s="212"/>
      <c r="GL20" s="212"/>
      <c r="GM20" s="212"/>
      <c r="GN20" s="212"/>
      <c r="GO20" s="212"/>
      <c r="GP20" s="212"/>
      <c r="GQ20" s="212"/>
      <c r="GR20" s="212"/>
      <c r="GS20" s="212"/>
      <c r="GT20" s="212"/>
      <c r="GU20" s="212"/>
      <c r="GV20" s="212"/>
      <c r="GW20" s="212"/>
      <c r="GX20" s="212"/>
      <c r="GY20" s="212"/>
      <c r="GZ20" s="212"/>
      <c r="HA20" s="212"/>
      <c r="HB20" s="212"/>
      <c r="HC20" s="212"/>
      <c r="HD20" s="212"/>
      <c r="HE20" s="212"/>
      <c r="HF20" s="212"/>
      <c r="HG20" s="212"/>
      <c r="HH20" s="212"/>
      <c r="HI20" s="212"/>
      <c r="HJ20" s="212"/>
      <c r="HK20" s="212"/>
      <c r="HL20" s="212"/>
      <c r="HM20" s="212"/>
      <c r="HN20" s="212"/>
      <c r="HO20" s="212"/>
      <c r="HP20" s="212"/>
      <c r="HQ20" s="212"/>
      <c r="HR20" s="212"/>
      <c r="HS20" s="212"/>
      <c r="HT20" s="212"/>
      <c r="HU20" s="212"/>
      <c r="HV20" s="212"/>
      <c r="HW20" s="212"/>
      <c r="HX20" s="212"/>
      <c r="HY20" s="212"/>
      <c r="HZ20" s="212"/>
      <c r="IA20" s="212"/>
      <c r="IB20" s="212"/>
      <c r="IC20" s="212"/>
      <c r="ID20" s="212"/>
      <c r="IE20" s="212"/>
      <c r="IF20" s="212"/>
      <c r="IG20" s="212"/>
      <c r="IH20" s="212"/>
      <c r="II20" s="212"/>
      <c r="IJ20" s="212"/>
      <c r="IK20" s="212"/>
      <c r="IL20" s="212"/>
      <c r="IM20" s="212"/>
      <c r="IN20" s="212"/>
      <c r="IO20" s="212"/>
      <c r="IP20" s="212"/>
      <c r="IQ20" s="212"/>
      <c r="IR20" s="212"/>
      <c r="IS20" s="212"/>
      <c r="IT20" s="212"/>
      <c r="IU20" s="212"/>
      <c r="IV20" s="212"/>
      <c r="IW20" s="212"/>
      <c r="IX20" s="212"/>
    </row>
    <row r="21" s="209" customFormat="1" spans="1:258">
      <c r="A21" s="239" t="s">
        <v>180</v>
      </c>
      <c r="B21" s="239"/>
      <c r="C21" s="240"/>
      <c r="D21" s="240"/>
      <c r="Q21" s="385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2"/>
      <c r="CG21" s="212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2"/>
      <c r="EI21" s="212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2"/>
      <c r="FG21" s="212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2"/>
      <c r="GK21" s="212"/>
      <c r="GL21" s="212"/>
      <c r="GM21" s="212"/>
      <c r="GN21" s="212"/>
      <c r="GO21" s="212"/>
      <c r="GP21" s="212"/>
      <c r="GQ21" s="212"/>
      <c r="GR21" s="212"/>
      <c r="GS21" s="212"/>
      <c r="GT21" s="212"/>
      <c r="GU21" s="212"/>
      <c r="GV21" s="212"/>
      <c r="GW21" s="212"/>
      <c r="GX21" s="212"/>
      <c r="GY21" s="212"/>
      <c r="GZ21" s="212"/>
      <c r="HA21" s="212"/>
      <c r="HB21" s="212"/>
      <c r="HC21" s="212"/>
      <c r="HD21" s="212"/>
      <c r="HE21" s="212"/>
      <c r="HF21" s="212"/>
      <c r="HG21" s="212"/>
      <c r="HH21" s="212"/>
      <c r="HI21" s="212"/>
      <c r="HJ21" s="212"/>
      <c r="HK21" s="212"/>
      <c r="HL21" s="212"/>
      <c r="HM21" s="212"/>
      <c r="HN21" s="212"/>
      <c r="HO21" s="212"/>
      <c r="HP21" s="212"/>
      <c r="HQ21" s="212"/>
      <c r="HR21" s="212"/>
      <c r="HS21" s="212"/>
      <c r="HT21" s="212"/>
      <c r="HU21" s="212"/>
      <c r="HV21" s="212"/>
      <c r="HW21" s="212"/>
      <c r="HX21" s="212"/>
      <c r="HY21" s="212"/>
      <c r="HZ21" s="212"/>
      <c r="IA21" s="212"/>
      <c r="IB21" s="212"/>
      <c r="IC21" s="212"/>
      <c r="ID21" s="212"/>
      <c r="IE21" s="212"/>
      <c r="IF21" s="212"/>
      <c r="IG21" s="212"/>
      <c r="IH21" s="212"/>
      <c r="II21" s="212"/>
      <c r="IJ21" s="212"/>
      <c r="IK21" s="212"/>
      <c r="IL21" s="212"/>
      <c r="IM21" s="212"/>
      <c r="IN21" s="212"/>
      <c r="IO21" s="212"/>
      <c r="IP21" s="212"/>
      <c r="IQ21" s="212"/>
      <c r="IR21" s="212"/>
      <c r="IS21" s="212"/>
      <c r="IT21" s="212"/>
      <c r="IU21" s="212"/>
      <c r="IV21" s="212"/>
      <c r="IW21" s="212"/>
      <c r="IX21" s="212"/>
    </row>
    <row r="22" s="209" customFormat="1" spans="3:258">
      <c r="C22" s="210"/>
      <c r="D22" s="210"/>
      <c r="K22" s="264" t="s">
        <v>181</v>
      </c>
      <c r="L22" s="278">
        <v>45646</v>
      </c>
      <c r="M22" s="264" t="s">
        <v>182</v>
      </c>
      <c r="N22" s="264" t="s">
        <v>140</v>
      </c>
      <c r="O22" s="264" t="s">
        <v>183</v>
      </c>
      <c r="P22" s="209" t="s">
        <v>143</v>
      </c>
      <c r="Q22" s="385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  <c r="BI22" s="212"/>
      <c r="BJ22" s="212"/>
      <c r="BK22" s="212"/>
      <c r="BL22" s="212"/>
      <c r="BM22" s="212"/>
      <c r="BN22" s="212"/>
      <c r="BO22" s="212"/>
      <c r="BP22" s="212"/>
      <c r="BQ22" s="212"/>
      <c r="BR22" s="212"/>
      <c r="BS22" s="212"/>
      <c r="BT22" s="212"/>
      <c r="BU22" s="212"/>
      <c r="BV22" s="212"/>
      <c r="BW22" s="212"/>
      <c r="BX22" s="212"/>
      <c r="BY22" s="212"/>
      <c r="BZ22" s="212"/>
      <c r="CA22" s="212"/>
      <c r="CB22" s="212"/>
      <c r="CC22" s="212"/>
      <c r="CD22" s="212"/>
      <c r="CE22" s="212"/>
      <c r="CF22" s="212"/>
      <c r="CG22" s="212"/>
      <c r="CH22" s="212"/>
      <c r="CI22" s="212"/>
      <c r="CJ22" s="212"/>
      <c r="CK22" s="212"/>
      <c r="CL22" s="212"/>
      <c r="CM22" s="212"/>
      <c r="CN22" s="212"/>
      <c r="CO22" s="212"/>
      <c r="CP22" s="212"/>
      <c r="CQ22" s="212"/>
      <c r="CR22" s="212"/>
      <c r="CS22" s="212"/>
      <c r="CT22" s="212"/>
      <c r="CU22" s="212"/>
      <c r="CV22" s="212"/>
      <c r="CW22" s="212"/>
      <c r="CX22" s="212"/>
      <c r="CY22" s="212"/>
      <c r="CZ22" s="212"/>
      <c r="DA22" s="212"/>
      <c r="DB22" s="212"/>
      <c r="DC22" s="212"/>
      <c r="DD22" s="212"/>
      <c r="DE22" s="212"/>
      <c r="DF22" s="212"/>
      <c r="DG22" s="212"/>
      <c r="DH22" s="212"/>
      <c r="DI22" s="212"/>
      <c r="DJ22" s="212"/>
      <c r="DK22" s="212"/>
      <c r="DL22" s="212"/>
      <c r="DM22" s="212"/>
      <c r="DN22" s="212"/>
      <c r="DO22" s="212"/>
      <c r="DP22" s="212"/>
      <c r="DQ22" s="212"/>
      <c r="DR22" s="212"/>
      <c r="DS22" s="212"/>
      <c r="DT22" s="212"/>
      <c r="DU22" s="212"/>
      <c r="DV22" s="212"/>
      <c r="DW22" s="212"/>
      <c r="DX22" s="212"/>
      <c r="DY22" s="212"/>
      <c r="DZ22" s="212"/>
      <c r="EA22" s="212"/>
      <c r="EB22" s="212"/>
      <c r="EC22" s="212"/>
      <c r="ED22" s="212"/>
      <c r="EE22" s="212"/>
      <c r="EF22" s="212"/>
      <c r="EG22" s="212"/>
      <c r="EH22" s="212"/>
      <c r="EI22" s="212"/>
      <c r="EJ22" s="212"/>
      <c r="EK22" s="212"/>
      <c r="EL22" s="212"/>
      <c r="EM22" s="212"/>
      <c r="EN22" s="212"/>
      <c r="EO22" s="212"/>
      <c r="EP22" s="212"/>
      <c r="EQ22" s="212"/>
      <c r="ER22" s="212"/>
      <c r="ES22" s="212"/>
      <c r="ET22" s="212"/>
      <c r="EU22" s="212"/>
      <c r="EV22" s="212"/>
      <c r="EW22" s="212"/>
      <c r="EX22" s="212"/>
      <c r="EY22" s="212"/>
      <c r="EZ22" s="212"/>
      <c r="FA22" s="212"/>
      <c r="FB22" s="212"/>
      <c r="FC22" s="212"/>
      <c r="FD22" s="212"/>
      <c r="FE22" s="212"/>
      <c r="FF22" s="212"/>
      <c r="FG22" s="212"/>
      <c r="FH22" s="212"/>
      <c r="FI22" s="212"/>
      <c r="FJ22" s="212"/>
      <c r="FK22" s="212"/>
      <c r="FL22" s="212"/>
      <c r="FM22" s="212"/>
      <c r="FN22" s="212"/>
      <c r="FO22" s="212"/>
      <c r="FP22" s="212"/>
      <c r="FQ22" s="212"/>
      <c r="FR22" s="212"/>
      <c r="FS22" s="212"/>
      <c r="FT22" s="212"/>
      <c r="FU22" s="212"/>
      <c r="FV22" s="212"/>
      <c r="FW22" s="212"/>
      <c r="FX22" s="212"/>
      <c r="FY22" s="212"/>
      <c r="FZ22" s="212"/>
      <c r="GA22" s="212"/>
      <c r="GB22" s="212"/>
      <c r="GC22" s="212"/>
      <c r="GD22" s="212"/>
      <c r="GE22" s="212"/>
      <c r="GF22" s="212"/>
      <c r="GG22" s="212"/>
      <c r="GH22" s="212"/>
      <c r="GI22" s="212"/>
      <c r="GJ22" s="212"/>
      <c r="GK22" s="212"/>
      <c r="GL22" s="212"/>
      <c r="GM22" s="212"/>
      <c r="GN22" s="212"/>
      <c r="GO22" s="212"/>
      <c r="GP22" s="212"/>
      <c r="GQ22" s="212"/>
      <c r="GR22" s="212"/>
      <c r="GS22" s="212"/>
      <c r="GT22" s="212"/>
      <c r="GU22" s="212"/>
      <c r="GV22" s="212"/>
      <c r="GW22" s="212"/>
      <c r="GX22" s="212"/>
      <c r="GY22" s="212"/>
      <c r="GZ22" s="212"/>
      <c r="HA22" s="212"/>
      <c r="HB22" s="212"/>
      <c r="HC22" s="212"/>
      <c r="HD22" s="212"/>
      <c r="HE22" s="212"/>
      <c r="HF22" s="212"/>
      <c r="HG22" s="212"/>
      <c r="HH22" s="212"/>
      <c r="HI22" s="212"/>
      <c r="HJ22" s="212"/>
      <c r="HK22" s="212"/>
      <c r="HL22" s="212"/>
      <c r="HM22" s="212"/>
      <c r="HN22" s="212"/>
      <c r="HO22" s="212"/>
      <c r="HP22" s="212"/>
      <c r="HQ22" s="212"/>
      <c r="HR22" s="212"/>
      <c r="HS22" s="212"/>
      <c r="HT22" s="212"/>
      <c r="HU22" s="212"/>
      <c r="HV22" s="212"/>
      <c r="HW22" s="212"/>
      <c r="HX22" s="212"/>
      <c r="HY22" s="212"/>
      <c r="HZ22" s="212"/>
      <c r="IA22" s="212"/>
      <c r="IB22" s="212"/>
      <c r="IC22" s="212"/>
      <c r="ID22" s="212"/>
      <c r="IE22" s="212"/>
      <c r="IF22" s="212"/>
      <c r="IG22" s="212"/>
      <c r="IH22" s="212"/>
      <c r="II22" s="212"/>
      <c r="IJ22" s="212"/>
      <c r="IK22" s="212"/>
      <c r="IL22" s="212"/>
      <c r="IM22" s="212"/>
      <c r="IN22" s="212"/>
      <c r="IO22" s="212"/>
      <c r="IP22" s="212"/>
      <c r="IQ22" s="212"/>
      <c r="IR22" s="212"/>
      <c r="IS22" s="212"/>
      <c r="IT22" s="212"/>
      <c r="IU22" s="212"/>
      <c r="IV22" s="212"/>
      <c r="IW22" s="212"/>
      <c r="IX22" s="212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P41" sqref="P41"/>
    </sheetView>
  </sheetViews>
  <sheetFormatPr defaultColWidth="10" defaultRowHeight="16.5" customHeight="1"/>
  <cols>
    <col min="1" max="1" width="10.875" style="281" customWidth="1"/>
    <col min="2" max="16384" width="10" style="281"/>
  </cols>
  <sheetData>
    <row r="1" ht="22.5" customHeight="1" spans="1:11">
      <c r="A1" s="131" t="s">
        <v>184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ht="17.25" customHeight="1" spans="1:11">
      <c r="A2" s="282" t="s">
        <v>53</v>
      </c>
      <c r="B2" s="283" t="s">
        <v>54</v>
      </c>
      <c r="C2" s="283"/>
      <c r="D2" s="284" t="s">
        <v>55</v>
      </c>
      <c r="E2" s="284"/>
      <c r="F2" s="283" t="s">
        <v>56</v>
      </c>
      <c r="G2" s="283"/>
      <c r="H2" s="285" t="s">
        <v>57</v>
      </c>
      <c r="I2" s="358" t="s">
        <v>56</v>
      </c>
      <c r="J2" s="358"/>
      <c r="K2" s="359"/>
    </row>
    <row r="3" customHeight="1" spans="1:11">
      <c r="A3" s="286" t="s">
        <v>58</v>
      </c>
      <c r="B3" s="287"/>
      <c r="C3" s="288"/>
      <c r="D3" s="289" t="s">
        <v>59</v>
      </c>
      <c r="E3" s="290"/>
      <c r="F3" s="290"/>
      <c r="G3" s="291"/>
      <c r="H3" s="289" t="s">
        <v>60</v>
      </c>
      <c r="I3" s="290"/>
      <c r="J3" s="290"/>
      <c r="K3" s="291"/>
    </row>
    <row r="4" customHeight="1" spans="1:11">
      <c r="A4" s="292" t="s">
        <v>61</v>
      </c>
      <c r="B4" s="293" t="s">
        <v>62</v>
      </c>
      <c r="C4" s="294"/>
      <c r="D4" s="292" t="s">
        <v>63</v>
      </c>
      <c r="E4" s="295"/>
      <c r="F4" s="296">
        <v>45657</v>
      </c>
      <c r="G4" s="297"/>
      <c r="H4" s="292" t="s">
        <v>64</v>
      </c>
      <c r="I4" s="295"/>
      <c r="J4" s="137" t="s">
        <v>65</v>
      </c>
      <c r="K4" s="138" t="s">
        <v>66</v>
      </c>
    </row>
    <row r="5" customHeight="1" spans="1:11">
      <c r="A5" s="298" t="s">
        <v>67</v>
      </c>
      <c r="B5" s="137" t="s">
        <v>68</v>
      </c>
      <c r="C5" s="138"/>
      <c r="D5" s="292" t="s">
        <v>69</v>
      </c>
      <c r="E5" s="295"/>
      <c r="F5" s="296">
        <v>45645</v>
      </c>
      <c r="G5" s="297"/>
      <c r="H5" s="292" t="s">
        <v>70</v>
      </c>
      <c r="I5" s="295"/>
      <c r="J5" s="137" t="s">
        <v>65</v>
      </c>
      <c r="K5" s="138" t="s">
        <v>66</v>
      </c>
    </row>
    <row r="6" customHeight="1" spans="1:11">
      <c r="A6" s="292" t="s">
        <v>71</v>
      </c>
      <c r="B6" s="299" t="s">
        <v>72</v>
      </c>
      <c r="C6" s="300">
        <v>6</v>
      </c>
      <c r="D6" s="298" t="s">
        <v>73</v>
      </c>
      <c r="E6" s="301"/>
      <c r="F6" s="296">
        <v>45301</v>
      </c>
      <c r="G6" s="297"/>
      <c r="H6" s="292" t="s">
        <v>74</v>
      </c>
      <c r="I6" s="295"/>
      <c r="J6" s="137" t="s">
        <v>65</v>
      </c>
      <c r="K6" s="138" t="s">
        <v>66</v>
      </c>
    </row>
    <row r="7" customHeight="1" spans="1:11">
      <c r="A7" s="292" t="s">
        <v>75</v>
      </c>
      <c r="B7" s="302">
        <v>17916</v>
      </c>
      <c r="C7" s="303"/>
      <c r="D7" s="298" t="s">
        <v>76</v>
      </c>
      <c r="E7" s="304"/>
      <c r="F7" s="296">
        <v>45306</v>
      </c>
      <c r="G7" s="297"/>
      <c r="H7" s="292" t="s">
        <v>77</v>
      </c>
      <c r="I7" s="295"/>
      <c r="J7" s="137" t="s">
        <v>65</v>
      </c>
      <c r="K7" s="138" t="s">
        <v>66</v>
      </c>
    </row>
    <row r="8" customHeight="1" spans="1:16">
      <c r="A8" s="305" t="s">
        <v>78</v>
      </c>
      <c r="B8" s="306" t="s">
        <v>79</v>
      </c>
      <c r="C8" s="307"/>
      <c r="D8" s="308" t="s">
        <v>80</v>
      </c>
      <c r="E8" s="309"/>
      <c r="F8" s="310">
        <v>45309</v>
      </c>
      <c r="G8" s="311"/>
      <c r="H8" s="308" t="s">
        <v>81</v>
      </c>
      <c r="I8" s="309"/>
      <c r="J8" s="328" t="s">
        <v>65</v>
      </c>
      <c r="K8" s="360" t="s">
        <v>66</v>
      </c>
      <c r="P8" s="190" t="s">
        <v>185</v>
      </c>
    </row>
    <row r="9" customHeight="1" spans="1:11">
      <c r="A9" s="312" t="s">
        <v>186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</row>
    <row r="10" customHeight="1" spans="1:11">
      <c r="A10" s="313" t="s">
        <v>84</v>
      </c>
      <c r="B10" s="314" t="s">
        <v>85</v>
      </c>
      <c r="C10" s="315" t="s">
        <v>86</v>
      </c>
      <c r="D10" s="316"/>
      <c r="E10" s="317" t="s">
        <v>89</v>
      </c>
      <c r="F10" s="314" t="s">
        <v>85</v>
      </c>
      <c r="G10" s="315" t="s">
        <v>86</v>
      </c>
      <c r="H10" s="314"/>
      <c r="I10" s="317" t="s">
        <v>87</v>
      </c>
      <c r="J10" s="314" t="s">
        <v>85</v>
      </c>
      <c r="K10" s="361" t="s">
        <v>86</v>
      </c>
    </row>
    <row r="11" customHeight="1" spans="1:11">
      <c r="A11" s="298" t="s">
        <v>90</v>
      </c>
      <c r="B11" s="318" t="s">
        <v>85</v>
      </c>
      <c r="C11" s="137" t="s">
        <v>86</v>
      </c>
      <c r="D11" s="304"/>
      <c r="E11" s="301" t="s">
        <v>92</v>
      </c>
      <c r="F11" s="318" t="s">
        <v>85</v>
      </c>
      <c r="G11" s="137" t="s">
        <v>86</v>
      </c>
      <c r="H11" s="318"/>
      <c r="I11" s="301" t="s">
        <v>97</v>
      </c>
      <c r="J11" s="318" t="s">
        <v>85</v>
      </c>
      <c r="K11" s="138" t="s">
        <v>86</v>
      </c>
    </row>
    <row r="12" customHeight="1" spans="1:11">
      <c r="A12" s="308" t="s">
        <v>126</v>
      </c>
      <c r="B12" s="309"/>
      <c r="C12" s="309"/>
      <c r="D12" s="309"/>
      <c r="E12" s="309"/>
      <c r="F12" s="309"/>
      <c r="G12" s="309"/>
      <c r="H12" s="309"/>
      <c r="I12" s="309"/>
      <c r="J12" s="309"/>
      <c r="K12" s="362"/>
    </row>
    <row r="13" customHeight="1" spans="1:11">
      <c r="A13" s="319" t="s">
        <v>187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</row>
    <row r="14" customHeight="1" spans="1:11">
      <c r="A14" s="320" t="s">
        <v>188</v>
      </c>
      <c r="B14" s="321"/>
      <c r="C14" s="321"/>
      <c r="D14" s="321"/>
      <c r="E14" s="321"/>
      <c r="F14" s="321"/>
      <c r="G14" s="321"/>
      <c r="H14" s="322"/>
      <c r="I14" s="363"/>
      <c r="J14" s="363"/>
      <c r="K14" s="364"/>
    </row>
    <row r="15" customHeight="1" spans="1:11">
      <c r="A15" s="323"/>
      <c r="B15" s="324"/>
      <c r="C15" s="324"/>
      <c r="D15" s="325"/>
      <c r="E15" s="326"/>
      <c r="F15" s="324"/>
      <c r="G15" s="324"/>
      <c r="H15" s="325"/>
      <c r="I15" s="365"/>
      <c r="J15" s="366"/>
      <c r="K15" s="367"/>
    </row>
    <row r="16" customHeight="1" spans="1:11">
      <c r="A16" s="327"/>
      <c r="B16" s="328"/>
      <c r="C16" s="328"/>
      <c r="D16" s="328"/>
      <c r="E16" s="328"/>
      <c r="F16" s="328"/>
      <c r="G16" s="328"/>
      <c r="H16" s="328"/>
      <c r="I16" s="328"/>
      <c r="J16" s="328"/>
      <c r="K16" s="360"/>
    </row>
    <row r="17" customHeight="1" spans="1:11">
      <c r="A17" s="319" t="s">
        <v>189</v>
      </c>
      <c r="B17" s="319"/>
      <c r="C17" s="319"/>
      <c r="D17" s="319"/>
      <c r="E17" s="319"/>
      <c r="F17" s="319"/>
      <c r="G17" s="319"/>
      <c r="H17" s="319"/>
      <c r="I17" s="319"/>
      <c r="J17" s="319"/>
      <c r="K17" s="319"/>
    </row>
    <row r="18" customHeight="1" spans="1:11">
      <c r="A18" s="329" t="s">
        <v>190</v>
      </c>
      <c r="B18" s="330"/>
      <c r="C18" s="330"/>
      <c r="D18" s="330"/>
      <c r="E18" s="330"/>
      <c r="F18" s="330"/>
      <c r="G18" s="330"/>
      <c r="H18" s="330"/>
      <c r="I18" s="363"/>
      <c r="J18" s="363"/>
      <c r="K18" s="364"/>
    </row>
    <row r="19" customHeight="1" spans="1:11">
      <c r="A19" s="323"/>
      <c r="B19" s="324"/>
      <c r="C19" s="324"/>
      <c r="D19" s="325"/>
      <c r="E19" s="326"/>
      <c r="F19" s="324"/>
      <c r="G19" s="324"/>
      <c r="H19" s="325"/>
      <c r="I19" s="365"/>
      <c r="J19" s="366"/>
      <c r="K19" s="367"/>
    </row>
    <row r="20" customHeight="1" spans="1:11">
      <c r="A20" s="327"/>
      <c r="B20" s="328"/>
      <c r="C20" s="328"/>
      <c r="D20" s="328"/>
      <c r="E20" s="328"/>
      <c r="F20" s="328"/>
      <c r="G20" s="328"/>
      <c r="H20" s="328"/>
      <c r="I20" s="328"/>
      <c r="J20" s="328"/>
      <c r="K20" s="360"/>
    </row>
    <row r="21" customHeight="1" spans="1:11">
      <c r="A21" s="331" t="s">
        <v>123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</row>
    <row r="22" customHeight="1" spans="1:11">
      <c r="A22" s="132" t="s">
        <v>124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94"/>
    </row>
    <row r="23" customHeight="1" spans="1:11">
      <c r="A23" s="145" t="s">
        <v>125</v>
      </c>
      <c r="B23" s="146"/>
      <c r="C23" s="137" t="s">
        <v>65</v>
      </c>
      <c r="D23" s="137" t="s">
        <v>66</v>
      </c>
      <c r="E23" s="144"/>
      <c r="F23" s="144"/>
      <c r="G23" s="144"/>
      <c r="H23" s="144"/>
      <c r="I23" s="144"/>
      <c r="J23" s="144"/>
      <c r="K23" s="187"/>
    </row>
    <row r="24" customHeight="1" spans="1:11">
      <c r="A24" s="332" t="s">
        <v>191</v>
      </c>
      <c r="B24" s="140"/>
      <c r="C24" s="140"/>
      <c r="D24" s="140"/>
      <c r="E24" s="140"/>
      <c r="F24" s="140"/>
      <c r="G24" s="140"/>
      <c r="H24" s="140"/>
      <c r="I24" s="140"/>
      <c r="J24" s="140"/>
      <c r="K24" s="368"/>
    </row>
    <row r="25" customHeight="1" spans="1:11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69"/>
    </row>
    <row r="26" customHeight="1" spans="1:11">
      <c r="A26" s="312" t="s">
        <v>132</v>
      </c>
      <c r="B26" s="312"/>
      <c r="C26" s="312"/>
      <c r="D26" s="312"/>
      <c r="E26" s="312"/>
      <c r="F26" s="312"/>
      <c r="G26" s="312"/>
      <c r="H26" s="312"/>
      <c r="I26" s="312"/>
      <c r="J26" s="312"/>
      <c r="K26" s="312"/>
    </row>
    <row r="27" customHeight="1" spans="1:11">
      <c r="A27" s="286" t="s">
        <v>133</v>
      </c>
      <c r="B27" s="315" t="s">
        <v>95</v>
      </c>
      <c r="C27" s="315" t="s">
        <v>96</v>
      </c>
      <c r="D27" s="315" t="s">
        <v>88</v>
      </c>
      <c r="E27" s="287" t="s">
        <v>134</v>
      </c>
      <c r="F27" s="315" t="s">
        <v>95</v>
      </c>
      <c r="G27" s="315" t="s">
        <v>96</v>
      </c>
      <c r="H27" s="315" t="s">
        <v>88</v>
      </c>
      <c r="I27" s="287" t="s">
        <v>135</v>
      </c>
      <c r="J27" s="315" t="s">
        <v>95</v>
      </c>
      <c r="K27" s="361" t="s">
        <v>96</v>
      </c>
    </row>
    <row r="28" customHeight="1" spans="1:11">
      <c r="A28" s="335" t="s">
        <v>87</v>
      </c>
      <c r="B28" s="137" t="s">
        <v>95</v>
      </c>
      <c r="C28" s="137" t="s">
        <v>96</v>
      </c>
      <c r="D28" s="137" t="s">
        <v>88</v>
      </c>
      <c r="E28" s="336" t="s">
        <v>94</v>
      </c>
      <c r="F28" s="137" t="s">
        <v>95</v>
      </c>
      <c r="G28" s="137" t="s">
        <v>96</v>
      </c>
      <c r="H28" s="137" t="s">
        <v>88</v>
      </c>
      <c r="I28" s="336" t="s">
        <v>105</v>
      </c>
      <c r="J28" s="137" t="s">
        <v>95</v>
      </c>
      <c r="K28" s="138" t="s">
        <v>96</v>
      </c>
    </row>
    <row r="29" customHeight="1" spans="1:11">
      <c r="A29" s="292" t="s">
        <v>98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70"/>
    </row>
    <row r="30" customHeight="1" spans="1:11">
      <c r="A30" s="338"/>
      <c r="B30" s="339"/>
      <c r="C30" s="339"/>
      <c r="D30" s="339"/>
      <c r="E30" s="339"/>
      <c r="F30" s="339"/>
      <c r="G30" s="339"/>
      <c r="H30" s="339"/>
      <c r="I30" s="339"/>
      <c r="J30" s="339"/>
      <c r="K30" s="371"/>
    </row>
    <row r="31" customHeight="1" spans="1:11">
      <c r="A31" s="340" t="s">
        <v>192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0"/>
    </row>
    <row r="32" ht="21" customHeight="1" spans="1:11">
      <c r="A32" s="341" t="s">
        <v>193</v>
      </c>
      <c r="B32" s="342"/>
      <c r="C32" s="342"/>
      <c r="D32" s="342"/>
      <c r="E32" s="342"/>
      <c r="F32" s="342"/>
      <c r="G32" s="342"/>
      <c r="H32" s="342"/>
      <c r="I32" s="342"/>
      <c r="J32" s="342"/>
      <c r="K32" s="372"/>
    </row>
    <row r="33" ht="21" customHeight="1" spans="1:11">
      <c r="A33" s="343" t="s">
        <v>128</v>
      </c>
      <c r="B33" s="344"/>
      <c r="C33" s="344"/>
      <c r="D33" s="344"/>
      <c r="E33" s="344"/>
      <c r="F33" s="344"/>
      <c r="G33" s="344"/>
      <c r="H33" s="344"/>
      <c r="I33" s="344"/>
      <c r="J33" s="344"/>
      <c r="K33" s="373"/>
    </row>
    <row r="34" ht="21" customHeight="1" spans="1:11">
      <c r="A34" s="343"/>
      <c r="B34" s="344"/>
      <c r="C34" s="344"/>
      <c r="D34" s="344"/>
      <c r="E34" s="344"/>
      <c r="F34" s="344"/>
      <c r="G34" s="344"/>
      <c r="H34" s="344"/>
      <c r="I34" s="344"/>
      <c r="J34" s="344"/>
      <c r="K34" s="373"/>
    </row>
    <row r="35" ht="21" customHeight="1" spans="1:11">
      <c r="A35" s="343"/>
      <c r="B35" s="344"/>
      <c r="C35" s="344"/>
      <c r="D35" s="344"/>
      <c r="E35" s="344"/>
      <c r="F35" s="344"/>
      <c r="G35" s="344"/>
      <c r="H35" s="344"/>
      <c r="I35" s="344"/>
      <c r="J35" s="344"/>
      <c r="K35" s="373"/>
    </row>
    <row r="36" ht="21" customHeight="1" spans="1:11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373"/>
    </row>
    <row r="37" ht="21" customHeight="1" spans="1:11">
      <c r="A37" s="343"/>
      <c r="B37" s="344"/>
      <c r="C37" s="344"/>
      <c r="D37" s="344"/>
      <c r="E37" s="344"/>
      <c r="F37" s="344"/>
      <c r="G37" s="344"/>
      <c r="H37" s="344"/>
      <c r="I37" s="344"/>
      <c r="J37" s="344"/>
      <c r="K37" s="373"/>
    </row>
    <row r="38" ht="21" customHeight="1" spans="1:11">
      <c r="A38" s="343"/>
      <c r="B38" s="344"/>
      <c r="C38" s="344"/>
      <c r="D38" s="344"/>
      <c r="E38" s="344"/>
      <c r="F38" s="344"/>
      <c r="G38" s="344"/>
      <c r="H38" s="344"/>
      <c r="I38" s="344"/>
      <c r="J38" s="344"/>
      <c r="K38" s="373"/>
    </row>
    <row r="39" ht="21" customHeight="1" spans="1:11">
      <c r="A39" s="343"/>
      <c r="B39" s="344"/>
      <c r="C39" s="344"/>
      <c r="D39" s="344"/>
      <c r="E39" s="344"/>
      <c r="F39" s="344"/>
      <c r="G39" s="344"/>
      <c r="H39" s="344"/>
      <c r="I39" s="344"/>
      <c r="J39" s="344"/>
      <c r="K39" s="373"/>
    </row>
    <row r="40" ht="21" customHeight="1" spans="1:11">
      <c r="A40" s="343"/>
      <c r="B40" s="344"/>
      <c r="C40" s="344"/>
      <c r="D40" s="344"/>
      <c r="E40" s="344"/>
      <c r="F40" s="344"/>
      <c r="G40" s="344"/>
      <c r="H40" s="344"/>
      <c r="I40" s="344"/>
      <c r="J40" s="344"/>
      <c r="K40" s="373"/>
    </row>
    <row r="41" ht="21" customHeight="1" spans="1:11">
      <c r="A41" s="343"/>
      <c r="B41" s="344"/>
      <c r="C41" s="344"/>
      <c r="D41" s="344"/>
      <c r="E41" s="344"/>
      <c r="F41" s="344"/>
      <c r="G41" s="344"/>
      <c r="H41" s="344"/>
      <c r="I41" s="344"/>
      <c r="J41" s="344"/>
      <c r="K41" s="373"/>
    </row>
    <row r="42" ht="21" customHeight="1" spans="1:11">
      <c r="A42" s="343"/>
      <c r="B42" s="344"/>
      <c r="C42" s="344"/>
      <c r="D42" s="344"/>
      <c r="E42" s="344"/>
      <c r="F42" s="344"/>
      <c r="G42" s="344"/>
      <c r="H42" s="344"/>
      <c r="I42" s="344"/>
      <c r="J42" s="344"/>
      <c r="K42" s="373"/>
    </row>
    <row r="43" ht="17.25" customHeight="1" spans="1:11">
      <c r="A43" s="338" t="s">
        <v>131</v>
      </c>
      <c r="B43" s="339"/>
      <c r="C43" s="339"/>
      <c r="D43" s="339"/>
      <c r="E43" s="339"/>
      <c r="F43" s="339"/>
      <c r="G43" s="339"/>
      <c r="H43" s="339"/>
      <c r="I43" s="339"/>
      <c r="J43" s="339"/>
      <c r="K43" s="371"/>
    </row>
    <row r="44" customHeight="1" spans="1:11">
      <c r="A44" s="340" t="s">
        <v>194</v>
      </c>
      <c r="B44" s="340"/>
      <c r="C44" s="340"/>
      <c r="D44" s="340"/>
      <c r="E44" s="340"/>
      <c r="F44" s="340"/>
      <c r="G44" s="340"/>
      <c r="H44" s="340"/>
      <c r="I44" s="340"/>
      <c r="J44" s="340"/>
      <c r="K44" s="340"/>
    </row>
    <row r="45" ht="18" customHeight="1" spans="1:11">
      <c r="A45" s="345" t="s">
        <v>126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74"/>
    </row>
    <row r="46" ht="18" customHeight="1" spans="1:11">
      <c r="A46" s="345" t="s">
        <v>195</v>
      </c>
      <c r="B46" s="346"/>
      <c r="C46" s="346"/>
      <c r="D46" s="346"/>
      <c r="E46" s="346"/>
      <c r="F46" s="346"/>
      <c r="G46" s="346"/>
      <c r="H46" s="346"/>
      <c r="I46" s="346"/>
      <c r="J46" s="346"/>
      <c r="K46" s="374"/>
    </row>
    <row r="47" ht="18" customHeight="1" spans="1:11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69"/>
    </row>
    <row r="48" ht="21" customHeight="1" spans="1:11">
      <c r="A48" s="347" t="s">
        <v>137</v>
      </c>
      <c r="B48" s="348" t="s">
        <v>138</v>
      </c>
      <c r="C48" s="348"/>
      <c r="D48" s="349" t="s">
        <v>139</v>
      </c>
      <c r="E48" s="349" t="s">
        <v>140</v>
      </c>
      <c r="F48" s="349" t="s">
        <v>141</v>
      </c>
      <c r="G48" s="350">
        <v>45673</v>
      </c>
      <c r="H48" s="351" t="s">
        <v>142</v>
      </c>
      <c r="I48" s="351"/>
      <c r="J48" s="348" t="s">
        <v>143</v>
      </c>
      <c r="K48" s="375"/>
    </row>
    <row r="49" customHeight="1" spans="1:11">
      <c r="A49" s="352" t="s">
        <v>144</v>
      </c>
      <c r="B49" s="353"/>
      <c r="C49" s="353"/>
      <c r="D49" s="353"/>
      <c r="E49" s="353"/>
      <c r="F49" s="353"/>
      <c r="G49" s="353"/>
      <c r="H49" s="353"/>
      <c r="I49" s="353"/>
      <c r="J49" s="353"/>
      <c r="K49" s="376"/>
    </row>
    <row r="50" customHeight="1" spans="1:11">
      <c r="A50" s="354"/>
      <c r="B50" s="355"/>
      <c r="C50" s="355"/>
      <c r="D50" s="355"/>
      <c r="E50" s="355"/>
      <c r="F50" s="355"/>
      <c r="G50" s="355"/>
      <c r="H50" s="355"/>
      <c r="I50" s="355"/>
      <c r="J50" s="355"/>
      <c r="K50" s="377"/>
    </row>
    <row r="51" customHeight="1" spans="1:11">
      <c r="A51" s="356"/>
      <c r="B51" s="357"/>
      <c r="C51" s="357"/>
      <c r="D51" s="357"/>
      <c r="E51" s="357"/>
      <c r="F51" s="357"/>
      <c r="G51" s="357"/>
      <c r="H51" s="357"/>
      <c r="I51" s="357"/>
      <c r="J51" s="357"/>
      <c r="K51" s="378"/>
    </row>
    <row r="52" ht="21" customHeight="1" spans="1:11">
      <c r="A52" s="347" t="s">
        <v>137</v>
      </c>
      <c r="B52" s="348" t="s">
        <v>138</v>
      </c>
      <c r="C52" s="348"/>
      <c r="D52" s="349" t="s">
        <v>139</v>
      </c>
      <c r="E52" s="349" t="s">
        <v>140</v>
      </c>
      <c r="F52" s="349" t="s">
        <v>141</v>
      </c>
      <c r="G52" s="350">
        <v>45673</v>
      </c>
      <c r="H52" s="351" t="s">
        <v>142</v>
      </c>
      <c r="I52" s="351"/>
      <c r="J52" s="348" t="s">
        <v>143</v>
      </c>
      <c r="K52" s="37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9"/>
  <sheetViews>
    <sheetView workbookViewId="0">
      <selection activeCell="K26" sqref="K26"/>
    </sheetView>
  </sheetViews>
  <sheetFormatPr defaultColWidth="9" defaultRowHeight="14.25"/>
  <cols>
    <col min="1" max="1" width="13.625" style="209" customWidth="1"/>
    <col min="2" max="2" width="8.5" style="209" customWidth="1"/>
    <col min="3" max="3" width="8.5" style="210" customWidth="1"/>
    <col min="4" max="8" width="8.5" style="209" customWidth="1"/>
    <col min="9" max="9" width="6.875" style="209" customWidth="1"/>
    <col min="10" max="10" width="6.625" style="209" customWidth="1"/>
    <col min="11" max="13" width="14.625" style="209" customWidth="1"/>
    <col min="14" max="16" width="14.625" style="271" customWidth="1"/>
    <col min="17" max="247" width="9" style="209"/>
    <col min="248" max="16384" width="9" style="212"/>
  </cols>
  <sheetData>
    <row r="1" s="209" customFormat="1" ht="29" customHeight="1" spans="1:250">
      <c r="A1" s="272" t="s">
        <v>146</v>
      </c>
      <c r="B1" s="273"/>
      <c r="C1" s="274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6"/>
      <c r="O1" s="276"/>
      <c r="P1" s="276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</row>
    <row r="2" s="209" customFormat="1" ht="20" customHeight="1" spans="1:250">
      <c r="A2" s="217" t="s">
        <v>61</v>
      </c>
      <c r="B2" s="218" t="str">
        <f>首期!B4</f>
        <v>TAJJAN81025</v>
      </c>
      <c r="C2" s="219"/>
      <c r="D2" s="220"/>
      <c r="E2" s="221" t="s">
        <v>67</v>
      </c>
      <c r="F2" s="222" t="str">
        <f>首期!B5</f>
        <v>男式短袖T恤</v>
      </c>
      <c r="G2" s="222"/>
      <c r="H2" s="222"/>
      <c r="I2" s="222"/>
      <c r="J2" s="242"/>
      <c r="K2" s="243" t="s">
        <v>57</v>
      </c>
      <c r="L2" s="244" t="s">
        <v>56</v>
      </c>
      <c r="M2" s="244"/>
      <c r="N2" s="244"/>
      <c r="O2" s="244"/>
      <c r="P2" s="245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</row>
    <row r="3" s="209" customFormat="1" ht="16.5" spans="1:250">
      <c r="A3" s="223" t="s">
        <v>147</v>
      </c>
      <c r="B3" s="224" t="s">
        <v>148</v>
      </c>
      <c r="C3" s="225"/>
      <c r="D3" s="224"/>
      <c r="E3" s="224"/>
      <c r="F3" s="224"/>
      <c r="G3" s="224"/>
      <c r="H3" s="224"/>
      <c r="I3" s="224"/>
      <c r="J3" s="246"/>
      <c r="K3" s="252" t="s">
        <v>121</v>
      </c>
      <c r="L3" s="254" t="s">
        <v>120</v>
      </c>
      <c r="M3" s="253" t="s">
        <v>196</v>
      </c>
      <c r="N3" s="252" t="s">
        <v>121</v>
      </c>
      <c r="O3" s="254" t="s">
        <v>120</v>
      </c>
      <c r="P3" s="277" t="s">
        <v>196</v>
      </c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</row>
    <row r="4" s="209" customFormat="1" ht="16.5" spans="1:250">
      <c r="A4" s="223"/>
      <c r="B4" s="226" t="s">
        <v>111</v>
      </c>
      <c r="C4" s="227" t="s">
        <v>112</v>
      </c>
      <c r="D4" s="227" t="s">
        <v>113</v>
      </c>
      <c r="E4" s="227" t="s">
        <v>114</v>
      </c>
      <c r="F4" s="227" t="s">
        <v>115</v>
      </c>
      <c r="G4" s="227" t="s">
        <v>116</v>
      </c>
      <c r="H4" s="227" t="s">
        <v>149</v>
      </c>
      <c r="I4" s="249" t="s">
        <v>150</v>
      </c>
      <c r="J4" s="246"/>
      <c r="K4" s="226" t="s">
        <v>111</v>
      </c>
      <c r="L4" s="227" t="s">
        <v>112</v>
      </c>
      <c r="M4" s="227" t="s">
        <v>113</v>
      </c>
      <c r="N4" s="227" t="s">
        <v>114</v>
      </c>
      <c r="O4" s="227" t="s">
        <v>115</v>
      </c>
      <c r="P4" s="250" t="s">
        <v>116</v>
      </c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</row>
    <row r="5" s="209" customFormat="1" ht="20" customHeight="1" spans="1:250">
      <c r="A5" s="223"/>
      <c r="B5" s="226" t="s">
        <v>151</v>
      </c>
      <c r="C5" s="227" t="s">
        <v>152</v>
      </c>
      <c r="D5" s="228" t="s">
        <v>153</v>
      </c>
      <c r="E5" s="227" t="s">
        <v>154</v>
      </c>
      <c r="F5" s="227" t="s">
        <v>155</v>
      </c>
      <c r="G5" s="227" t="s">
        <v>156</v>
      </c>
      <c r="H5" s="227" t="s">
        <v>157</v>
      </c>
      <c r="I5" s="249"/>
      <c r="J5" s="251"/>
      <c r="K5" s="252" t="s">
        <v>197</v>
      </c>
      <c r="L5" s="252" t="s">
        <v>197</v>
      </c>
      <c r="M5" s="252" t="s">
        <v>197</v>
      </c>
      <c r="N5" s="252" t="s">
        <v>197</v>
      </c>
      <c r="O5" s="252" t="s">
        <v>197</v>
      </c>
      <c r="P5" s="255" t="s">
        <v>197</v>
      </c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</row>
    <row r="6" s="209" customFormat="1" ht="20" customHeight="1" spans="1:250">
      <c r="A6" s="229" t="s">
        <v>160</v>
      </c>
      <c r="B6" s="230">
        <f>C6-1</f>
        <v>66</v>
      </c>
      <c r="C6" s="230">
        <f>D6-2</f>
        <v>67</v>
      </c>
      <c r="D6" s="231">
        <v>69</v>
      </c>
      <c r="E6" s="230">
        <f>D6+2</f>
        <v>71</v>
      </c>
      <c r="F6" s="230">
        <f>E6+2</f>
        <v>73</v>
      </c>
      <c r="G6" s="230">
        <f>F6+1</f>
        <v>74</v>
      </c>
      <c r="H6" s="230">
        <f>G6+1</f>
        <v>75</v>
      </c>
      <c r="I6" s="256" t="s">
        <v>161</v>
      </c>
      <c r="J6" s="251"/>
      <c r="K6" s="252" t="s">
        <v>198</v>
      </c>
      <c r="L6" s="252" t="s">
        <v>199</v>
      </c>
      <c r="M6" s="252" t="s">
        <v>199</v>
      </c>
      <c r="N6" s="252" t="s">
        <v>199</v>
      </c>
      <c r="O6" s="252" t="s">
        <v>198</v>
      </c>
      <c r="P6" s="255" t="s">
        <v>199</v>
      </c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</row>
    <row r="7" s="209" customFormat="1" ht="20" customHeight="1" spans="1:250">
      <c r="A7" s="229" t="s">
        <v>163</v>
      </c>
      <c r="B7" s="230">
        <f t="shared" ref="B7:B9" si="0">C7-4</f>
        <v>97</v>
      </c>
      <c r="C7" s="230">
        <f t="shared" ref="C7:C9" si="1">D7-4</f>
        <v>101</v>
      </c>
      <c r="D7" s="231">
        <v>105</v>
      </c>
      <c r="E7" s="230">
        <f t="shared" ref="E7:E9" si="2">D7+4</f>
        <v>109</v>
      </c>
      <c r="F7" s="230">
        <f>E7+4</f>
        <v>113</v>
      </c>
      <c r="G7" s="230">
        <f t="shared" ref="G7:G9" si="3">F7+6</f>
        <v>119</v>
      </c>
      <c r="H7" s="230">
        <f>G7+6</f>
        <v>125</v>
      </c>
      <c r="I7" s="256" t="s">
        <v>161</v>
      </c>
      <c r="J7" s="251"/>
      <c r="K7" s="252" t="s">
        <v>199</v>
      </c>
      <c r="L7" s="252" t="s">
        <v>199</v>
      </c>
      <c r="M7" s="252" t="s">
        <v>199</v>
      </c>
      <c r="N7" s="252" t="s">
        <v>200</v>
      </c>
      <c r="O7" s="252" t="s">
        <v>200</v>
      </c>
      <c r="P7" s="255" t="s">
        <v>199</v>
      </c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2"/>
      <c r="BD7" s="212"/>
      <c r="BE7" s="212"/>
      <c r="BF7" s="212"/>
      <c r="BG7" s="212"/>
      <c r="BH7" s="212"/>
      <c r="BI7" s="212"/>
      <c r="BJ7" s="212"/>
      <c r="BK7" s="212"/>
      <c r="BL7" s="212"/>
      <c r="BM7" s="212"/>
      <c r="BN7" s="212"/>
      <c r="BO7" s="212"/>
      <c r="BP7" s="212"/>
      <c r="BQ7" s="212"/>
      <c r="BR7" s="212"/>
      <c r="BS7" s="212"/>
      <c r="BT7" s="212"/>
      <c r="BU7" s="212"/>
      <c r="BV7" s="212"/>
      <c r="BW7" s="212"/>
      <c r="BX7" s="212"/>
      <c r="BY7" s="212"/>
      <c r="BZ7" s="212"/>
      <c r="CA7" s="212"/>
      <c r="CB7" s="212"/>
      <c r="CC7" s="212"/>
      <c r="CD7" s="212"/>
      <c r="CE7" s="212"/>
      <c r="CF7" s="212"/>
      <c r="CG7" s="212"/>
      <c r="CH7" s="212"/>
      <c r="CI7" s="212"/>
      <c r="CJ7" s="212"/>
      <c r="CK7" s="212"/>
      <c r="CL7" s="212"/>
      <c r="CM7" s="212"/>
      <c r="CN7" s="212"/>
      <c r="CO7" s="212"/>
      <c r="CP7" s="212"/>
      <c r="CQ7" s="212"/>
      <c r="CR7" s="212"/>
      <c r="CS7" s="212"/>
      <c r="CT7" s="212"/>
      <c r="CU7" s="212"/>
      <c r="CV7" s="212"/>
      <c r="CW7" s="212"/>
      <c r="CX7" s="212"/>
      <c r="CY7" s="212"/>
      <c r="CZ7" s="212"/>
      <c r="DA7" s="212"/>
      <c r="DB7" s="212"/>
      <c r="DC7" s="212"/>
      <c r="DD7" s="212"/>
      <c r="DE7" s="212"/>
      <c r="DF7" s="212"/>
      <c r="DG7" s="212"/>
      <c r="DH7" s="212"/>
      <c r="DI7" s="212"/>
      <c r="DJ7" s="212"/>
      <c r="DK7" s="212"/>
      <c r="DL7" s="212"/>
      <c r="DM7" s="212"/>
      <c r="DN7" s="212"/>
      <c r="DO7" s="212"/>
      <c r="DP7" s="212"/>
      <c r="DQ7" s="212"/>
      <c r="DR7" s="212"/>
      <c r="DS7" s="212"/>
      <c r="DT7" s="212"/>
      <c r="DU7" s="212"/>
      <c r="DV7" s="212"/>
      <c r="DW7" s="212"/>
      <c r="DX7" s="212"/>
      <c r="DY7" s="212"/>
      <c r="DZ7" s="212"/>
      <c r="EA7" s="212"/>
      <c r="EB7" s="212"/>
      <c r="EC7" s="212"/>
      <c r="ED7" s="212"/>
      <c r="EE7" s="212"/>
      <c r="EF7" s="212"/>
      <c r="EG7" s="212"/>
      <c r="EH7" s="212"/>
      <c r="EI7" s="212"/>
      <c r="EJ7" s="212"/>
      <c r="EK7" s="212"/>
      <c r="EL7" s="212"/>
      <c r="EM7" s="212"/>
      <c r="EN7" s="212"/>
      <c r="EO7" s="212"/>
      <c r="EP7" s="212"/>
      <c r="EQ7" s="212"/>
      <c r="ER7" s="212"/>
      <c r="ES7" s="212"/>
      <c r="ET7" s="212"/>
      <c r="EU7" s="212"/>
      <c r="EV7" s="212"/>
      <c r="EW7" s="212"/>
      <c r="EX7" s="212"/>
      <c r="EY7" s="212"/>
      <c r="EZ7" s="212"/>
      <c r="FA7" s="212"/>
      <c r="FB7" s="212"/>
      <c r="FC7" s="212"/>
      <c r="FD7" s="212"/>
      <c r="FE7" s="212"/>
      <c r="FF7" s="212"/>
      <c r="FG7" s="212"/>
      <c r="FH7" s="212"/>
      <c r="FI7" s="212"/>
      <c r="FJ7" s="212"/>
      <c r="FK7" s="212"/>
      <c r="FL7" s="212"/>
      <c r="FM7" s="212"/>
      <c r="FN7" s="212"/>
      <c r="FO7" s="212"/>
      <c r="FP7" s="212"/>
      <c r="FQ7" s="212"/>
      <c r="FR7" s="212"/>
      <c r="FS7" s="212"/>
      <c r="FT7" s="212"/>
      <c r="FU7" s="212"/>
      <c r="FV7" s="212"/>
      <c r="FW7" s="212"/>
      <c r="FX7" s="212"/>
      <c r="FY7" s="212"/>
      <c r="FZ7" s="212"/>
      <c r="GA7" s="212"/>
      <c r="GB7" s="212"/>
      <c r="GC7" s="212"/>
      <c r="GD7" s="212"/>
      <c r="GE7" s="212"/>
      <c r="GF7" s="212"/>
      <c r="GG7" s="212"/>
      <c r="GH7" s="212"/>
      <c r="GI7" s="212"/>
      <c r="GJ7" s="212"/>
      <c r="GK7" s="212"/>
      <c r="GL7" s="212"/>
      <c r="GM7" s="212"/>
      <c r="GN7" s="212"/>
      <c r="GO7" s="212"/>
      <c r="GP7" s="212"/>
      <c r="GQ7" s="212"/>
      <c r="GR7" s="212"/>
      <c r="GS7" s="212"/>
      <c r="GT7" s="212"/>
      <c r="GU7" s="212"/>
      <c r="GV7" s="212"/>
      <c r="GW7" s="212"/>
      <c r="GX7" s="212"/>
      <c r="GY7" s="212"/>
      <c r="GZ7" s="212"/>
      <c r="HA7" s="212"/>
      <c r="HB7" s="212"/>
      <c r="HC7" s="212"/>
      <c r="HD7" s="212"/>
      <c r="HE7" s="212"/>
      <c r="HF7" s="212"/>
      <c r="HG7" s="212"/>
      <c r="HH7" s="212"/>
      <c r="HI7" s="212"/>
      <c r="HJ7" s="212"/>
      <c r="HK7" s="212"/>
      <c r="HL7" s="212"/>
      <c r="HM7" s="212"/>
      <c r="HN7" s="212"/>
      <c r="HO7" s="212"/>
      <c r="HP7" s="212"/>
      <c r="HQ7" s="212"/>
      <c r="HR7" s="212"/>
      <c r="HS7" s="212"/>
      <c r="HT7" s="212"/>
      <c r="HU7" s="212"/>
      <c r="HV7" s="212"/>
      <c r="HW7" s="212"/>
      <c r="HX7" s="212"/>
      <c r="HY7" s="212"/>
      <c r="HZ7" s="212"/>
      <c r="IA7" s="212"/>
      <c r="IB7" s="212"/>
      <c r="IC7" s="212"/>
      <c r="ID7" s="212"/>
      <c r="IE7" s="212"/>
      <c r="IF7" s="212"/>
      <c r="IG7" s="212"/>
      <c r="IH7" s="212"/>
      <c r="II7" s="212"/>
      <c r="IJ7" s="212"/>
      <c r="IK7" s="212"/>
      <c r="IL7" s="212"/>
      <c r="IM7" s="212"/>
      <c r="IN7" s="212"/>
      <c r="IO7" s="212"/>
      <c r="IP7" s="212"/>
    </row>
    <row r="8" s="209" customFormat="1" ht="20" customHeight="1" spans="1:250">
      <c r="A8" s="229" t="s">
        <v>165</v>
      </c>
      <c r="B8" s="230">
        <f t="shared" si="0"/>
        <v>94</v>
      </c>
      <c r="C8" s="230">
        <f t="shared" si="1"/>
        <v>98</v>
      </c>
      <c r="D8" s="231">
        <v>102</v>
      </c>
      <c r="E8" s="230">
        <f t="shared" si="2"/>
        <v>106</v>
      </c>
      <c r="F8" s="230">
        <f>E8+5</f>
        <v>111</v>
      </c>
      <c r="G8" s="230">
        <f t="shared" si="3"/>
        <v>117</v>
      </c>
      <c r="H8" s="230">
        <f>G8+7</f>
        <v>124</v>
      </c>
      <c r="I8" s="256" t="s">
        <v>161</v>
      </c>
      <c r="J8" s="251"/>
      <c r="K8" s="252" t="s">
        <v>198</v>
      </c>
      <c r="L8" s="252" t="s">
        <v>198</v>
      </c>
      <c r="M8" s="252" t="s">
        <v>198</v>
      </c>
      <c r="N8" s="252" t="s">
        <v>198</v>
      </c>
      <c r="O8" s="252" t="s">
        <v>198</v>
      </c>
      <c r="P8" s="255" t="s">
        <v>198</v>
      </c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</row>
    <row r="9" s="209" customFormat="1" ht="20" customHeight="1" spans="1:250">
      <c r="A9" s="229" t="s">
        <v>167</v>
      </c>
      <c r="B9" s="230">
        <f t="shared" si="0"/>
        <v>96</v>
      </c>
      <c r="C9" s="230">
        <f t="shared" si="1"/>
        <v>100</v>
      </c>
      <c r="D9" s="231">
        <v>104</v>
      </c>
      <c r="E9" s="230">
        <f t="shared" si="2"/>
        <v>108</v>
      </c>
      <c r="F9" s="230">
        <f>E9+5</f>
        <v>113</v>
      </c>
      <c r="G9" s="230">
        <f t="shared" si="3"/>
        <v>119</v>
      </c>
      <c r="H9" s="230">
        <f>G9+7</f>
        <v>126</v>
      </c>
      <c r="I9" s="256" t="s">
        <v>168</v>
      </c>
      <c r="J9" s="251"/>
      <c r="K9" s="252" t="s">
        <v>201</v>
      </c>
      <c r="L9" s="252" t="s">
        <v>201</v>
      </c>
      <c r="M9" s="252" t="s">
        <v>201</v>
      </c>
      <c r="N9" s="252" t="s">
        <v>201</v>
      </c>
      <c r="O9" s="252" t="s">
        <v>201</v>
      </c>
      <c r="P9" s="255" t="s">
        <v>201</v>
      </c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  <c r="II9" s="212"/>
      <c r="IJ9" s="212"/>
      <c r="IK9" s="212"/>
      <c r="IL9" s="212"/>
      <c r="IM9" s="212"/>
      <c r="IN9" s="212"/>
      <c r="IO9" s="212"/>
      <c r="IP9" s="212"/>
    </row>
    <row r="10" s="209" customFormat="1" ht="20" customHeight="1" spans="1:250">
      <c r="A10" s="229" t="s">
        <v>170</v>
      </c>
      <c r="B10" s="230">
        <f>C10-1.2</f>
        <v>43.1</v>
      </c>
      <c r="C10" s="230">
        <f>D10-1.2</f>
        <v>44.3</v>
      </c>
      <c r="D10" s="231">
        <v>45.5</v>
      </c>
      <c r="E10" s="230">
        <f>D10+1.2</f>
        <v>46.7</v>
      </c>
      <c r="F10" s="230">
        <f>E10+1.2</f>
        <v>47.9</v>
      </c>
      <c r="G10" s="230">
        <f>F10+1.4</f>
        <v>49.3</v>
      </c>
      <c r="H10" s="230">
        <f>G10+1.4</f>
        <v>50.7</v>
      </c>
      <c r="I10" s="256" t="s">
        <v>168</v>
      </c>
      <c r="J10" s="251"/>
      <c r="K10" s="252" t="s">
        <v>202</v>
      </c>
      <c r="L10" s="252" t="s">
        <v>202</v>
      </c>
      <c r="M10" s="252" t="s">
        <v>202</v>
      </c>
      <c r="N10" s="252" t="s">
        <v>202</v>
      </c>
      <c r="O10" s="252" t="s">
        <v>202</v>
      </c>
      <c r="P10" s="255" t="s">
        <v>202</v>
      </c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  <c r="GT10" s="212"/>
      <c r="GU10" s="212"/>
      <c r="GV10" s="212"/>
      <c r="GW10" s="212"/>
      <c r="GX10" s="212"/>
      <c r="GY10" s="212"/>
      <c r="GZ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  <c r="HK10" s="212"/>
      <c r="HL10" s="212"/>
      <c r="HM10" s="212"/>
      <c r="HN10" s="212"/>
      <c r="HO10" s="212"/>
      <c r="HP10" s="212"/>
      <c r="HQ10" s="212"/>
      <c r="HR10" s="212"/>
      <c r="HS10" s="212"/>
      <c r="HT10" s="212"/>
      <c r="HU10" s="212"/>
      <c r="HV10" s="212"/>
      <c r="HW10" s="212"/>
      <c r="HX10" s="212"/>
      <c r="HY10" s="212"/>
      <c r="HZ10" s="212"/>
      <c r="IA10" s="212"/>
      <c r="IB10" s="212"/>
      <c r="IC10" s="212"/>
      <c r="ID10" s="212"/>
      <c r="IE10" s="212"/>
      <c r="IF10" s="212"/>
      <c r="IG10" s="212"/>
      <c r="IH10" s="212"/>
      <c r="II10" s="212"/>
      <c r="IJ10" s="212"/>
      <c r="IK10" s="212"/>
      <c r="IL10" s="212"/>
      <c r="IM10" s="212"/>
      <c r="IN10" s="212"/>
      <c r="IO10" s="212"/>
      <c r="IP10" s="212"/>
    </row>
    <row r="11" s="209" customFormat="1" ht="20" customHeight="1" spans="1:250">
      <c r="A11" s="229" t="s">
        <v>172</v>
      </c>
      <c r="B11" s="230">
        <f>C11-1</f>
        <v>45</v>
      </c>
      <c r="C11" s="230">
        <f>D11-1</f>
        <v>46</v>
      </c>
      <c r="D11" s="231">
        <v>47</v>
      </c>
      <c r="E11" s="230">
        <f>D11+1</f>
        <v>48</v>
      </c>
      <c r="F11" s="230">
        <f>E11+1</f>
        <v>49</v>
      </c>
      <c r="G11" s="230">
        <f>F11+1.5</f>
        <v>50.5</v>
      </c>
      <c r="H11" s="230">
        <f>G11+1.5</f>
        <v>52</v>
      </c>
      <c r="I11" s="256" t="s">
        <v>173</v>
      </c>
      <c r="J11" s="251"/>
      <c r="K11" s="252" t="s">
        <v>203</v>
      </c>
      <c r="L11" s="252" t="s">
        <v>203</v>
      </c>
      <c r="M11" s="252" t="s">
        <v>203</v>
      </c>
      <c r="N11" s="252" t="s">
        <v>200</v>
      </c>
      <c r="O11" s="252" t="s">
        <v>204</v>
      </c>
      <c r="P11" s="255" t="s">
        <v>203</v>
      </c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  <c r="HQ11" s="212"/>
      <c r="HR11" s="212"/>
      <c r="HS11" s="212"/>
      <c r="HT11" s="212"/>
      <c r="HU11" s="212"/>
      <c r="HV11" s="212"/>
      <c r="HW11" s="212"/>
      <c r="HX11" s="212"/>
      <c r="HY11" s="212"/>
      <c r="HZ11" s="212"/>
      <c r="IA11" s="212"/>
      <c r="IB11" s="212"/>
      <c r="IC11" s="212"/>
      <c r="ID11" s="212"/>
      <c r="IE11" s="212"/>
      <c r="IF11" s="212"/>
      <c r="IG11" s="212"/>
      <c r="IH11" s="212"/>
      <c r="II11" s="212"/>
      <c r="IJ11" s="212"/>
      <c r="IK11" s="212"/>
      <c r="IL11" s="212"/>
      <c r="IM11" s="212"/>
      <c r="IN11" s="212"/>
      <c r="IO11" s="212"/>
      <c r="IP11" s="212"/>
    </row>
    <row r="12" s="209" customFormat="1" ht="20" customHeight="1" spans="1:250">
      <c r="A12" s="229" t="s">
        <v>174</v>
      </c>
      <c r="B12" s="230">
        <f>C12-0.5</f>
        <v>19</v>
      </c>
      <c r="C12" s="230">
        <f>D12-0.5</f>
        <v>19.5</v>
      </c>
      <c r="D12" s="231">
        <v>20</v>
      </c>
      <c r="E12" s="230">
        <f t="shared" ref="E12:H12" si="4">D12+0.5</f>
        <v>20.5</v>
      </c>
      <c r="F12" s="230">
        <f t="shared" si="4"/>
        <v>21</v>
      </c>
      <c r="G12" s="230">
        <f t="shared" si="4"/>
        <v>21.5</v>
      </c>
      <c r="H12" s="230">
        <f t="shared" si="4"/>
        <v>22</v>
      </c>
      <c r="I12" s="256" t="s">
        <v>168</v>
      </c>
      <c r="J12" s="251"/>
      <c r="K12" s="252" t="s">
        <v>198</v>
      </c>
      <c r="L12" s="252" t="s">
        <v>198</v>
      </c>
      <c r="M12" s="252" t="s">
        <v>199</v>
      </c>
      <c r="N12" s="252" t="s">
        <v>199</v>
      </c>
      <c r="O12" s="252" t="s">
        <v>198</v>
      </c>
      <c r="P12" s="255" t="s">
        <v>198</v>
      </c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  <c r="DK12" s="212"/>
      <c r="DL12" s="212"/>
      <c r="DM12" s="212"/>
      <c r="DN12" s="212"/>
      <c r="DO12" s="212"/>
      <c r="DP12" s="212"/>
      <c r="DQ12" s="212"/>
      <c r="DR12" s="212"/>
      <c r="DS12" s="212"/>
      <c r="DT12" s="212"/>
      <c r="DU12" s="212"/>
      <c r="DV12" s="212"/>
      <c r="DW12" s="212"/>
      <c r="DX12" s="212"/>
      <c r="DY12" s="212"/>
      <c r="DZ12" s="212"/>
      <c r="EA12" s="212"/>
      <c r="EB12" s="212"/>
      <c r="EC12" s="212"/>
      <c r="ED12" s="212"/>
      <c r="EE12" s="212"/>
      <c r="EF12" s="212"/>
      <c r="EG12" s="212"/>
      <c r="EH12" s="212"/>
      <c r="EI12" s="212"/>
      <c r="EJ12" s="212"/>
      <c r="EK12" s="212"/>
      <c r="EL12" s="212"/>
      <c r="EM12" s="212"/>
      <c r="EN12" s="212"/>
      <c r="EO12" s="212"/>
      <c r="EP12" s="212"/>
      <c r="EQ12" s="212"/>
      <c r="ER12" s="212"/>
      <c r="ES12" s="212"/>
      <c r="ET12" s="212"/>
      <c r="EU12" s="212"/>
      <c r="EV12" s="212"/>
      <c r="EW12" s="212"/>
      <c r="EX12" s="212"/>
      <c r="EY12" s="212"/>
      <c r="EZ12" s="212"/>
      <c r="FA12" s="212"/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  <c r="GT12" s="212"/>
      <c r="GU12" s="212"/>
      <c r="GV12" s="212"/>
      <c r="GW12" s="212"/>
      <c r="GX12" s="212"/>
      <c r="GY12" s="212"/>
      <c r="GZ12" s="212"/>
      <c r="HA12" s="212"/>
      <c r="HB12" s="212"/>
      <c r="HC12" s="212"/>
      <c r="HD12" s="212"/>
      <c r="HE12" s="212"/>
      <c r="HF12" s="212"/>
      <c r="HG12" s="212"/>
      <c r="HH12" s="212"/>
      <c r="HI12" s="212"/>
      <c r="HJ12" s="212"/>
      <c r="HK12" s="212"/>
      <c r="HL12" s="212"/>
      <c r="HM12" s="212"/>
      <c r="HN12" s="212"/>
      <c r="HO12" s="212"/>
      <c r="HP12" s="212"/>
      <c r="HQ12" s="212"/>
      <c r="HR12" s="212"/>
      <c r="HS12" s="212"/>
      <c r="HT12" s="212"/>
      <c r="HU12" s="212"/>
      <c r="HV12" s="212"/>
      <c r="HW12" s="212"/>
      <c r="HX12" s="212"/>
      <c r="HY12" s="212"/>
      <c r="HZ12" s="212"/>
      <c r="IA12" s="212"/>
      <c r="IB12" s="212"/>
      <c r="IC12" s="212"/>
      <c r="ID12" s="212"/>
      <c r="IE12" s="212"/>
      <c r="IF12" s="212"/>
      <c r="IG12" s="212"/>
      <c r="IH12" s="212"/>
      <c r="II12" s="212"/>
      <c r="IJ12" s="212"/>
      <c r="IK12" s="212"/>
      <c r="IL12" s="212"/>
      <c r="IM12" s="212"/>
      <c r="IN12" s="212"/>
      <c r="IO12" s="212"/>
      <c r="IP12" s="212"/>
    </row>
    <row r="13" s="209" customFormat="1" ht="20" customHeight="1" spans="1:250">
      <c r="A13" s="229" t="s">
        <v>175</v>
      </c>
      <c r="B13" s="232">
        <f>C13-0.7</f>
        <v>17.6</v>
      </c>
      <c r="C13" s="232">
        <f>D13-0.7</f>
        <v>18.3</v>
      </c>
      <c r="D13" s="231">
        <v>19</v>
      </c>
      <c r="E13" s="232">
        <f>D13+0.7</f>
        <v>19.7</v>
      </c>
      <c r="F13" s="232">
        <f>E13+0.7</f>
        <v>20.4</v>
      </c>
      <c r="G13" s="232">
        <f>F13+0.95</f>
        <v>21.35</v>
      </c>
      <c r="H13" s="232">
        <f>G13+0.95</f>
        <v>22.3</v>
      </c>
      <c r="I13" s="256">
        <v>0</v>
      </c>
      <c r="J13" s="251"/>
      <c r="K13" s="252" t="s">
        <v>199</v>
      </c>
      <c r="L13" s="252" t="s">
        <v>199</v>
      </c>
      <c r="M13" s="252" t="s">
        <v>199</v>
      </c>
      <c r="N13" s="252" t="s">
        <v>199</v>
      </c>
      <c r="O13" s="252" t="s">
        <v>199</v>
      </c>
      <c r="P13" s="255" t="s">
        <v>199</v>
      </c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  <c r="CB13" s="212"/>
      <c r="CC13" s="212"/>
      <c r="CD13" s="212"/>
      <c r="CE13" s="212"/>
      <c r="CF13" s="212"/>
      <c r="CG13" s="212"/>
      <c r="CH13" s="212"/>
      <c r="CI13" s="212"/>
      <c r="CJ13" s="212"/>
      <c r="CK13" s="212"/>
      <c r="CL13" s="212"/>
      <c r="CM13" s="212"/>
      <c r="CN13" s="212"/>
      <c r="CO13" s="212"/>
      <c r="CP13" s="212"/>
      <c r="CQ13" s="212"/>
      <c r="CR13" s="212"/>
      <c r="CS13" s="212"/>
      <c r="CT13" s="212"/>
      <c r="CU13" s="212"/>
      <c r="CV13" s="212"/>
      <c r="CW13" s="212"/>
      <c r="CX13" s="212"/>
      <c r="CY13" s="212"/>
      <c r="CZ13" s="212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  <c r="DK13" s="212"/>
      <c r="DL13" s="212"/>
      <c r="DM13" s="212"/>
      <c r="DN13" s="212"/>
      <c r="DO13" s="212"/>
      <c r="DP13" s="212"/>
      <c r="DQ13" s="212"/>
      <c r="DR13" s="212"/>
      <c r="DS13" s="212"/>
      <c r="DT13" s="212"/>
      <c r="DU13" s="212"/>
      <c r="DV13" s="212"/>
      <c r="DW13" s="212"/>
      <c r="DX13" s="212"/>
      <c r="DY13" s="212"/>
      <c r="DZ13" s="212"/>
      <c r="EA13" s="212"/>
      <c r="EB13" s="212"/>
      <c r="EC13" s="212"/>
      <c r="ED13" s="212"/>
      <c r="EE13" s="212"/>
      <c r="EF13" s="212"/>
      <c r="EG13" s="212"/>
      <c r="EH13" s="212"/>
      <c r="EI13" s="212"/>
      <c r="EJ13" s="212"/>
      <c r="EK13" s="212"/>
      <c r="EL13" s="212"/>
      <c r="EM13" s="212"/>
      <c r="EN13" s="212"/>
      <c r="EO13" s="212"/>
      <c r="EP13" s="212"/>
      <c r="EQ13" s="212"/>
      <c r="ER13" s="212"/>
      <c r="ES13" s="212"/>
      <c r="ET13" s="212"/>
      <c r="EU13" s="212"/>
      <c r="EV13" s="212"/>
      <c r="EW13" s="212"/>
      <c r="EX13" s="212"/>
      <c r="EY13" s="212"/>
      <c r="EZ13" s="212"/>
      <c r="FA13" s="212"/>
      <c r="FB13" s="212"/>
      <c r="FC13" s="212"/>
      <c r="FD13" s="212"/>
      <c r="FE13" s="212"/>
      <c r="FF13" s="212"/>
      <c r="FG13" s="212"/>
      <c r="FH13" s="212"/>
      <c r="FI13" s="212"/>
      <c r="FJ13" s="212"/>
      <c r="FK13" s="212"/>
      <c r="FL13" s="212"/>
      <c r="FM13" s="212"/>
      <c r="FN13" s="212"/>
      <c r="FO13" s="212"/>
      <c r="FP13" s="212"/>
      <c r="FQ13" s="212"/>
      <c r="FR13" s="212"/>
      <c r="FS13" s="212"/>
      <c r="FT13" s="212"/>
      <c r="FU13" s="212"/>
      <c r="FV13" s="212"/>
      <c r="FW13" s="212"/>
      <c r="FX13" s="212"/>
      <c r="FY13" s="212"/>
      <c r="FZ13" s="212"/>
      <c r="GA13" s="212"/>
      <c r="GB13" s="212"/>
      <c r="GC13" s="212"/>
      <c r="GD13" s="212"/>
      <c r="GE13" s="212"/>
      <c r="GF13" s="212"/>
      <c r="GG13" s="212"/>
      <c r="GH13" s="212"/>
      <c r="GI13" s="212"/>
      <c r="GJ13" s="212"/>
      <c r="GK13" s="212"/>
      <c r="GL13" s="212"/>
      <c r="GM13" s="212"/>
      <c r="GN13" s="212"/>
      <c r="GO13" s="212"/>
      <c r="GP13" s="212"/>
      <c r="GQ13" s="212"/>
      <c r="GR13" s="212"/>
      <c r="GS13" s="212"/>
      <c r="GT13" s="212"/>
      <c r="GU13" s="212"/>
      <c r="GV13" s="212"/>
      <c r="GW13" s="212"/>
      <c r="GX13" s="212"/>
      <c r="GY13" s="212"/>
      <c r="GZ13" s="212"/>
      <c r="HA13" s="212"/>
      <c r="HB13" s="212"/>
      <c r="HC13" s="212"/>
      <c r="HD13" s="212"/>
      <c r="HE13" s="212"/>
      <c r="HF13" s="212"/>
      <c r="HG13" s="212"/>
      <c r="HH13" s="212"/>
      <c r="HI13" s="212"/>
      <c r="HJ13" s="212"/>
      <c r="HK13" s="212"/>
      <c r="HL13" s="212"/>
      <c r="HM13" s="212"/>
      <c r="HN13" s="212"/>
      <c r="HO13" s="212"/>
      <c r="HP13" s="212"/>
      <c r="HQ13" s="212"/>
      <c r="HR13" s="212"/>
      <c r="HS13" s="212"/>
      <c r="HT13" s="212"/>
      <c r="HU13" s="212"/>
      <c r="HV13" s="212"/>
      <c r="HW13" s="212"/>
      <c r="HX13" s="212"/>
      <c r="HY13" s="212"/>
      <c r="HZ13" s="212"/>
      <c r="IA13" s="212"/>
      <c r="IB13" s="212"/>
      <c r="IC13" s="212"/>
      <c r="ID13" s="212"/>
      <c r="IE13" s="212"/>
      <c r="IF13" s="212"/>
      <c r="IG13" s="212"/>
      <c r="IH13" s="212"/>
      <c r="II13" s="212"/>
      <c r="IJ13" s="212"/>
      <c r="IK13" s="212"/>
      <c r="IL13" s="212"/>
      <c r="IM13" s="212"/>
      <c r="IN13" s="212"/>
      <c r="IO13" s="212"/>
      <c r="IP13" s="212"/>
    </row>
    <row r="14" s="209" customFormat="1" ht="20" customHeight="1" spans="1:250">
      <c r="A14" s="229" t="s">
        <v>176</v>
      </c>
      <c r="B14" s="230">
        <f>C14-0.7</f>
        <v>15.6</v>
      </c>
      <c r="C14" s="230">
        <f>D14-0.7</f>
        <v>16.3</v>
      </c>
      <c r="D14" s="231">
        <v>17</v>
      </c>
      <c r="E14" s="230">
        <f>D14+0.7</f>
        <v>17.7</v>
      </c>
      <c r="F14" s="230">
        <f>E14+0.7</f>
        <v>18.4</v>
      </c>
      <c r="G14" s="230">
        <f>F14+0.95</f>
        <v>19.35</v>
      </c>
      <c r="H14" s="230">
        <f>G14+0.95</f>
        <v>20.3</v>
      </c>
      <c r="I14" s="257"/>
      <c r="J14" s="251"/>
      <c r="K14" s="252" t="s">
        <v>198</v>
      </c>
      <c r="L14" s="252" t="s">
        <v>198</v>
      </c>
      <c r="M14" s="252" t="s">
        <v>198</v>
      </c>
      <c r="N14" s="252" t="s">
        <v>199</v>
      </c>
      <c r="O14" s="252" t="s">
        <v>198</v>
      </c>
      <c r="P14" s="255" t="s">
        <v>199</v>
      </c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2"/>
      <c r="EI14" s="212"/>
      <c r="EJ14" s="212"/>
      <c r="EK14" s="212"/>
      <c r="EL14" s="212"/>
      <c r="EM14" s="212"/>
      <c r="EN14" s="212"/>
      <c r="EO14" s="212"/>
      <c r="EP14" s="212"/>
      <c r="EQ14" s="212"/>
      <c r="ER14" s="212"/>
      <c r="ES14" s="212"/>
      <c r="ET14" s="212"/>
      <c r="EU14" s="212"/>
      <c r="EV14" s="212"/>
      <c r="EW14" s="212"/>
      <c r="EX14" s="212"/>
      <c r="EY14" s="212"/>
      <c r="EZ14" s="212"/>
      <c r="FA14" s="212"/>
      <c r="FB14" s="212"/>
      <c r="FC14" s="212"/>
      <c r="FD14" s="212"/>
      <c r="FE14" s="212"/>
      <c r="FF14" s="212"/>
      <c r="FG14" s="212"/>
      <c r="FH14" s="212"/>
      <c r="FI14" s="212"/>
      <c r="FJ14" s="212"/>
      <c r="FK14" s="212"/>
      <c r="FL14" s="212"/>
      <c r="FM14" s="212"/>
      <c r="FN14" s="212"/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2"/>
      <c r="HC14" s="212"/>
      <c r="HD14" s="212"/>
      <c r="HE14" s="212"/>
      <c r="HF14" s="212"/>
      <c r="HG14" s="212"/>
      <c r="HH14" s="212"/>
      <c r="HI14" s="212"/>
      <c r="HJ14" s="212"/>
      <c r="HK14" s="212"/>
      <c r="HL14" s="212"/>
      <c r="HM14" s="212"/>
      <c r="HN14" s="212"/>
      <c r="HO14" s="212"/>
      <c r="HP14" s="212"/>
      <c r="HQ14" s="212"/>
      <c r="HR14" s="212"/>
      <c r="HS14" s="212"/>
      <c r="HT14" s="212"/>
      <c r="HU14" s="212"/>
      <c r="HV14" s="212"/>
      <c r="HW14" s="212"/>
      <c r="HX14" s="212"/>
      <c r="HY14" s="212"/>
      <c r="HZ14" s="212"/>
      <c r="IA14" s="212"/>
      <c r="IB14" s="212"/>
      <c r="IC14" s="212"/>
      <c r="ID14" s="212"/>
      <c r="IE14" s="212"/>
      <c r="IF14" s="212"/>
      <c r="IG14" s="212"/>
      <c r="IH14" s="212"/>
      <c r="II14" s="212"/>
      <c r="IJ14" s="212"/>
      <c r="IK14" s="212"/>
      <c r="IL14" s="212"/>
      <c r="IM14" s="212"/>
      <c r="IN14" s="212"/>
      <c r="IO14" s="212"/>
      <c r="IP14" s="212"/>
    </row>
    <row r="15" s="209" customFormat="1" ht="20" customHeight="1" spans="1:250">
      <c r="A15" s="229" t="s">
        <v>179</v>
      </c>
      <c r="B15" s="230">
        <f>C15</f>
        <v>1.3</v>
      </c>
      <c r="C15" s="230">
        <f>D15</f>
        <v>1.3</v>
      </c>
      <c r="D15" s="231">
        <v>1.3</v>
      </c>
      <c r="E15" s="230">
        <f t="shared" ref="E15:H15" si="5">D15</f>
        <v>1.3</v>
      </c>
      <c r="F15" s="230">
        <f t="shared" si="5"/>
        <v>1.3</v>
      </c>
      <c r="G15" s="230">
        <f t="shared" si="5"/>
        <v>1.3</v>
      </c>
      <c r="H15" s="230">
        <f t="shared" si="5"/>
        <v>1.3</v>
      </c>
      <c r="I15" s="258"/>
      <c r="J15" s="251"/>
      <c r="K15" s="252" t="s">
        <v>203</v>
      </c>
      <c r="L15" s="252" t="s">
        <v>203</v>
      </c>
      <c r="M15" s="252" t="s">
        <v>203</v>
      </c>
      <c r="N15" s="252" t="s">
        <v>203</v>
      </c>
      <c r="O15" s="252" t="s">
        <v>203</v>
      </c>
      <c r="P15" s="255" t="s">
        <v>203</v>
      </c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212"/>
      <c r="DS15" s="212"/>
      <c r="DT15" s="212"/>
      <c r="DU15" s="212"/>
      <c r="DV15" s="212"/>
      <c r="DW15" s="212"/>
      <c r="DX15" s="212"/>
      <c r="DY15" s="212"/>
      <c r="DZ15" s="212"/>
      <c r="EA15" s="212"/>
      <c r="EB15" s="212"/>
      <c r="EC15" s="212"/>
      <c r="ED15" s="212"/>
      <c r="EE15" s="212"/>
      <c r="EF15" s="212"/>
      <c r="EG15" s="212"/>
      <c r="EH15" s="212"/>
      <c r="EI15" s="212"/>
      <c r="EJ15" s="212"/>
      <c r="EK15" s="212"/>
      <c r="EL15" s="212"/>
      <c r="EM15" s="212"/>
      <c r="EN15" s="212"/>
      <c r="EO15" s="212"/>
      <c r="EP15" s="212"/>
      <c r="EQ15" s="212"/>
      <c r="ER15" s="212"/>
      <c r="ES15" s="212"/>
      <c r="ET15" s="212"/>
      <c r="EU15" s="212"/>
      <c r="EV15" s="212"/>
      <c r="EW15" s="212"/>
      <c r="EX15" s="212"/>
      <c r="EY15" s="212"/>
      <c r="EZ15" s="212"/>
      <c r="FA15" s="212"/>
      <c r="FB15" s="212"/>
      <c r="FC15" s="212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FQ15" s="212"/>
      <c r="FR15" s="212"/>
      <c r="FS15" s="212"/>
      <c r="FT15" s="212"/>
      <c r="FU15" s="212"/>
      <c r="FV15" s="212"/>
      <c r="FW15" s="212"/>
      <c r="FX15" s="212"/>
      <c r="FY15" s="212"/>
      <c r="FZ15" s="212"/>
      <c r="GA15" s="212"/>
      <c r="GB15" s="212"/>
      <c r="GC15" s="212"/>
      <c r="GD15" s="212"/>
      <c r="GE15" s="212"/>
      <c r="GF15" s="212"/>
      <c r="GG15" s="212"/>
      <c r="GH15" s="212"/>
      <c r="GI15" s="212"/>
      <c r="GJ15" s="212"/>
      <c r="GK15" s="212"/>
      <c r="GL15" s="212"/>
      <c r="GM15" s="212"/>
      <c r="GN15" s="212"/>
      <c r="GO15" s="212"/>
      <c r="GP15" s="212"/>
      <c r="GQ15" s="212"/>
      <c r="GR15" s="212"/>
      <c r="GS15" s="212"/>
      <c r="GT15" s="212"/>
      <c r="GU15" s="212"/>
      <c r="GV15" s="212"/>
      <c r="GW15" s="212"/>
      <c r="GX15" s="212"/>
      <c r="GY15" s="212"/>
      <c r="GZ15" s="212"/>
      <c r="HA15" s="212"/>
      <c r="HB15" s="212"/>
      <c r="HC15" s="212"/>
      <c r="HD15" s="212"/>
      <c r="HE15" s="212"/>
      <c r="HF15" s="212"/>
      <c r="HG15" s="212"/>
      <c r="HH15" s="212"/>
      <c r="HI15" s="212"/>
      <c r="HJ15" s="212"/>
      <c r="HK15" s="212"/>
      <c r="HL15" s="212"/>
      <c r="HM15" s="212"/>
      <c r="HN15" s="212"/>
      <c r="HO15" s="212"/>
      <c r="HP15" s="212"/>
      <c r="HQ15" s="212"/>
      <c r="HR15" s="212"/>
      <c r="HS15" s="212"/>
      <c r="HT15" s="212"/>
      <c r="HU15" s="212"/>
      <c r="HV15" s="212"/>
      <c r="HW15" s="212"/>
      <c r="HX15" s="212"/>
      <c r="HY15" s="212"/>
      <c r="HZ15" s="212"/>
      <c r="IA15" s="212"/>
      <c r="IB15" s="212"/>
      <c r="IC15" s="212"/>
      <c r="ID15" s="212"/>
      <c r="IE15" s="212"/>
      <c r="IF15" s="212"/>
      <c r="IG15" s="212"/>
      <c r="IH15" s="212"/>
      <c r="II15" s="212"/>
      <c r="IJ15" s="212"/>
      <c r="IK15" s="212"/>
      <c r="IL15" s="212"/>
      <c r="IM15" s="212"/>
      <c r="IN15" s="212"/>
      <c r="IO15" s="212"/>
      <c r="IP15" s="212"/>
    </row>
    <row r="16" s="209" customFormat="1" ht="18" spans="1:250">
      <c r="A16" s="233"/>
      <c r="B16" s="234"/>
      <c r="C16" s="234"/>
      <c r="D16" s="235"/>
      <c r="E16" s="234"/>
      <c r="F16" s="234"/>
      <c r="G16" s="234"/>
      <c r="H16" s="234"/>
      <c r="I16" s="259"/>
      <c r="J16" s="251"/>
      <c r="K16" s="252"/>
      <c r="L16" s="252"/>
      <c r="M16" s="252"/>
      <c r="N16" s="252"/>
      <c r="O16" s="252"/>
      <c r="P16" s="255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2"/>
      <c r="EI16" s="212"/>
      <c r="EJ16" s="212"/>
      <c r="EK16" s="212"/>
      <c r="EL16" s="212"/>
      <c r="EM16" s="212"/>
      <c r="EN16" s="212"/>
      <c r="EO16" s="212"/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  <c r="HK16" s="212"/>
      <c r="HL16" s="212"/>
      <c r="HM16" s="212"/>
      <c r="HN16" s="212"/>
      <c r="HO16" s="212"/>
      <c r="HP16" s="212"/>
      <c r="HQ16" s="212"/>
      <c r="HR16" s="212"/>
      <c r="HS16" s="212"/>
      <c r="HT16" s="212"/>
      <c r="HU16" s="212"/>
      <c r="HV16" s="212"/>
      <c r="HW16" s="212"/>
      <c r="HX16" s="212"/>
      <c r="HY16" s="212"/>
      <c r="HZ16" s="212"/>
      <c r="IA16" s="212"/>
      <c r="IB16" s="212"/>
      <c r="IC16" s="212"/>
      <c r="ID16" s="212"/>
      <c r="IE16" s="212"/>
      <c r="IF16" s="212"/>
      <c r="IG16" s="212"/>
      <c r="IH16" s="212"/>
      <c r="II16" s="212"/>
      <c r="IJ16" s="212"/>
      <c r="IK16" s="212"/>
      <c r="IL16" s="212"/>
      <c r="IM16" s="212"/>
      <c r="IN16" s="212"/>
      <c r="IO16" s="212"/>
      <c r="IP16" s="212"/>
    </row>
    <row r="17" s="209" customFormat="1" ht="17.25" spans="1:250">
      <c r="A17" s="236"/>
      <c r="B17" s="237"/>
      <c r="C17" s="237"/>
      <c r="D17" s="237"/>
      <c r="E17" s="238"/>
      <c r="F17" s="237"/>
      <c r="G17" s="237"/>
      <c r="H17" s="237"/>
      <c r="I17" s="237"/>
      <c r="J17" s="260"/>
      <c r="K17" s="261"/>
      <c r="L17" s="261"/>
      <c r="M17" s="262"/>
      <c r="N17" s="261"/>
      <c r="O17" s="261"/>
      <c r="P17" s="263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2"/>
      <c r="BT17" s="212"/>
      <c r="BU17" s="212"/>
      <c r="BV17" s="212"/>
      <c r="BW17" s="212"/>
      <c r="BX17" s="212"/>
      <c r="BY17" s="212"/>
      <c r="BZ17" s="212"/>
      <c r="CA17" s="212"/>
      <c r="CB17" s="212"/>
      <c r="CC17" s="212"/>
      <c r="CD17" s="212"/>
      <c r="CE17" s="212"/>
      <c r="CF17" s="212"/>
      <c r="CG17" s="212"/>
      <c r="CH17" s="212"/>
      <c r="CI17" s="212"/>
      <c r="CJ17" s="212"/>
      <c r="CK17" s="212"/>
      <c r="CL17" s="212"/>
      <c r="CM17" s="212"/>
      <c r="CN17" s="212"/>
      <c r="CO17" s="212"/>
      <c r="CP17" s="212"/>
      <c r="CQ17" s="212"/>
      <c r="CR17" s="212"/>
      <c r="CS17" s="212"/>
      <c r="CT17" s="212"/>
      <c r="CU17" s="212"/>
      <c r="CV17" s="212"/>
      <c r="CW17" s="212"/>
      <c r="CX17" s="212"/>
      <c r="CY17" s="212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  <c r="DK17" s="212"/>
      <c r="DL17" s="212"/>
      <c r="DM17" s="212"/>
      <c r="DN17" s="212"/>
      <c r="DO17" s="212"/>
      <c r="DP17" s="212"/>
      <c r="DQ17" s="212"/>
      <c r="DR17" s="212"/>
      <c r="DS17" s="212"/>
      <c r="DT17" s="212"/>
      <c r="DU17" s="212"/>
      <c r="DV17" s="212"/>
      <c r="DW17" s="212"/>
      <c r="DX17" s="212"/>
      <c r="DY17" s="212"/>
      <c r="DZ17" s="212"/>
      <c r="EA17" s="212"/>
      <c r="EB17" s="212"/>
      <c r="EC17" s="212"/>
      <c r="ED17" s="212"/>
      <c r="EE17" s="212"/>
      <c r="EF17" s="212"/>
      <c r="EG17" s="212"/>
      <c r="EH17" s="212"/>
      <c r="EI17" s="212"/>
      <c r="EJ17" s="212"/>
      <c r="EK17" s="212"/>
      <c r="EL17" s="212"/>
      <c r="EM17" s="212"/>
      <c r="EN17" s="212"/>
      <c r="EO17" s="212"/>
      <c r="EP17" s="212"/>
      <c r="EQ17" s="212"/>
      <c r="ER17" s="212"/>
      <c r="ES17" s="212"/>
      <c r="ET17" s="212"/>
      <c r="EU17" s="212"/>
      <c r="EV17" s="212"/>
      <c r="EW17" s="212"/>
      <c r="EX17" s="212"/>
      <c r="EY17" s="212"/>
      <c r="EZ17" s="212"/>
      <c r="FA17" s="212"/>
      <c r="FB17" s="212"/>
      <c r="FC17" s="212"/>
      <c r="FD17" s="212"/>
      <c r="FE17" s="212"/>
      <c r="FF17" s="212"/>
      <c r="FG17" s="212"/>
      <c r="FH17" s="212"/>
      <c r="FI17" s="212"/>
      <c r="FJ17" s="212"/>
      <c r="FK17" s="212"/>
      <c r="FL17" s="212"/>
      <c r="FM17" s="212"/>
      <c r="FN17" s="212"/>
      <c r="FO17" s="212"/>
      <c r="FP17" s="212"/>
      <c r="FQ17" s="212"/>
      <c r="FR17" s="212"/>
      <c r="FS17" s="212"/>
      <c r="FT17" s="212"/>
      <c r="FU17" s="212"/>
      <c r="FV17" s="212"/>
      <c r="FW17" s="212"/>
      <c r="FX17" s="212"/>
      <c r="FY17" s="212"/>
      <c r="FZ17" s="212"/>
      <c r="GA17" s="212"/>
      <c r="GB17" s="212"/>
      <c r="GC17" s="212"/>
      <c r="GD17" s="212"/>
      <c r="GE17" s="212"/>
      <c r="GF17" s="212"/>
      <c r="GG17" s="212"/>
      <c r="GH17" s="212"/>
      <c r="GI17" s="212"/>
      <c r="GJ17" s="212"/>
      <c r="GK17" s="212"/>
      <c r="GL17" s="212"/>
      <c r="GM17" s="212"/>
      <c r="GN17" s="212"/>
      <c r="GO17" s="212"/>
      <c r="GP17" s="212"/>
      <c r="GQ17" s="212"/>
      <c r="GR17" s="212"/>
      <c r="GS17" s="212"/>
      <c r="GT17" s="212"/>
      <c r="GU17" s="212"/>
      <c r="GV17" s="212"/>
      <c r="GW17" s="212"/>
      <c r="GX17" s="212"/>
      <c r="GY17" s="212"/>
      <c r="GZ17" s="212"/>
      <c r="HA17" s="212"/>
      <c r="HB17" s="212"/>
      <c r="HC17" s="212"/>
      <c r="HD17" s="212"/>
      <c r="HE17" s="212"/>
      <c r="HF17" s="212"/>
      <c r="HG17" s="212"/>
      <c r="HH17" s="212"/>
      <c r="HI17" s="212"/>
      <c r="HJ17" s="212"/>
      <c r="HK17" s="212"/>
      <c r="HL17" s="212"/>
      <c r="HM17" s="212"/>
      <c r="HN17" s="212"/>
      <c r="HO17" s="212"/>
      <c r="HP17" s="212"/>
      <c r="HQ17" s="212"/>
      <c r="HR17" s="212"/>
      <c r="HS17" s="212"/>
      <c r="HT17" s="212"/>
      <c r="HU17" s="212"/>
      <c r="HV17" s="212"/>
      <c r="HW17" s="212"/>
      <c r="HX17" s="212"/>
      <c r="HY17" s="212"/>
      <c r="HZ17" s="212"/>
      <c r="IA17" s="212"/>
      <c r="IB17" s="212"/>
      <c r="IC17" s="212"/>
      <c r="ID17" s="212"/>
      <c r="IE17" s="212"/>
      <c r="IF17" s="212"/>
      <c r="IG17" s="212"/>
      <c r="IH17" s="212"/>
      <c r="II17" s="212"/>
      <c r="IJ17" s="212"/>
      <c r="IK17" s="212"/>
      <c r="IL17" s="212"/>
      <c r="IM17" s="212"/>
      <c r="IN17" s="212"/>
      <c r="IO17" s="212"/>
      <c r="IP17" s="212"/>
    </row>
    <row r="18" s="209" customFormat="1" spans="3:250">
      <c r="C18" s="210"/>
      <c r="J18" s="264"/>
      <c r="K18" s="278"/>
      <c r="L18" s="264"/>
      <c r="M18" s="264"/>
      <c r="O18" s="264"/>
      <c r="P18" s="279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2"/>
      <c r="BX18" s="212"/>
      <c r="BY18" s="212"/>
      <c r="BZ18" s="212"/>
      <c r="CA18" s="212"/>
      <c r="CB18" s="212"/>
      <c r="CC18" s="212"/>
      <c r="CD18" s="212"/>
      <c r="CE18" s="212"/>
      <c r="CF18" s="212"/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12"/>
      <c r="DT18" s="212"/>
      <c r="DU18" s="212"/>
      <c r="DV18" s="212"/>
      <c r="DW18" s="212"/>
      <c r="DX18" s="212"/>
      <c r="DY18" s="212"/>
      <c r="DZ18" s="212"/>
      <c r="EA18" s="212"/>
      <c r="EB18" s="212"/>
      <c r="EC18" s="212"/>
      <c r="ED18" s="212"/>
      <c r="EE18" s="212"/>
      <c r="EF18" s="212"/>
      <c r="EG18" s="212"/>
      <c r="EH18" s="212"/>
      <c r="EI18" s="212"/>
      <c r="EJ18" s="212"/>
      <c r="EK18" s="212"/>
      <c r="EL18" s="212"/>
      <c r="EM18" s="212"/>
      <c r="EN18" s="212"/>
      <c r="EO18" s="212"/>
      <c r="EP18" s="212"/>
      <c r="EQ18" s="212"/>
      <c r="ER18" s="212"/>
      <c r="ES18" s="212"/>
      <c r="ET18" s="212"/>
      <c r="EU18" s="212"/>
      <c r="EV18" s="212"/>
      <c r="EW18" s="212"/>
      <c r="EX18" s="212"/>
      <c r="EY18" s="212"/>
      <c r="EZ18" s="212"/>
      <c r="FA18" s="212"/>
      <c r="FB18" s="212"/>
      <c r="FC18" s="212"/>
      <c r="FD18" s="212"/>
      <c r="FE18" s="212"/>
      <c r="FF18" s="212"/>
      <c r="FG18" s="212"/>
      <c r="FH18" s="212"/>
      <c r="FI18" s="212"/>
      <c r="FJ18" s="212"/>
      <c r="FK18" s="212"/>
      <c r="FL18" s="212"/>
      <c r="FM18" s="212"/>
      <c r="FN18" s="212"/>
      <c r="FO18" s="212"/>
      <c r="FP18" s="212"/>
      <c r="FQ18" s="212"/>
      <c r="FR18" s="212"/>
      <c r="FS18" s="212"/>
      <c r="FT18" s="212"/>
      <c r="FU18" s="212"/>
      <c r="FV18" s="212"/>
      <c r="FW18" s="212"/>
      <c r="FX18" s="212"/>
      <c r="FY18" s="212"/>
      <c r="FZ18" s="212"/>
      <c r="GA18" s="212"/>
      <c r="GB18" s="212"/>
      <c r="GC18" s="212"/>
      <c r="GD18" s="212"/>
      <c r="GE18" s="212"/>
      <c r="GF18" s="212"/>
      <c r="GG18" s="212"/>
      <c r="GH18" s="212"/>
      <c r="GI18" s="212"/>
      <c r="GJ18" s="212"/>
      <c r="GK18" s="212"/>
      <c r="GL18" s="212"/>
      <c r="GM18" s="212"/>
      <c r="GN18" s="212"/>
      <c r="GO18" s="212"/>
      <c r="GP18" s="212"/>
      <c r="GQ18" s="212"/>
      <c r="GR18" s="212"/>
      <c r="GS18" s="212"/>
      <c r="GT18" s="212"/>
      <c r="GU18" s="212"/>
      <c r="GV18" s="212"/>
      <c r="GW18" s="212"/>
      <c r="GX18" s="212"/>
      <c r="GY18" s="212"/>
      <c r="GZ18" s="212"/>
      <c r="HA18" s="212"/>
      <c r="HB18" s="212"/>
      <c r="HC18" s="212"/>
      <c r="HD18" s="212"/>
      <c r="HE18" s="212"/>
      <c r="HF18" s="212"/>
      <c r="HG18" s="212"/>
      <c r="HH18" s="212"/>
      <c r="HI18" s="212"/>
      <c r="HJ18" s="212"/>
      <c r="HK18" s="212"/>
      <c r="HL18" s="212"/>
      <c r="HM18" s="212"/>
      <c r="HN18" s="212"/>
      <c r="HO18" s="212"/>
      <c r="HP18" s="212"/>
      <c r="HQ18" s="212"/>
      <c r="HR18" s="212"/>
      <c r="HS18" s="212"/>
      <c r="HT18" s="212"/>
      <c r="HU18" s="212"/>
      <c r="HV18" s="212"/>
      <c r="HW18" s="212"/>
      <c r="HX18" s="212"/>
      <c r="HY18" s="212"/>
      <c r="HZ18" s="212"/>
      <c r="IA18" s="212"/>
      <c r="IB18" s="212"/>
      <c r="IC18" s="212"/>
      <c r="ID18" s="212"/>
      <c r="IE18" s="212"/>
      <c r="IF18" s="212"/>
      <c r="IG18" s="212"/>
      <c r="IH18" s="212"/>
      <c r="II18" s="212"/>
      <c r="IJ18" s="212"/>
      <c r="IK18" s="212"/>
      <c r="IL18" s="212"/>
      <c r="IM18" s="212"/>
      <c r="IN18" s="212"/>
      <c r="IO18" s="212"/>
      <c r="IP18" s="212"/>
    </row>
    <row r="19" spans="7:16">
      <c r="G19" s="264" t="s">
        <v>181</v>
      </c>
      <c r="H19" s="275">
        <v>45673</v>
      </c>
      <c r="K19" s="264" t="s">
        <v>182</v>
      </c>
      <c r="L19" s="209" t="s">
        <v>140</v>
      </c>
      <c r="O19" s="264" t="s">
        <v>183</v>
      </c>
      <c r="P19" s="280" t="s">
        <v>143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7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8" workbookViewId="0">
      <selection activeCell="A32" sqref="A32:J32"/>
    </sheetView>
  </sheetViews>
  <sheetFormatPr defaultColWidth="10.125" defaultRowHeight="14.25"/>
  <cols>
    <col min="1" max="1" width="9.625" style="130" customWidth="1"/>
    <col min="2" max="2" width="11.125" style="130" customWidth="1"/>
    <col min="3" max="3" width="9.125" style="130" customWidth="1"/>
    <col min="4" max="4" width="9.5" style="130" customWidth="1"/>
    <col min="5" max="5" width="11.375" style="130" customWidth="1"/>
    <col min="6" max="6" width="10.375" style="130" customWidth="1"/>
    <col min="7" max="7" width="9.5" style="130" customWidth="1"/>
    <col min="8" max="8" width="9.125" style="130" customWidth="1"/>
    <col min="9" max="9" width="8.125" style="130" customWidth="1"/>
    <col min="10" max="10" width="10.5" style="130" customWidth="1"/>
    <col min="11" max="11" width="12.125" style="130" customWidth="1"/>
    <col min="12" max="16384" width="10.125" style="130"/>
  </cols>
  <sheetData>
    <row r="1" ht="23.25" spans="1:11">
      <c r="A1" s="131" t="s">
        <v>205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ht="39" customHeight="1" spans="1:11">
      <c r="A2" s="132" t="s">
        <v>53</v>
      </c>
      <c r="B2" s="133" t="s">
        <v>206</v>
      </c>
      <c r="C2" s="133"/>
      <c r="D2" s="134" t="s">
        <v>61</v>
      </c>
      <c r="E2" s="135" t="str">
        <f>首期!B4</f>
        <v>TAJJAN81025</v>
      </c>
      <c r="F2" s="136" t="s">
        <v>207</v>
      </c>
      <c r="G2" s="137" t="s">
        <v>208</v>
      </c>
      <c r="H2" s="138"/>
      <c r="I2" s="166" t="s">
        <v>57</v>
      </c>
      <c r="J2" s="185" t="s">
        <v>56</v>
      </c>
      <c r="K2" s="186"/>
    </row>
    <row r="3" ht="18" customHeight="1" spans="1:11">
      <c r="A3" s="139" t="s">
        <v>75</v>
      </c>
      <c r="B3" s="140">
        <v>120</v>
      </c>
      <c r="C3" s="140"/>
      <c r="D3" s="141" t="s">
        <v>209</v>
      </c>
      <c r="E3" s="142">
        <v>45657</v>
      </c>
      <c r="F3" s="143"/>
      <c r="G3" s="143"/>
      <c r="H3" s="144" t="s">
        <v>210</v>
      </c>
      <c r="I3" s="144"/>
      <c r="J3" s="144"/>
      <c r="K3" s="187"/>
    </row>
    <row r="4" ht="18" customHeight="1" spans="1:11">
      <c r="A4" s="145" t="s">
        <v>71</v>
      </c>
      <c r="B4" s="140">
        <v>4</v>
      </c>
      <c r="C4" s="140">
        <v>6</v>
      </c>
      <c r="D4" s="146" t="s">
        <v>211</v>
      </c>
      <c r="E4" s="143" t="s">
        <v>212</v>
      </c>
      <c r="F4" s="143"/>
      <c r="G4" s="143"/>
      <c r="H4" s="146" t="s">
        <v>213</v>
      </c>
      <c r="I4" s="146"/>
      <c r="J4" s="158" t="s">
        <v>65</v>
      </c>
      <c r="K4" s="188" t="s">
        <v>66</v>
      </c>
    </row>
    <row r="5" ht="18" customHeight="1" spans="1:11">
      <c r="A5" s="145" t="s">
        <v>214</v>
      </c>
      <c r="B5" s="140">
        <v>1</v>
      </c>
      <c r="C5" s="140"/>
      <c r="D5" s="141" t="s">
        <v>215</v>
      </c>
      <c r="E5" s="141"/>
      <c r="G5" s="141"/>
      <c r="H5" s="146" t="s">
        <v>216</v>
      </c>
      <c r="I5" s="146"/>
      <c r="J5" s="158" t="s">
        <v>65</v>
      </c>
      <c r="K5" s="188" t="s">
        <v>66</v>
      </c>
    </row>
    <row r="6" ht="18" customHeight="1" spans="1:13">
      <c r="A6" s="147" t="s">
        <v>217</v>
      </c>
      <c r="B6" s="148">
        <v>120</v>
      </c>
      <c r="C6" s="148"/>
      <c r="D6" s="149" t="s">
        <v>218</v>
      </c>
      <c r="E6" s="150"/>
      <c r="F6" s="150"/>
      <c r="G6" s="149"/>
      <c r="H6" s="151" t="s">
        <v>219</v>
      </c>
      <c r="I6" s="151"/>
      <c r="J6" s="150" t="s">
        <v>65</v>
      </c>
      <c r="K6" s="189" t="s">
        <v>66</v>
      </c>
      <c r="M6" s="190"/>
    </row>
    <row r="7" ht="18" customHeight="1" spans="1:11">
      <c r="A7" s="152"/>
      <c r="B7" s="153"/>
      <c r="C7" s="153"/>
      <c r="D7" s="152"/>
      <c r="E7" s="153"/>
      <c r="F7" s="154"/>
      <c r="G7" s="152"/>
      <c r="H7" s="154"/>
      <c r="I7" s="153"/>
      <c r="J7" s="153"/>
      <c r="K7" s="153"/>
    </row>
    <row r="8" ht="18" customHeight="1" spans="1:11">
      <c r="A8" s="155" t="s">
        <v>220</v>
      </c>
      <c r="B8" s="136" t="s">
        <v>221</v>
      </c>
      <c r="C8" s="136" t="s">
        <v>222</v>
      </c>
      <c r="D8" s="136" t="s">
        <v>223</v>
      </c>
      <c r="E8" s="136" t="s">
        <v>224</v>
      </c>
      <c r="F8" s="136" t="s">
        <v>225</v>
      </c>
      <c r="G8" s="156" t="s">
        <v>226</v>
      </c>
      <c r="H8" s="157"/>
      <c r="I8" s="157"/>
      <c r="J8" s="157"/>
      <c r="K8" s="191"/>
    </row>
    <row r="9" ht="18" customHeight="1" spans="1:11">
      <c r="A9" s="145" t="s">
        <v>227</v>
      </c>
      <c r="B9" s="146"/>
      <c r="C9" s="158" t="s">
        <v>65</v>
      </c>
      <c r="D9" s="158" t="s">
        <v>66</v>
      </c>
      <c r="E9" s="141" t="s">
        <v>228</v>
      </c>
      <c r="F9" s="159" t="s">
        <v>229</v>
      </c>
      <c r="G9" s="160"/>
      <c r="H9" s="161"/>
      <c r="I9" s="161"/>
      <c r="J9" s="161"/>
      <c r="K9" s="192"/>
    </row>
    <row r="10" ht="18" customHeight="1" spans="1:11">
      <c r="A10" s="145" t="s">
        <v>230</v>
      </c>
      <c r="B10" s="146"/>
      <c r="C10" s="158" t="s">
        <v>65</v>
      </c>
      <c r="D10" s="158" t="s">
        <v>66</v>
      </c>
      <c r="E10" s="141" t="s">
        <v>231</v>
      </c>
      <c r="F10" s="159" t="s">
        <v>232</v>
      </c>
      <c r="G10" s="160" t="s">
        <v>233</v>
      </c>
      <c r="H10" s="161"/>
      <c r="I10" s="161"/>
      <c r="J10" s="161"/>
      <c r="K10" s="192"/>
    </row>
    <row r="11" ht="18" customHeight="1" spans="1:11">
      <c r="A11" s="162" t="s">
        <v>186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93"/>
    </row>
    <row r="12" ht="18" customHeight="1" spans="1:11">
      <c r="A12" s="139" t="s">
        <v>89</v>
      </c>
      <c r="B12" s="158" t="s">
        <v>85</v>
      </c>
      <c r="C12" s="158" t="s">
        <v>86</v>
      </c>
      <c r="D12" s="159"/>
      <c r="E12" s="141" t="s">
        <v>87</v>
      </c>
      <c r="F12" s="158" t="s">
        <v>85</v>
      </c>
      <c r="G12" s="158" t="s">
        <v>86</v>
      </c>
      <c r="H12" s="158"/>
      <c r="I12" s="141" t="s">
        <v>234</v>
      </c>
      <c r="J12" s="158" t="s">
        <v>85</v>
      </c>
      <c r="K12" s="188" t="s">
        <v>86</v>
      </c>
    </row>
    <row r="13" ht="18" customHeight="1" spans="1:11">
      <c r="A13" s="139" t="s">
        <v>92</v>
      </c>
      <c r="B13" s="158" t="s">
        <v>85</v>
      </c>
      <c r="C13" s="158" t="s">
        <v>86</v>
      </c>
      <c r="D13" s="159"/>
      <c r="E13" s="141" t="s">
        <v>97</v>
      </c>
      <c r="F13" s="158" t="s">
        <v>85</v>
      </c>
      <c r="G13" s="158" t="s">
        <v>86</v>
      </c>
      <c r="H13" s="158"/>
      <c r="I13" s="141" t="s">
        <v>235</v>
      </c>
      <c r="J13" s="158" t="s">
        <v>85</v>
      </c>
      <c r="K13" s="188" t="s">
        <v>86</v>
      </c>
    </row>
    <row r="14" ht="18" customHeight="1" spans="1:11">
      <c r="A14" s="147" t="s">
        <v>236</v>
      </c>
      <c r="B14" s="150" t="s">
        <v>85</v>
      </c>
      <c r="C14" s="150" t="s">
        <v>86</v>
      </c>
      <c r="D14" s="164"/>
      <c r="E14" s="149" t="s">
        <v>237</v>
      </c>
      <c r="F14" s="150" t="s">
        <v>85</v>
      </c>
      <c r="G14" s="150" t="s">
        <v>86</v>
      </c>
      <c r="H14" s="150"/>
      <c r="I14" s="149" t="s">
        <v>238</v>
      </c>
      <c r="J14" s="150" t="s">
        <v>85</v>
      </c>
      <c r="K14" s="189" t="s">
        <v>86</v>
      </c>
    </row>
    <row r="15" ht="18" customHeight="1" spans="1:11">
      <c r="A15" s="152"/>
      <c r="B15" s="165"/>
      <c r="C15" s="165"/>
      <c r="D15" s="153"/>
      <c r="E15" s="152"/>
      <c r="F15" s="165"/>
      <c r="G15" s="165"/>
      <c r="H15" s="165"/>
      <c r="I15" s="152"/>
      <c r="J15" s="165"/>
      <c r="K15" s="165"/>
    </row>
    <row r="16" s="128" customFormat="1" ht="18" customHeight="1" spans="1:11">
      <c r="A16" s="132" t="s">
        <v>239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94"/>
    </row>
    <row r="17" ht="18" customHeight="1" spans="1:11">
      <c r="A17" s="145" t="s">
        <v>240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95"/>
    </row>
    <row r="18" ht="18" customHeight="1" spans="1:11">
      <c r="A18" s="145" t="s">
        <v>241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95"/>
    </row>
    <row r="19" ht="22" customHeight="1" spans="1:11">
      <c r="A19" s="167"/>
      <c r="B19" s="158"/>
      <c r="C19" s="158"/>
      <c r="D19" s="158"/>
      <c r="E19" s="158"/>
      <c r="F19" s="158"/>
      <c r="G19" s="158"/>
      <c r="H19" s="158"/>
      <c r="I19" s="158"/>
      <c r="J19" s="158"/>
      <c r="K19" s="188"/>
    </row>
    <row r="20" ht="22" customHeight="1" spans="1:11">
      <c r="A20" s="168"/>
      <c r="B20" s="169"/>
      <c r="C20" s="169"/>
      <c r="D20" s="169"/>
      <c r="E20" s="169"/>
      <c r="F20" s="169"/>
      <c r="G20" s="169"/>
      <c r="H20" s="169"/>
      <c r="I20" s="169"/>
      <c r="J20" s="169"/>
      <c r="K20" s="196"/>
    </row>
    <row r="21" ht="22" customHeight="1" spans="1:11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196"/>
    </row>
    <row r="22" ht="22" customHeight="1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96"/>
    </row>
    <row r="23" ht="22" customHeight="1" spans="1:11">
      <c r="A23" s="170"/>
      <c r="B23" s="171"/>
      <c r="C23" s="171"/>
      <c r="D23" s="171"/>
      <c r="E23" s="171"/>
      <c r="F23" s="171"/>
      <c r="G23" s="171"/>
      <c r="H23" s="171"/>
      <c r="I23" s="171"/>
      <c r="J23" s="171"/>
      <c r="K23" s="197"/>
    </row>
    <row r="24" ht="18" customHeight="1" spans="1:11">
      <c r="A24" s="145" t="s">
        <v>125</v>
      </c>
      <c r="B24" s="146"/>
      <c r="C24" s="158" t="s">
        <v>65</v>
      </c>
      <c r="D24" s="158" t="s">
        <v>66</v>
      </c>
      <c r="E24" s="144"/>
      <c r="F24" s="144"/>
      <c r="G24" s="144"/>
      <c r="H24" s="144"/>
      <c r="I24" s="144"/>
      <c r="J24" s="144"/>
      <c r="K24" s="187"/>
    </row>
    <row r="25" ht="18" customHeight="1" spans="1:11">
      <c r="A25" s="172" t="s">
        <v>242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98"/>
    </row>
    <row r="26" ht="15" spans="1:11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</row>
    <row r="27" ht="20" customHeight="1" spans="1:11">
      <c r="A27" s="175" t="s">
        <v>243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99" t="s">
        <v>244</v>
      </c>
    </row>
    <row r="28" ht="23" customHeight="1" spans="1:11">
      <c r="A28" s="168" t="s">
        <v>245</v>
      </c>
      <c r="B28" s="169"/>
      <c r="C28" s="169"/>
      <c r="D28" s="169"/>
      <c r="E28" s="169"/>
      <c r="F28" s="169"/>
      <c r="G28" s="169"/>
      <c r="H28" s="169"/>
      <c r="I28" s="169"/>
      <c r="J28" s="200"/>
      <c r="K28" s="201">
        <v>1</v>
      </c>
    </row>
    <row r="29" ht="23" customHeight="1" spans="1:11">
      <c r="A29" s="168" t="s">
        <v>246</v>
      </c>
      <c r="B29" s="169"/>
      <c r="C29" s="169"/>
      <c r="D29" s="169"/>
      <c r="E29" s="169"/>
      <c r="F29" s="169"/>
      <c r="G29" s="169"/>
      <c r="H29" s="169"/>
      <c r="I29" s="169"/>
      <c r="J29" s="200"/>
      <c r="K29" s="192">
        <v>1</v>
      </c>
    </row>
    <row r="30" ht="23" customHeight="1" spans="1:11">
      <c r="A30" s="168"/>
      <c r="B30" s="169"/>
      <c r="C30" s="169"/>
      <c r="D30" s="169"/>
      <c r="E30" s="169"/>
      <c r="F30" s="169"/>
      <c r="G30" s="169"/>
      <c r="H30" s="169"/>
      <c r="I30" s="169"/>
      <c r="J30" s="200"/>
      <c r="K30" s="192"/>
    </row>
    <row r="31" ht="23" customHeight="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200"/>
      <c r="K31" s="192"/>
    </row>
    <row r="32" ht="23" customHeight="1" spans="1:11">
      <c r="A32" s="168"/>
      <c r="B32" s="169"/>
      <c r="C32" s="169"/>
      <c r="D32" s="169"/>
      <c r="E32" s="169"/>
      <c r="F32" s="169"/>
      <c r="G32" s="169"/>
      <c r="H32" s="169"/>
      <c r="I32" s="169"/>
      <c r="J32" s="200"/>
      <c r="K32" s="202"/>
    </row>
    <row r="33" ht="23" customHeight="1" spans="1:11">
      <c r="A33" s="168"/>
      <c r="B33" s="169"/>
      <c r="C33" s="169"/>
      <c r="D33" s="169"/>
      <c r="E33" s="169"/>
      <c r="F33" s="169"/>
      <c r="G33" s="169"/>
      <c r="H33" s="169"/>
      <c r="I33" s="169"/>
      <c r="J33" s="200"/>
      <c r="K33" s="203"/>
    </row>
    <row r="34" ht="23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200"/>
      <c r="K34" s="192"/>
    </row>
    <row r="35" ht="23" customHeight="1" spans="1:11">
      <c r="A35" s="168"/>
      <c r="B35" s="169"/>
      <c r="C35" s="169"/>
      <c r="D35" s="169"/>
      <c r="E35" s="169"/>
      <c r="F35" s="169"/>
      <c r="G35" s="169"/>
      <c r="H35" s="169"/>
      <c r="I35" s="169"/>
      <c r="J35" s="200"/>
      <c r="K35" s="204"/>
    </row>
    <row r="36" ht="23" customHeight="1" spans="1:11">
      <c r="A36" s="176" t="s">
        <v>247</v>
      </c>
      <c r="B36" s="177"/>
      <c r="C36" s="177"/>
      <c r="D36" s="177"/>
      <c r="E36" s="177"/>
      <c r="F36" s="177"/>
      <c r="G36" s="177"/>
      <c r="H36" s="177"/>
      <c r="I36" s="177"/>
      <c r="J36" s="205"/>
      <c r="K36" s="206">
        <f>SUM(K28:K35)</f>
        <v>2</v>
      </c>
    </row>
    <row r="37" ht="18.75" customHeight="1" spans="1:11">
      <c r="A37" s="178" t="s">
        <v>248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7"/>
    </row>
    <row r="38" s="129" customFormat="1" ht="18.75" customHeight="1" spans="1:11">
      <c r="A38" s="145" t="s">
        <v>249</v>
      </c>
      <c r="B38" s="146"/>
      <c r="C38" s="146"/>
      <c r="D38" s="144" t="s">
        <v>250</v>
      </c>
      <c r="E38" s="144"/>
      <c r="F38" s="180" t="s">
        <v>251</v>
      </c>
      <c r="G38" s="181"/>
      <c r="H38" s="146" t="s">
        <v>252</v>
      </c>
      <c r="I38" s="146"/>
      <c r="J38" s="146" t="s">
        <v>253</v>
      </c>
      <c r="K38" s="195"/>
    </row>
    <row r="39" ht="18.75" customHeight="1" spans="1:11">
      <c r="A39" s="145" t="s">
        <v>126</v>
      </c>
      <c r="B39" s="146" t="s">
        <v>254</v>
      </c>
      <c r="C39" s="146"/>
      <c r="D39" s="146"/>
      <c r="E39" s="146"/>
      <c r="F39" s="146"/>
      <c r="G39" s="146"/>
      <c r="H39" s="146"/>
      <c r="I39" s="146"/>
      <c r="J39" s="146"/>
      <c r="K39" s="195"/>
    </row>
    <row r="40" ht="24" customHeight="1" spans="1:1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95"/>
    </row>
    <row r="41" ht="24" customHeight="1" spans="1:1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95"/>
    </row>
    <row r="42" ht="32.1" customHeight="1" spans="1:11">
      <c r="A42" s="147" t="s">
        <v>137</v>
      </c>
      <c r="B42" s="182" t="s">
        <v>255</v>
      </c>
      <c r="C42" s="182"/>
      <c r="D42" s="149" t="s">
        <v>256</v>
      </c>
      <c r="E42" s="164" t="s">
        <v>140</v>
      </c>
      <c r="F42" s="149" t="s">
        <v>141</v>
      </c>
      <c r="G42" s="183">
        <v>45646</v>
      </c>
      <c r="H42" s="184" t="s">
        <v>142</v>
      </c>
      <c r="I42" s="184"/>
      <c r="J42" s="182" t="s">
        <v>143</v>
      </c>
      <c r="K42" s="20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9"/>
  <sheetViews>
    <sheetView workbookViewId="0">
      <selection activeCell="G26" sqref="G26"/>
    </sheetView>
  </sheetViews>
  <sheetFormatPr defaultColWidth="9" defaultRowHeight="14.25"/>
  <cols>
    <col min="1" max="1" width="13.625" style="209" customWidth="1"/>
    <col min="2" max="3" width="9.125" style="209" customWidth="1"/>
    <col min="4" max="4" width="9.125" style="210" customWidth="1"/>
    <col min="5" max="7" width="9.125" style="209" customWidth="1"/>
    <col min="8" max="8" width="8.5" style="209" customWidth="1"/>
    <col min="9" max="9" width="5.375" style="209" customWidth="1"/>
    <col min="10" max="10" width="2.75" style="209" customWidth="1"/>
    <col min="11" max="13" width="14.625" style="209" customWidth="1"/>
    <col min="14" max="16" width="14.625" style="211" customWidth="1"/>
    <col min="17" max="254" width="9" style="209"/>
    <col min="255" max="16384" width="9" style="212"/>
  </cols>
  <sheetData>
    <row r="1" s="209" customFormat="1" ht="29" customHeight="1" spans="1:257">
      <c r="A1" s="213" t="s">
        <v>146</v>
      </c>
      <c r="B1" s="214"/>
      <c r="C1" s="215"/>
      <c r="D1" s="216"/>
      <c r="E1" s="215"/>
      <c r="F1" s="215"/>
      <c r="G1" s="215"/>
      <c r="H1" s="215"/>
      <c r="I1" s="215"/>
      <c r="J1" s="215"/>
      <c r="K1" s="215"/>
      <c r="L1" s="215"/>
      <c r="M1" s="215"/>
      <c r="N1" s="241"/>
      <c r="O1" s="241"/>
      <c r="P1" s="241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  <c r="IW1" s="212"/>
    </row>
    <row r="2" s="209" customFormat="1" ht="20" customHeight="1" spans="1:257">
      <c r="A2" s="217" t="s">
        <v>61</v>
      </c>
      <c r="B2" s="218" t="str">
        <f>首期!B4</f>
        <v>TAJJAN81025</v>
      </c>
      <c r="C2" s="219"/>
      <c r="D2" s="220"/>
      <c r="E2" s="221" t="s">
        <v>67</v>
      </c>
      <c r="F2" s="222" t="str">
        <f>首期!B5</f>
        <v>男式短袖T恤</v>
      </c>
      <c r="G2" s="222"/>
      <c r="H2" s="222"/>
      <c r="I2" s="222"/>
      <c r="J2" s="242"/>
      <c r="K2" s="243" t="s">
        <v>57</v>
      </c>
      <c r="L2" s="244" t="s">
        <v>56</v>
      </c>
      <c r="M2" s="244"/>
      <c r="N2" s="244"/>
      <c r="O2" s="244"/>
      <c r="P2" s="269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  <c r="IW2" s="212"/>
    </row>
    <row r="3" s="209" customFormat="1" spans="1:257">
      <c r="A3" s="223" t="s">
        <v>147</v>
      </c>
      <c r="B3" s="224" t="s">
        <v>148</v>
      </c>
      <c r="C3" s="225"/>
      <c r="D3" s="224"/>
      <c r="E3" s="224"/>
      <c r="F3" s="224"/>
      <c r="G3" s="224"/>
      <c r="H3" s="224"/>
      <c r="I3" s="224"/>
      <c r="J3" s="246"/>
      <c r="K3" s="247"/>
      <c r="L3" s="247"/>
      <c r="M3" s="247"/>
      <c r="N3" s="247"/>
      <c r="O3" s="247"/>
      <c r="P3" s="270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  <c r="IW3" s="212"/>
    </row>
    <row r="4" s="209" customFormat="1" ht="16.5" spans="1:257">
      <c r="A4" s="223"/>
      <c r="B4" s="226" t="s">
        <v>111</v>
      </c>
      <c r="C4" s="227" t="s">
        <v>112</v>
      </c>
      <c r="D4" s="227" t="s">
        <v>113</v>
      </c>
      <c r="E4" s="227" t="s">
        <v>114</v>
      </c>
      <c r="F4" s="227" t="s">
        <v>115</v>
      </c>
      <c r="G4" s="227" t="s">
        <v>116</v>
      </c>
      <c r="H4" s="227" t="s">
        <v>149</v>
      </c>
      <c r="I4" s="249" t="s">
        <v>150</v>
      </c>
      <c r="J4" s="246"/>
      <c r="K4" s="226" t="s">
        <v>111</v>
      </c>
      <c r="L4" s="227" t="s">
        <v>112</v>
      </c>
      <c r="M4" s="227" t="s">
        <v>113</v>
      </c>
      <c r="N4" s="227" t="s">
        <v>114</v>
      </c>
      <c r="O4" s="227" t="s">
        <v>115</v>
      </c>
      <c r="P4" s="227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  <c r="IW4" s="212"/>
    </row>
    <row r="5" s="209" customFormat="1" ht="16.5" spans="1:257">
      <c r="A5" s="223"/>
      <c r="B5" s="226" t="s">
        <v>151</v>
      </c>
      <c r="C5" s="227" t="s">
        <v>152</v>
      </c>
      <c r="D5" s="228" t="s">
        <v>153</v>
      </c>
      <c r="E5" s="227" t="s">
        <v>154</v>
      </c>
      <c r="F5" s="227" t="s">
        <v>155</v>
      </c>
      <c r="G5" s="227" t="s">
        <v>156</v>
      </c>
      <c r="H5" s="227" t="s">
        <v>157</v>
      </c>
      <c r="I5" s="249"/>
      <c r="J5" s="251"/>
      <c r="K5" s="252" t="s">
        <v>121</v>
      </c>
      <c r="L5" s="254" t="s">
        <v>120</v>
      </c>
      <c r="M5" s="253" t="s">
        <v>119</v>
      </c>
      <c r="N5" s="252" t="s">
        <v>118</v>
      </c>
      <c r="O5" s="254" t="s">
        <v>120</v>
      </c>
      <c r="P5" s="25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  <c r="IW5" s="212"/>
    </row>
    <row r="6" s="209" customFormat="1" ht="21" customHeight="1" spans="1:257">
      <c r="A6" s="267" t="s">
        <v>160</v>
      </c>
      <c r="B6" s="230">
        <f>C6-1</f>
        <v>66</v>
      </c>
      <c r="C6" s="230">
        <f>D6-2</f>
        <v>67</v>
      </c>
      <c r="D6" s="231">
        <v>69</v>
      </c>
      <c r="E6" s="230">
        <f>D6+2</f>
        <v>71</v>
      </c>
      <c r="F6" s="230">
        <f>E6+2</f>
        <v>73</v>
      </c>
      <c r="G6" s="230">
        <f>F6+1</f>
        <v>74</v>
      </c>
      <c r="H6" s="230">
        <f>G6+1</f>
        <v>75</v>
      </c>
      <c r="I6" s="256" t="s">
        <v>161</v>
      </c>
      <c r="J6" s="251"/>
      <c r="K6" s="252" t="s">
        <v>257</v>
      </c>
      <c r="L6" s="252" t="s">
        <v>203</v>
      </c>
      <c r="M6" s="252" t="s">
        <v>258</v>
      </c>
      <c r="N6" s="252" t="s">
        <v>257</v>
      </c>
      <c r="O6" s="252" t="s">
        <v>203</v>
      </c>
      <c r="P6" s="255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  <c r="IW6" s="212"/>
    </row>
    <row r="7" s="209" customFormat="1" ht="21" customHeight="1" spans="1:257">
      <c r="A7" s="267" t="s">
        <v>163</v>
      </c>
      <c r="B7" s="230">
        <f t="shared" ref="B7:B9" si="0">C7-4</f>
        <v>97</v>
      </c>
      <c r="C7" s="230">
        <f t="shared" ref="C7:C9" si="1">D7-4</f>
        <v>101</v>
      </c>
      <c r="D7" s="231">
        <v>105</v>
      </c>
      <c r="E7" s="230">
        <f t="shared" ref="E7:E9" si="2">D7+4</f>
        <v>109</v>
      </c>
      <c r="F7" s="230">
        <f>E7+4</f>
        <v>113</v>
      </c>
      <c r="G7" s="230">
        <f t="shared" ref="G7:G9" si="3">F7+6</f>
        <v>119</v>
      </c>
      <c r="H7" s="230">
        <f>G7+6</f>
        <v>125</v>
      </c>
      <c r="I7" s="256" t="s">
        <v>161</v>
      </c>
      <c r="J7" s="251"/>
      <c r="K7" s="252" t="s">
        <v>203</v>
      </c>
      <c r="L7" s="252" t="s">
        <v>203</v>
      </c>
      <c r="M7" s="252" t="s">
        <v>203</v>
      </c>
      <c r="N7" s="252" t="s">
        <v>203</v>
      </c>
      <c r="O7" s="252" t="s">
        <v>203</v>
      </c>
      <c r="P7" s="255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2"/>
      <c r="BD7" s="212"/>
      <c r="BE7" s="212"/>
      <c r="BF7" s="212"/>
      <c r="BG7" s="212"/>
      <c r="BH7" s="212"/>
      <c r="BI7" s="212"/>
      <c r="BJ7" s="212"/>
      <c r="BK7" s="212"/>
      <c r="BL7" s="212"/>
      <c r="BM7" s="212"/>
      <c r="BN7" s="212"/>
      <c r="BO7" s="212"/>
      <c r="BP7" s="212"/>
      <c r="BQ7" s="212"/>
      <c r="BR7" s="212"/>
      <c r="BS7" s="212"/>
      <c r="BT7" s="212"/>
      <c r="BU7" s="212"/>
      <c r="BV7" s="212"/>
      <c r="BW7" s="212"/>
      <c r="BX7" s="212"/>
      <c r="BY7" s="212"/>
      <c r="BZ7" s="212"/>
      <c r="CA7" s="212"/>
      <c r="CB7" s="212"/>
      <c r="CC7" s="212"/>
      <c r="CD7" s="212"/>
      <c r="CE7" s="212"/>
      <c r="CF7" s="212"/>
      <c r="CG7" s="212"/>
      <c r="CH7" s="212"/>
      <c r="CI7" s="212"/>
      <c r="CJ7" s="212"/>
      <c r="CK7" s="212"/>
      <c r="CL7" s="212"/>
      <c r="CM7" s="212"/>
      <c r="CN7" s="212"/>
      <c r="CO7" s="212"/>
      <c r="CP7" s="212"/>
      <c r="CQ7" s="212"/>
      <c r="CR7" s="212"/>
      <c r="CS7" s="212"/>
      <c r="CT7" s="212"/>
      <c r="CU7" s="212"/>
      <c r="CV7" s="212"/>
      <c r="CW7" s="212"/>
      <c r="CX7" s="212"/>
      <c r="CY7" s="212"/>
      <c r="CZ7" s="212"/>
      <c r="DA7" s="212"/>
      <c r="DB7" s="212"/>
      <c r="DC7" s="212"/>
      <c r="DD7" s="212"/>
      <c r="DE7" s="212"/>
      <c r="DF7" s="212"/>
      <c r="DG7" s="212"/>
      <c r="DH7" s="212"/>
      <c r="DI7" s="212"/>
      <c r="DJ7" s="212"/>
      <c r="DK7" s="212"/>
      <c r="DL7" s="212"/>
      <c r="DM7" s="212"/>
      <c r="DN7" s="212"/>
      <c r="DO7" s="212"/>
      <c r="DP7" s="212"/>
      <c r="DQ7" s="212"/>
      <c r="DR7" s="212"/>
      <c r="DS7" s="212"/>
      <c r="DT7" s="212"/>
      <c r="DU7" s="212"/>
      <c r="DV7" s="212"/>
      <c r="DW7" s="212"/>
      <c r="DX7" s="212"/>
      <c r="DY7" s="212"/>
      <c r="DZ7" s="212"/>
      <c r="EA7" s="212"/>
      <c r="EB7" s="212"/>
      <c r="EC7" s="212"/>
      <c r="ED7" s="212"/>
      <c r="EE7" s="212"/>
      <c r="EF7" s="212"/>
      <c r="EG7" s="212"/>
      <c r="EH7" s="212"/>
      <c r="EI7" s="212"/>
      <c r="EJ7" s="212"/>
      <c r="EK7" s="212"/>
      <c r="EL7" s="212"/>
      <c r="EM7" s="212"/>
      <c r="EN7" s="212"/>
      <c r="EO7" s="212"/>
      <c r="EP7" s="212"/>
      <c r="EQ7" s="212"/>
      <c r="ER7" s="212"/>
      <c r="ES7" s="212"/>
      <c r="ET7" s="212"/>
      <c r="EU7" s="212"/>
      <c r="EV7" s="212"/>
      <c r="EW7" s="212"/>
      <c r="EX7" s="212"/>
      <c r="EY7" s="212"/>
      <c r="EZ7" s="212"/>
      <c r="FA7" s="212"/>
      <c r="FB7" s="212"/>
      <c r="FC7" s="212"/>
      <c r="FD7" s="212"/>
      <c r="FE7" s="212"/>
      <c r="FF7" s="212"/>
      <c r="FG7" s="212"/>
      <c r="FH7" s="212"/>
      <c r="FI7" s="212"/>
      <c r="FJ7" s="212"/>
      <c r="FK7" s="212"/>
      <c r="FL7" s="212"/>
      <c r="FM7" s="212"/>
      <c r="FN7" s="212"/>
      <c r="FO7" s="212"/>
      <c r="FP7" s="212"/>
      <c r="FQ7" s="212"/>
      <c r="FR7" s="212"/>
      <c r="FS7" s="212"/>
      <c r="FT7" s="212"/>
      <c r="FU7" s="212"/>
      <c r="FV7" s="212"/>
      <c r="FW7" s="212"/>
      <c r="FX7" s="212"/>
      <c r="FY7" s="212"/>
      <c r="FZ7" s="212"/>
      <c r="GA7" s="212"/>
      <c r="GB7" s="212"/>
      <c r="GC7" s="212"/>
      <c r="GD7" s="212"/>
      <c r="GE7" s="212"/>
      <c r="GF7" s="212"/>
      <c r="GG7" s="212"/>
      <c r="GH7" s="212"/>
      <c r="GI7" s="212"/>
      <c r="GJ7" s="212"/>
      <c r="GK7" s="212"/>
      <c r="GL7" s="212"/>
      <c r="GM7" s="212"/>
      <c r="GN7" s="212"/>
      <c r="GO7" s="212"/>
      <c r="GP7" s="212"/>
      <c r="GQ7" s="212"/>
      <c r="GR7" s="212"/>
      <c r="GS7" s="212"/>
      <c r="GT7" s="212"/>
      <c r="GU7" s="212"/>
      <c r="GV7" s="212"/>
      <c r="GW7" s="212"/>
      <c r="GX7" s="212"/>
      <c r="GY7" s="212"/>
      <c r="GZ7" s="212"/>
      <c r="HA7" s="212"/>
      <c r="HB7" s="212"/>
      <c r="HC7" s="212"/>
      <c r="HD7" s="212"/>
      <c r="HE7" s="212"/>
      <c r="HF7" s="212"/>
      <c r="HG7" s="212"/>
      <c r="HH7" s="212"/>
      <c r="HI7" s="212"/>
      <c r="HJ7" s="212"/>
      <c r="HK7" s="212"/>
      <c r="HL7" s="212"/>
      <c r="HM7" s="212"/>
      <c r="HN7" s="212"/>
      <c r="HO7" s="212"/>
      <c r="HP7" s="212"/>
      <c r="HQ7" s="212"/>
      <c r="HR7" s="212"/>
      <c r="HS7" s="212"/>
      <c r="HT7" s="212"/>
      <c r="HU7" s="212"/>
      <c r="HV7" s="212"/>
      <c r="HW7" s="212"/>
      <c r="HX7" s="212"/>
      <c r="HY7" s="212"/>
      <c r="HZ7" s="212"/>
      <c r="IA7" s="212"/>
      <c r="IB7" s="212"/>
      <c r="IC7" s="212"/>
      <c r="ID7" s="212"/>
      <c r="IE7" s="212"/>
      <c r="IF7" s="212"/>
      <c r="IG7" s="212"/>
      <c r="IH7" s="212"/>
      <c r="II7" s="212"/>
      <c r="IJ7" s="212"/>
      <c r="IK7" s="212"/>
      <c r="IL7" s="212"/>
      <c r="IM7" s="212"/>
      <c r="IN7" s="212"/>
      <c r="IO7" s="212"/>
      <c r="IP7" s="212"/>
      <c r="IQ7" s="212"/>
      <c r="IR7" s="212"/>
      <c r="IS7" s="212"/>
      <c r="IT7" s="212"/>
      <c r="IU7" s="212"/>
      <c r="IV7" s="212"/>
      <c r="IW7" s="212"/>
    </row>
    <row r="8" s="209" customFormat="1" ht="21" customHeight="1" spans="1:257">
      <c r="A8" s="267" t="s">
        <v>165</v>
      </c>
      <c r="B8" s="230">
        <f t="shared" si="0"/>
        <v>94</v>
      </c>
      <c r="C8" s="230">
        <f t="shared" si="1"/>
        <v>98</v>
      </c>
      <c r="D8" s="231">
        <v>102</v>
      </c>
      <c r="E8" s="230">
        <f t="shared" si="2"/>
        <v>106</v>
      </c>
      <c r="F8" s="230">
        <f>E8+5</f>
        <v>111</v>
      </c>
      <c r="G8" s="230">
        <f t="shared" si="3"/>
        <v>117</v>
      </c>
      <c r="H8" s="230">
        <f>G8+7</f>
        <v>124</v>
      </c>
      <c r="I8" s="256" t="s">
        <v>161</v>
      </c>
      <c r="J8" s="251"/>
      <c r="K8" s="252" t="s">
        <v>259</v>
      </c>
      <c r="L8" s="252" t="s">
        <v>260</v>
      </c>
      <c r="M8" s="252" t="s">
        <v>261</v>
      </c>
      <c r="N8" s="252" t="s">
        <v>260</v>
      </c>
      <c r="O8" s="252" t="s">
        <v>260</v>
      </c>
      <c r="P8" s="255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  <c r="IW8" s="212"/>
    </row>
    <row r="9" s="209" customFormat="1" ht="21" customHeight="1" spans="1:257">
      <c r="A9" s="267" t="s">
        <v>167</v>
      </c>
      <c r="B9" s="230">
        <f t="shared" si="0"/>
        <v>96</v>
      </c>
      <c r="C9" s="230">
        <f t="shared" si="1"/>
        <v>100</v>
      </c>
      <c r="D9" s="231">
        <v>104</v>
      </c>
      <c r="E9" s="230">
        <f t="shared" si="2"/>
        <v>108</v>
      </c>
      <c r="F9" s="230">
        <f>E9+5</f>
        <v>113</v>
      </c>
      <c r="G9" s="230">
        <f t="shared" si="3"/>
        <v>119</v>
      </c>
      <c r="H9" s="230">
        <f>G9+7</f>
        <v>126</v>
      </c>
      <c r="I9" s="256" t="s">
        <v>168</v>
      </c>
      <c r="J9" s="251"/>
      <c r="K9" s="252" t="s">
        <v>203</v>
      </c>
      <c r="L9" s="252" t="s">
        <v>203</v>
      </c>
      <c r="M9" s="252" t="s">
        <v>203</v>
      </c>
      <c r="N9" s="252" t="s">
        <v>203</v>
      </c>
      <c r="O9" s="252" t="s">
        <v>203</v>
      </c>
      <c r="P9" s="255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  <c r="GT9" s="212"/>
      <c r="GU9" s="212"/>
      <c r="GV9" s="212"/>
      <c r="GW9" s="212"/>
      <c r="GX9" s="212"/>
      <c r="GY9" s="212"/>
      <c r="GZ9" s="212"/>
      <c r="HA9" s="212"/>
      <c r="HB9" s="212"/>
      <c r="HC9" s="212"/>
      <c r="HD9" s="212"/>
      <c r="HE9" s="212"/>
      <c r="HF9" s="212"/>
      <c r="HG9" s="212"/>
      <c r="HH9" s="212"/>
      <c r="HI9" s="212"/>
      <c r="HJ9" s="212"/>
      <c r="HK9" s="212"/>
      <c r="HL9" s="212"/>
      <c r="HM9" s="212"/>
      <c r="HN9" s="212"/>
      <c r="HO9" s="212"/>
      <c r="HP9" s="212"/>
      <c r="HQ9" s="212"/>
      <c r="HR9" s="212"/>
      <c r="HS9" s="212"/>
      <c r="HT9" s="212"/>
      <c r="HU9" s="212"/>
      <c r="HV9" s="212"/>
      <c r="HW9" s="212"/>
      <c r="HX9" s="212"/>
      <c r="HY9" s="212"/>
      <c r="HZ9" s="212"/>
      <c r="IA9" s="212"/>
      <c r="IB9" s="212"/>
      <c r="IC9" s="212"/>
      <c r="ID9" s="212"/>
      <c r="IE9" s="212"/>
      <c r="IF9" s="212"/>
      <c r="IG9" s="212"/>
      <c r="IH9" s="212"/>
      <c r="II9" s="212"/>
      <c r="IJ9" s="212"/>
      <c r="IK9" s="212"/>
      <c r="IL9" s="212"/>
      <c r="IM9" s="212"/>
      <c r="IN9" s="212"/>
      <c r="IO9" s="212"/>
      <c r="IP9" s="212"/>
      <c r="IQ9" s="212"/>
      <c r="IR9" s="212"/>
      <c r="IS9" s="212"/>
      <c r="IT9" s="212"/>
      <c r="IU9" s="212"/>
      <c r="IV9" s="212"/>
      <c r="IW9" s="212"/>
    </row>
    <row r="10" s="209" customFormat="1" ht="21" customHeight="1" spans="1:257">
      <c r="A10" s="267" t="s">
        <v>170</v>
      </c>
      <c r="B10" s="230">
        <f>C10-1.2</f>
        <v>43.1</v>
      </c>
      <c r="C10" s="230">
        <f>D10-1.2</f>
        <v>44.3</v>
      </c>
      <c r="D10" s="231">
        <v>45.5</v>
      </c>
      <c r="E10" s="230">
        <f>D10+1.2</f>
        <v>46.7</v>
      </c>
      <c r="F10" s="230">
        <f>E10+1.2</f>
        <v>47.9</v>
      </c>
      <c r="G10" s="230">
        <f>F10+1.4</f>
        <v>49.3</v>
      </c>
      <c r="H10" s="230">
        <f>G10+1.4</f>
        <v>50.7</v>
      </c>
      <c r="I10" s="256" t="s">
        <v>168</v>
      </c>
      <c r="J10" s="251"/>
      <c r="K10" s="252" t="s">
        <v>202</v>
      </c>
      <c r="L10" s="252" t="s">
        <v>202</v>
      </c>
      <c r="M10" s="252" t="s">
        <v>203</v>
      </c>
      <c r="N10" s="252" t="s">
        <v>204</v>
      </c>
      <c r="O10" s="252" t="s">
        <v>203</v>
      </c>
      <c r="P10" s="255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  <c r="GT10" s="212"/>
      <c r="GU10" s="212"/>
      <c r="GV10" s="212"/>
      <c r="GW10" s="212"/>
      <c r="GX10" s="212"/>
      <c r="GY10" s="212"/>
      <c r="GZ10" s="212"/>
      <c r="HA10" s="212"/>
      <c r="HB10" s="212"/>
      <c r="HC10" s="212"/>
      <c r="HD10" s="212"/>
      <c r="HE10" s="212"/>
      <c r="HF10" s="212"/>
      <c r="HG10" s="212"/>
      <c r="HH10" s="212"/>
      <c r="HI10" s="212"/>
      <c r="HJ10" s="212"/>
      <c r="HK10" s="212"/>
      <c r="HL10" s="212"/>
      <c r="HM10" s="212"/>
      <c r="HN10" s="212"/>
      <c r="HO10" s="212"/>
      <c r="HP10" s="212"/>
      <c r="HQ10" s="212"/>
      <c r="HR10" s="212"/>
      <c r="HS10" s="212"/>
      <c r="HT10" s="212"/>
      <c r="HU10" s="212"/>
      <c r="HV10" s="212"/>
      <c r="HW10" s="212"/>
      <c r="HX10" s="212"/>
      <c r="HY10" s="212"/>
      <c r="HZ10" s="212"/>
      <c r="IA10" s="212"/>
      <c r="IB10" s="212"/>
      <c r="IC10" s="212"/>
      <c r="ID10" s="212"/>
      <c r="IE10" s="212"/>
      <c r="IF10" s="212"/>
      <c r="IG10" s="212"/>
      <c r="IH10" s="212"/>
      <c r="II10" s="212"/>
      <c r="IJ10" s="212"/>
      <c r="IK10" s="212"/>
      <c r="IL10" s="212"/>
      <c r="IM10" s="212"/>
      <c r="IN10" s="212"/>
      <c r="IO10" s="212"/>
      <c r="IP10" s="212"/>
      <c r="IQ10" s="212"/>
      <c r="IR10" s="212"/>
      <c r="IS10" s="212"/>
      <c r="IT10" s="212"/>
      <c r="IU10" s="212"/>
      <c r="IV10" s="212"/>
      <c r="IW10" s="212"/>
    </row>
    <row r="11" s="209" customFormat="1" ht="21" customHeight="1" spans="1:257">
      <c r="A11" s="267" t="s">
        <v>172</v>
      </c>
      <c r="B11" s="230">
        <f>C11-1</f>
        <v>45</v>
      </c>
      <c r="C11" s="230">
        <f>D11-1</f>
        <v>46</v>
      </c>
      <c r="D11" s="231">
        <v>47</v>
      </c>
      <c r="E11" s="230">
        <f>D11+1</f>
        <v>48</v>
      </c>
      <c r="F11" s="230">
        <f>E11+1</f>
        <v>49</v>
      </c>
      <c r="G11" s="230">
        <f>F11+1.5</f>
        <v>50.5</v>
      </c>
      <c r="H11" s="230">
        <f>G11+1.5</f>
        <v>52</v>
      </c>
      <c r="I11" s="256" t="s">
        <v>173</v>
      </c>
      <c r="J11" s="251"/>
      <c r="K11" s="252" t="s">
        <v>203</v>
      </c>
      <c r="L11" s="252" t="s">
        <v>203</v>
      </c>
      <c r="M11" s="252" t="s">
        <v>203</v>
      </c>
      <c r="N11" s="252" t="s">
        <v>200</v>
      </c>
      <c r="O11" s="252" t="s">
        <v>204</v>
      </c>
      <c r="P11" s="255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  <c r="GT11" s="212"/>
      <c r="GU11" s="212"/>
      <c r="GV11" s="212"/>
      <c r="GW11" s="212"/>
      <c r="GX11" s="212"/>
      <c r="GY11" s="212"/>
      <c r="GZ11" s="212"/>
      <c r="HA11" s="212"/>
      <c r="HB11" s="212"/>
      <c r="HC11" s="212"/>
      <c r="HD11" s="212"/>
      <c r="HE11" s="212"/>
      <c r="HF11" s="212"/>
      <c r="HG11" s="212"/>
      <c r="HH11" s="212"/>
      <c r="HI11" s="212"/>
      <c r="HJ11" s="212"/>
      <c r="HK11" s="212"/>
      <c r="HL11" s="212"/>
      <c r="HM11" s="212"/>
      <c r="HN11" s="212"/>
      <c r="HO11" s="212"/>
      <c r="HP11" s="212"/>
      <c r="HQ11" s="212"/>
      <c r="HR11" s="212"/>
      <c r="HS11" s="212"/>
      <c r="HT11" s="212"/>
      <c r="HU11" s="212"/>
      <c r="HV11" s="212"/>
      <c r="HW11" s="212"/>
      <c r="HX11" s="212"/>
      <c r="HY11" s="212"/>
      <c r="HZ11" s="212"/>
      <c r="IA11" s="212"/>
      <c r="IB11" s="212"/>
      <c r="IC11" s="212"/>
      <c r="ID11" s="212"/>
      <c r="IE11" s="212"/>
      <c r="IF11" s="212"/>
      <c r="IG11" s="212"/>
      <c r="IH11" s="212"/>
      <c r="II11" s="212"/>
      <c r="IJ11" s="212"/>
      <c r="IK11" s="212"/>
      <c r="IL11" s="212"/>
      <c r="IM11" s="212"/>
      <c r="IN11" s="212"/>
      <c r="IO11" s="212"/>
      <c r="IP11" s="212"/>
      <c r="IQ11" s="212"/>
      <c r="IR11" s="212"/>
      <c r="IS11" s="212"/>
      <c r="IT11" s="212"/>
      <c r="IU11" s="212"/>
      <c r="IV11" s="212"/>
      <c r="IW11" s="212"/>
    </row>
    <row r="12" s="209" customFormat="1" ht="21" customHeight="1" spans="1:257">
      <c r="A12" s="267" t="s">
        <v>174</v>
      </c>
      <c r="B12" s="230">
        <f>C12-0.5</f>
        <v>19</v>
      </c>
      <c r="C12" s="230">
        <f>D12-0.5</f>
        <v>19.5</v>
      </c>
      <c r="D12" s="231">
        <v>20</v>
      </c>
      <c r="E12" s="230">
        <f t="shared" ref="E12:H12" si="4">D12+0.5</f>
        <v>20.5</v>
      </c>
      <c r="F12" s="230">
        <f t="shared" si="4"/>
        <v>21</v>
      </c>
      <c r="G12" s="230">
        <f t="shared" si="4"/>
        <v>21.5</v>
      </c>
      <c r="H12" s="230">
        <f t="shared" si="4"/>
        <v>22</v>
      </c>
      <c r="I12" s="256" t="s">
        <v>168</v>
      </c>
      <c r="J12" s="251"/>
      <c r="K12" s="252" t="s">
        <v>258</v>
      </c>
      <c r="L12" s="252" t="s">
        <v>257</v>
      </c>
      <c r="M12" s="252" t="s">
        <v>262</v>
      </c>
      <c r="N12" s="252" t="s">
        <v>257</v>
      </c>
      <c r="O12" s="252" t="s">
        <v>199</v>
      </c>
      <c r="P12" s="255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  <c r="DK12" s="212"/>
      <c r="DL12" s="212"/>
      <c r="DM12" s="212"/>
      <c r="DN12" s="212"/>
      <c r="DO12" s="212"/>
      <c r="DP12" s="212"/>
      <c r="DQ12" s="212"/>
      <c r="DR12" s="212"/>
      <c r="DS12" s="212"/>
      <c r="DT12" s="212"/>
      <c r="DU12" s="212"/>
      <c r="DV12" s="212"/>
      <c r="DW12" s="212"/>
      <c r="DX12" s="212"/>
      <c r="DY12" s="212"/>
      <c r="DZ12" s="212"/>
      <c r="EA12" s="212"/>
      <c r="EB12" s="212"/>
      <c r="EC12" s="212"/>
      <c r="ED12" s="212"/>
      <c r="EE12" s="212"/>
      <c r="EF12" s="212"/>
      <c r="EG12" s="212"/>
      <c r="EH12" s="212"/>
      <c r="EI12" s="212"/>
      <c r="EJ12" s="212"/>
      <c r="EK12" s="212"/>
      <c r="EL12" s="212"/>
      <c r="EM12" s="212"/>
      <c r="EN12" s="212"/>
      <c r="EO12" s="212"/>
      <c r="EP12" s="212"/>
      <c r="EQ12" s="212"/>
      <c r="ER12" s="212"/>
      <c r="ES12" s="212"/>
      <c r="ET12" s="212"/>
      <c r="EU12" s="212"/>
      <c r="EV12" s="212"/>
      <c r="EW12" s="212"/>
      <c r="EX12" s="212"/>
      <c r="EY12" s="212"/>
      <c r="EZ12" s="212"/>
      <c r="FA12" s="212"/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  <c r="GT12" s="212"/>
      <c r="GU12" s="212"/>
      <c r="GV12" s="212"/>
      <c r="GW12" s="212"/>
      <c r="GX12" s="212"/>
      <c r="GY12" s="212"/>
      <c r="GZ12" s="212"/>
      <c r="HA12" s="212"/>
      <c r="HB12" s="212"/>
      <c r="HC12" s="212"/>
      <c r="HD12" s="212"/>
      <c r="HE12" s="212"/>
      <c r="HF12" s="212"/>
      <c r="HG12" s="212"/>
      <c r="HH12" s="212"/>
      <c r="HI12" s="212"/>
      <c r="HJ12" s="212"/>
      <c r="HK12" s="212"/>
      <c r="HL12" s="212"/>
      <c r="HM12" s="212"/>
      <c r="HN12" s="212"/>
      <c r="HO12" s="212"/>
      <c r="HP12" s="212"/>
      <c r="HQ12" s="212"/>
      <c r="HR12" s="212"/>
      <c r="HS12" s="212"/>
      <c r="HT12" s="212"/>
      <c r="HU12" s="212"/>
      <c r="HV12" s="212"/>
      <c r="HW12" s="212"/>
      <c r="HX12" s="212"/>
      <c r="HY12" s="212"/>
      <c r="HZ12" s="212"/>
      <c r="IA12" s="212"/>
      <c r="IB12" s="212"/>
      <c r="IC12" s="212"/>
      <c r="ID12" s="212"/>
      <c r="IE12" s="212"/>
      <c r="IF12" s="212"/>
      <c r="IG12" s="212"/>
      <c r="IH12" s="212"/>
      <c r="II12" s="212"/>
      <c r="IJ12" s="212"/>
      <c r="IK12" s="212"/>
      <c r="IL12" s="212"/>
      <c r="IM12" s="212"/>
      <c r="IN12" s="212"/>
      <c r="IO12" s="212"/>
      <c r="IP12" s="212"/>
      <c r="IQ12" s="212"/>
      <c r="IR12" s="212"/>
      <c r="IS12" s="212"/>
      <c r="IT12" s="212"/>
      <c r="IU12" s="212"/>
      <c r="IV12" s="212"/>
      <c r="IW12" s="212"/>
    </row>
    <row r="13" s="209" customFormat="1" ht="21" customHeight="1" spans="1:257">
      <c r="A13" s="267" t="s">
        <v>175</v>
      </c>
      <c r="B13" s="232">
        <f>C13-0.7</f>
        <v>17.6</v>
      </c>
      <c r="C13" s="232">
        <f>D13-0.7</f>
        <v>18.3</v>
      </c>
      <c r="D13" s="231">
        <v>19</v>
      </c>
      <c r="E13" s="232">
        <f>D13+0.7</f>
        <v>19.7</v>
      </c>
      <c r="F13" s="232">
        <f>E13+0.7</f>
        <v>20.4</v>
      </c>
      <c r="G13" s="232">
        <f>F13+0.95</f>
        <v>21.35</v>
      </c>
      <c r="H13" s="232">
        <f>G13+0.95</f>
        <v>22.3</v>
      </c>
      <c r="I13" s="256">
        <v>0</v>
      </c>
      <c r="J13" s="251"/>
      <c r="K13" s="252" t="s">
        <v>203</v>
      </c>
      <c r="L13" s="252" t="s">
        <v>203</v>
      </c>
      <c r="M13" s="252" t="s">
        <v>203</v>
      </c>
      <c r="N13" s="252" t="s">
        <v>263</v>
      </c>
      <c r="O13" s="252" t="s">
        <v>204</v>
      </c>
      <c r="P13" s="255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  <c r="CB13" s="212"/>
      <c r="CC13" s="212"/>
      <c r="CD13" s="212"/>
      <c r="CE13" s="212"/>
      <c r="CF13" s="212"/>
      <c r="CG13" s="212"/>
      <c r="CH13" s="212"/>
      <c r="CI13" s="212"/>
      <c r="CJ13" s="212"/>
      <c r="CK13" s="212"/>
      <c r="CL13" s="212"/>
      <c r="CM13" s="212"/>
      <c r="CN13" s="212"/>
      <c r="CO13" s="212"/>
      <c r="CP13" s="212"/>
      <c r="CQ13" s="212"/>
      <c r="CR13" s="212"/>
      <c r="CS13" s="212"/>
      <c r="CT13" s="212"/>
      <c r="CU13" s="212"/>
      <c r="CV13" s="212"/>
      <c r="CW13" s="212"/>
      <c r="CX13" s="212"/>
      <c r="CY13" s="212"/>
      <c r="CZ13" s="212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  <c r="DK13" s="212"/>
      <c r="DL13" s="212"/>
      <c r="DM13" s="212"/>
      <c r="DN13" s="212"/>
      <c r="DO13" s="212"/>
      <c r="DP13" s="212"/>
      <c r="DQ13" s="212"/>
      <c r="DR13" s="212"/>
      <c r="DS13" s="212"/>
      <c r="DT13" s="212"/>
      <c r="DU13" s="212"/>
      <c r="DV13" s="212"/>
      <c r="DW13" s="212"/>
      <c r="DX13" s="212"/>
      <c r="DY13" s="212"/>
      <c r="DZ13" s="212"/>
      <c r="EA13" s="212"/>
      <c r="EB13" s="212"/>
      <c r="EC13" s="212"/>
      <c r="ED13" s="212"/>
      <c r="EE13" s="212"/>
      <c r="EF13" s="212"/>
      <c r="EG13" s="212"/>
      <c r="EH13" s="212"/>
      <c r="EI13" s="212"/>
      <c r="EJ13" s="212"/>
      <c r="EK13" s="212"/>
      <c r="EL13" s="212"/>
      <c r="EM13" s="212"/>
      <c r="EN13" s="212"/>
      <c r="EO13" s="212"/>
      <c r="EP13" s="212"/>
      <c r="EQ13" s="212"/>
      <c r="ER13" s="212"/>
      <c r="ES13" s="212"/>
      <c r="ET13" s="212"/>
      <c r="EU13" s="212"/>
      <c r="EV13" s="212"/>
      <c r="EW13" s="212"/>
      <c r="EX13" s="212"/>
      <c r="EY13" s="212"/>
      <c r="EZ13" s="212"/>
      <c r="FA13" s="212"/>
      <c r="FB13" s="212"/>
      <c r="FC13" s="212"/>
      <c r="FD13" s="212"/>
      <c r="FE13" s="212"/>
      <c r="FF13" s="212"/>
      <c r="FG13" s="212"/>
      <c r="FH13" s="212"/>
      <c r="FI13" s="212"/>
      <c r="FJ13" s="212"/>
      <c r="FK13" s="212"/>
      <c r="FL13" s="212"/>
      <c r="FM13" s="212"/>
      <c r="FN13" s="212"/>
      <c r="FO13" s="212"/>
      <c r="FP13" s="212"/>
      <c r="FQ13" s="212"/>
      <c r="FR13" s="212"/>
      <c r="FS13" s="212"/>
      <c r="FT13" s="212"/>
      <c r="FU13" s="212"/>
      <c r="FV13" s="212"/>
      <c r="FW13" s="212"/>
      <c r="FX13" s="212"/>
      <c r="FY13" s="212"/>
      <c r="FZ13" s="212"/>
      <c r="GA13" s="212"/>
      <c r="GB13" s="212"/>
      <c r="GC13" s="212"/>
      <c r="GD13" s="212"/>
      <c r="GE13" s="212"/>
      <c r="GF13" s="212"/>
      <c r="GG13" s="212"/>
      <c r="GH13" s="212"/>
      <c r="GI13" s="212"/>
      <c r="GJ13" s="212"/>
      <c r="GK13" s="212"/>
      <c r="GL13" s="212"/>
      <c r="GM13" s="212"/>
      <c r="GN13" s="212"/>
      <c r="GO13" s="212"/>
      <c r="GP13" s="212"/>
      <c r="GQ13" s="212"/>
      <c r="GR13" s="212"/>
      <c r="GS13" s="212"/>
      <c r="GT13" s="212"/>
      <c r="GU13" s="212"/>
      <c r="GV13" s="212"/>
      <c r="GW13" s="212"/>
      <c r="GX13" s="212"/>
      <c r="GY13" s="212"/>
      <c r="GZ13" s="212"/>
      <c r="HA13" s="212"/>
      <c r="HB13" s="212"/>
      <c r="HC13" s="212"/>
      <c r="HD13" s="212"/>
      <c r="HE13" s="212"/>
      <c r="HF13" s="212"/>
      <c r="HG13" s="212"/>
      <c r="HH13" s="212"/>
      <c r="HI13" s="212"/>
      <c r="HJ13" s="212"/>
      <c r="HK13" s="212"/>
      <c r="HL13" s="212"/>
      <c r="HM13" s="212"/>
      <c r="HN13" s="212"/>
      <c r="HO13" s="212"/>
      <c r="HP13" s="212"/>
      <c r="HQ13" s="212"/>
      <c r="HR13" s="212"/>
      <c r="HS13" s="212"/>
      <c r="HT13" s="212"/>
      <c r="HU13" s="212"/>
      <c r="HV13" s="212"/>
      <c r="HW13" s="212"/>
      <c r="HX13" s="212"/>
      <c r="HY13" s="212"/>
      <c r="HZ13" s="212"/>
      <c r="IA13" s="212"/>
      <c r="IB13" s="212"/>
      <c r="IC13" s="212"/>
      <c r="ID13" s="212"/>
      <c r="IE13" s="212"/>
      <c r="IF13" s="212"/>
      <c r="IG13" s="212"/>
      <c r="IH13" s="212"/>
      <c r="II13" s="212"/>
      <c r="IJ13" s="212"/>
      <c r="IK13" s="212"/>
      <c r="IL13" s="212"/>
      <c r="IM13" s="212"/>
      <c r="IN13" s="212"/>
      <c r="IO13" s="212"/>
      <c r="IP13" s="212"/>
      <c r="IQ13" s="212"/>
      <c r="IR13" s="212"/>
      <c r="IS13" s="212"/>
      <c r="IT13" s="212"/>
      <c r="IU13" s="212"/>
      <c r="IV13" s="212"/>
      <c r="IW13" s="212"/>
    </row>
    <row r="14" s="209" customFormat="1" ht="21" customHeight="1" spans="1:257">
      <c r="A14" s="267" t="s">
        <v>176</v>
      </c>
      <c r="B14" s="230">
        <f>C14-0.7</f>
        <v>15.6</v>
      </c>
      <c r="C14" s="230">
        <f>D14-0.7</f>
        <v>16.3</v>
      </c>
      <c r="D14" s="231">
        <v>17</v>
      </c>
      <c r="E14" s="230">
        <f>D14+0.7</f>
        <v>17.7</v>
      </c>
      <c r="F14" s="230">
        <f>E14+0.7</f>
        <v>18.4</v>
      </c>
      <c r="G14" s="230">
        <f>F14+0.95</f>
        <v>19.35</v>
      </c>
      <c r="H14" s="230">
        <f>G14+0.95</f>
        <v>20.3</v>
      </c>
      <c r="I14" s="257"/>
      <c r="J14" s="251"/>
      <c r="K14" s="252" t="s">
        <v>258</v>
      </c>
      <c r="L14" s="252" t="s">
        <v>203</v>
      </c>
      <c r="M14" s="252" t="s">
        <v>264</v>
      </c>
      <c r="N14" s="252" t="s">
        <v>257</v>
      </c>
      <c r="O14" s="252" t="s">
        <v>199</v>
      </c>
      <c r="P14" s="255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2"/>
      <c r="EI14" s="212"/>
      <c r="EJ14" s="212"/>
      <c r="EK14" s="212"/>
      <c r="EL14" s="212"/>
      <c r="EM14" s="212"/>
      <c r="EN14" s="212"/>
      <c r="EO14" s="212"/>
      <c r="EP14" s="212"/>
      <c r="EQ14" s="212"/>
      <c r="ER14" s="212"/>
      <c r="ES14" s="212"/>
      <c r="ET14" s="212"/>
      <c r="EU14" s="212"/>
      <c r="EV14" s="212"/>
      <c r="EW14" s="212"/>
      <c r="EX14" s="212"/>
      <c r="EY14" s="212"/>
      <c r="EZ14" s="212"/>
      <c r="FA14" s="212"/>
      <c r="FB14" s="212"/>
      <c r="FC14" s="212"/>
      <c r="FD14" s="212"/>
      <c r="FE14" s="212"/>
      <c r="FF14" s="212"/>
      <c r="FG14" s="212"/>
      <c r="FH14" s="212"/>
      <c r="FI14" s="212"/>
      <c r="FJ14" s="212"/>
      <c r="FK14" s="212"/>
      <c r="FL14" s="212"/>
      <c r="FM14" s="212"/>
      <c r="FN14" s="212"/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2"/>
      <c r="HC14" s="212"/>
      <c r="HD14" s="212"/>
      <c r="HE14" s="212"/>
      <c r="HF14" s="212"/>
      <c r="HG14" s="212"/>
      <c r="HH14" s="212"/>
      <c r="HI14" s="212"/>
      <c r="HJ14" s="212"/>
      <c r="HK14" s="212"/>
      <c r="HL14" s="212"/>
      <c r="HM14" s="212"/>
      <c r="HN14" s="212"/>
      <c r="HO14" s="212"/>
      <c r="HP14" s="212"/>
      <c r="HQ14" s="212"/>
      <c r="HR14" s="212"/>
      <c r="HS14" s="212"/>
      <c r="HT14" s="212"/>
      <c r="HU14" s="212"/>
      <c r="HV14" s="212"/>
      <c r="HW14" s="212"/>
      <c r="HX14" s="212"/>
      <c r="HY14" s="212"/>
      <c r="HZ14" s="212"/>
      <c r="IA14" s="212"/>
      <c r="IB14" s="212"/>
      <c r="IC14" s="212"/>
      <c r="ID14" s="212"/>
      <c r="IE14" s="212"/>
      <c r="IF14" s="212"/>
      <c r="IG14" s="212"/>
      <c r="IH14" s="212"/>
      <c r="II14" s="212"/>
      <c r="IJ14" s="212"/>
      <c r="IK14" s="212"/>
      <c r="IL14" s="212"/>
      <c r="IM14" s="212"/>
      <c r="IN14" s="212"/>
      <c r="IO14" s="212"/>
      <c r="IP14" s="212"/>
      <c r="IQ14" s="212"/>
      <c r="IR14" s="212"/>
      <c r="IS14" s="212"/>
      <c r="IT14" s="212"/>
      <c r="IU14" s="212"/>
      <c r="IV14" s="212"/>
      <c r="IW14" s="212"/>
    </row>
    <row r="15" s="209" customFormat="1" ht="21" customHeight="1" spans="1:257">
      <c r="A15" s="267" t="s">
        <v>179</v>
      </c>
      <c r="B15" s="230">
        <f>C15</f>
        <v>1.3</v>
      </c>
      <c r="C15" s="230">
        <f>D15</f>
        <v>1.3</v>
      </c>
      <c r="D15" s="231">
        <v>1.3</v>
      </c>
      <c r="E15" s="230">
        <f t="shared" ref="E15:H15" si="5">D15</f>
        <v>1.3</v>
      </c>
      <c r="F15" s="230">
        <f t="shared" si="5"/>
        <v>1.3</v>
      </c>
      <c r="G15" s="230">
        <f t="shared" si="5"/>
        <v>1.3</v>
      </c>
      <c r="H15" s="230">
        <f t="shared" si="5"/>
        <v>1.3</v>
      </c>
      <c r="I15" s="258"/>
      <c r="J15" s="251"/>
      <c r="K15" s="252" t="s">
        <v>203</v>
      </c>
      <c r="L15" s="252" t="s">
        <v>203</v>
      </c>
      <c r="M15" s="252" t="s">
        <v>203</v>
      </c>
      <c r="N15" s="252" t="s">
        <v>203</v>
      </c>
      <c r="O15" s="252" t="s">
        <v>203</v>
      </c>
      <c r="P15" s="255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212"/>
      <c r="DS15" s="212"/>
      <c r="DT15" s="212"/>
      <c r="DU15" s="212"/>
      <c r="DV15" s="212"/>
      <c r="DW15" s="212"/>
      <c r="DX15" s="212"/>
      <c r="DY15" s="212"/>
      <c r="DZ15" s="212"/>
      <c r="EA15" s="212"/>
      <c r="EB15" s="212"/>
      <c r="EC15" s="212"/>
      <c r="ED15" s="212"/>
      <c r="EE15" s="212"/>
      <c r="EF15" s="212"/>
      <c r="EG15" s="212"/>
      <c r="EH15" s="212"/>
      <c r="EI15" s="212"/>
      <c r="EJ15" s="212"/>
      <c r="EK15" s="212"/>
      <c r="EL15" s="212"/>
      <c r="EM15" s="212"/>
      <c r="EN15" s="212"/>
      <c r="EO15" s="212"/>
      <c r="EP15" s="212"/>
      <c r="EQ15" s="212"/>
      <c r="ER15" s="212"/>
      <c r="ES15" s="212"/>
      <c r="ET15" s="212"/>
      <c r="EU15" s="212"/>
      <c r="EV15" s="212"/>
      <c r="EW15" s="212"/>
      <c r="EX15" s="212"/>
      <c r="EY15" s="212"/>
      <c r="EZ15" s="212"/>
      <c r="FA15" s="212"/>
      <c r="FB15" s="212"/>
      <c r="FC15" s="212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FQ15" s="212"/>
      <c r="FR15" s="212"/>
      <c r="FS15" s="212"/>
      <c r="FT15" s="212"/>
      <c r="FU15" s="212"/>
      <c r="FV15" s="212"/>
      <c r="FW15" s="212"/>
      <c r="FX15" s="212"/>
      <c r="FY15" s="212"/>
      <c r="FZ15" s="212"/>
      <c r="GA15" s="212"/>
      <c r="GB15" s="212"/>
      <c r="GC15" s="212"/>
      <c r="GD15" s="212"/>
      <c r="GE15" s="212"/>
      <c r="GF15" s="212"/>
      <c r="GG15" s="212"/>
      <c r="GH15" s="212"/>
      <c r="GI15" s="212"/>
      <c r="GJ15" s="212"/>
      <c r="GK15" s="212"/>
      <c r="GL15" s="212"/>
      <c r="GM15" s="212"/>
      <c r="GN15" s="212"/>
      <c r="GO15" s="212"/>
      <c r="GP15" s="212"/>
      <c r="GQ15" s="212"/>
      <c r="GR15" s="212"/>
      <c r="GS15" s="212"/>
      <c r="GT15" s="212"/>
      <c r="GU15" s="212"/>
      <c r="GV15" s="212"/>
      <c r="GW15" s="212"/>
      <c r="GX15" s="212"/>
      <c r="GY15" s="212"/>
      <c r="GZ15" s="212"/>
      <c r="HA15" s="212"/>
      <c r="HB15" s="212"/>
      <c r="HC15" s="212"/>
      <c r="HD15" s="212"/>
      <c r="HE15" s="212"/>
      <c r="HF15" s="212"/>
      <c r="HG15" s="212"/>
      <c r="HH15" s="212"/>
      <c r="HI15" s="212"/>
      <c r="HJ15" s="212"/>
      <c r="HK15" s="212"/>
      <c r="HL15" s="212"/>
      <c r="HM15" s="212"/>
      <c r="HN15" s="212"/>
      <c r="HO15" s="212"/>
      <c r="HP15" s="212"/>
      <c r="HQ15" s="212"/>
      <c r="HR15" s="212"/>
      <c r="HS15" s="212"/>
      <c r="HT15" s="212"/>
      <c r="HU15" s="212"/>
      <c r="HV15" s="212"/>
      <c r="HW15" s="212"/>
      <c r="HX15" s="212"/>
      <c r="HY15" s="212"/>
      <c r="HZ15" s="212"/>
      <c r="IA15" s="212"/>
      <c r="IB15" s="212"/>
      <c r="IC15" s="212"/>
      <c r="ID15" s="212"/>
      <c r="IE15" s="212"/>
      <c r="IF15" s="212"/>
      <c r="IG15" s="212"/>
      <c r="IH15" s="212"/>
      <c r="II15" s="212"/>
      <c r="IJ15" s="212"/>
      <c r="IK15" s="212"/>
      <c r="IL15" s="212"/>
      <c r="IM15" s="212"/>
      <c r="IN15" s="212"/>
      <c r="IO15" s="212"/>
      <c r="IP15" s="212"/>
      <c r="IQ15" s="212"/>
      <c r="IR15" s="212"/>
      <c r="IS15" s="212"/>
      <c r="IT15" s="212"/>
      <c r="IU15" s="212"/>
      <c r="IV15" s="212"/>
      <c r="IW15" s="212"/>
    </row>
    <row r="16" s="209" customFormat="1" ht="21" customHeight="1" spans="1:257">
      <c r="A16" s="268"/>
      <c r="B16" s="234"/>
      <c r="C16" s="234"/>
      <c r="D16" s="235"/>
      <c r="E16" s="234"/>
      <c r="F16" s="234"/>
      <c r="G16" s="234"/>
      <c r="H16" s="234"/>
      <c r="I16" s="259"/>
      <c r="J16" s="251"/>
      <c r="K16" s="252"/>
      <c r="L16" s="252"/>
      <c r="M16" s="252"/>
      <c r="N16" s="252"/>
      <c r="O16" s="252"/>
      <c r="P16" s="255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2"/>
      <c r="EI16" s="212"/>
      <c r="EJ16" s="212"/>
      <c r="EK16" s="212"/>
      <c r="EL16" s="212"/>
      <c r="EM16" s="212"/>
      <c r="EN16" s="212"/>
      <c r="EO16" s="212"/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2"/>
      <c r="HC16" s="212"/>
      <c r="HD16" s="212"/>
      <c r="HE16" s="212"/>
      <c r="HF16" s="212"/>
      <c r="HG16" s="212"/>
      <c r="HH16" s="212"/>
      <c r="HI16" s="212"/>
      <c r="HJ16" s="212"/>
      <c r="HK16" s="212"/>
      <c r="HL16" s="212"/>
      <c r="HM16" s="212"/>
      <c r="HN16" s="212"/>
      <c r="HO16" s="212"/>
      <c r="HP16" s="212"/>
      <c r="HQ16" s="212"/>
      <c r="HR16" s="212"/>
      <c r="HS16" s="212"/>
      <c r="HT16" s="212"/>
      <c r="HU16" s="212"/>
      <c r="HV16" s="212"/>
      <c r="HW16" s="212"/>
      <c r="HX16" s="212"/>
      <c r="HY16" s="212"/>
      <c r="HZ16" s="212"/>
      <c r="IA16" s="212"/>
      <c r="IB16" s="212"/>
      <c r="IC16" s="212"/>
      <c r="ID16" s="212"/>
      <c r="IE16" s="212"/>
      <c r="IF16" s="212"/>
      <c r="IG16" s="212"/>
      <c r="IH16" s="212"/>
      <c r="II16" s="212"/>
      <c r="IJ16" s="212"/>
      <c r="IK16" s="212"/>
      <c r="IL16" s="212"/>
      <c r="IM16" s="212"/>
      <c r="IN16" s="212"/>
      <c r="IO16" s="212"/>
      <c r="IP16" s="212"/>
      <c r="IQ16" s="212"/>
      <c r="IR16" s="212"/>
      <c r="IS16" s="212"/>
      <c r="IT16" s="212"/>
      <c r="IU16" s="212"/>
      <c r="IV16" s="212"/>
      <c r="IW16" s="212"/>
    </row>
    <row r="17" s="209" customFormat="1" ht="17.25" spans="1:257">
      <c r="A17" s="236"/>
      <c r="B17" s="237"/>
      <c r="C17" s="237"/>
      <c r="D17" s="237"/>
      <c r="E17" s="238"/>
      <c r="F17" s="237"/>
      <c r="G17" s="237"/>
      <c r="H17" s="237"/>
      <c r="I17" s="237"/>
      <c r="J17" s="260"/>
      <c r="K17" s="261"/>
      <c r="L17" s="261"/>
      <c r="M17" s="262"/>
      <c r="N17" s="261"/>
      <c r="O17" s="261"/>
      <c r="P17" s="26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2"/>
      <c r="BT17" s="212"/>
      <c r="BU17" s="212"/>
      <c r="BV17" s="212"/>
      <c r="BW17" s="212"/>
      <c r="BX17" s="212"/>
      <c r="BY17" s="212"/>
      <c r="BZ17" s="212"/>
      <c r="CA17" s="212"/>
      <c r="CB17" s="212"/>
      <c r="CC17" s="212"/>
      <c r="CD17" s="212"/>
      <c r="CE17" s="212"/>
      <c r="CF17" s="212"/>
      <c r="CG17" s="212"/>
      <c r="CH17" s="212"/>
      <c r="CI17" s="212"/>
      <c r="CJ17" s="212"/>
      <c r="CK17" s="212"/>
      <c r="CL17" s="212"/>
      <c r="CM17" s="212"/>
      <c r="CN17" s="212"/>
      <c r="CO17" s="212"/>
      <c r="CP17" s="212"/>
      <c r="CQ17" s="212"/>
      <c r="CR17" s="212"/>
      <c r="CS17" s="212"/>
      <c r="CT17" s="212"/>
      <c r="CU17" s="212"/>
      <c r="CV17" s="212"/>
      <c r="CW17" s="212"/>
      <c r="CX17" s="212"/>
      <c r="CY17" s="212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  <c r="DK17" s="212"/>
      <c r="DL17" s="212"/>
      <c r="DM17" s="212"/>
      <c r="DN17" s="212"/>
      <c r="DO17" s="212"/>
      <c r="DP17" s="212"/>
      <c r="DQ17" s="212"/>
      <c r="DR17" s="212"/>
      <c r="DS17" s="212"/>
      <c r="DT17" s="212"/>
      <c r="DU17" s="212"/>
      <c r="DV17" s="212"/>
      <c r="DW17" s="212"/>
      <c r="DX17" s="212"/>
      <c r="DY17" s="212"/>
      <c r="DZ17" s="212"/>
      <c r="EA17" s="212"/>
      <c r="EB17" s="212"/>
      <c r="EC17" s="212"/>
      <c r="ED17" s="212"/>
      <c r="EE17" s="212"/>
      <c r="EF17" s="212"/>
      <c r="EG17" s="212"/>
      <c r="EH17" s="212"/>
      <c r="EI17" s="212"/>
      <c r="EJ17" s="212"/>
      <c r="EK17" s="212"/>
      <c r="EL17" s="212"/>
      <c r="EM17" s="212"/>
      <c r="EN17" s="212"/>
      <c r="EO17" s="212"/>
      <c r="EP17" s="212"/>
      <c r="EQ17" s="212"/>
      <c r="ER17" s="212"/>
      <c r="ES17" s="212"/>
      <c r="ET17" s="212"/>
      <c r="EU17" s="212"/>
      <c r="EV17" s="212"/>
      <c r="EW17" s="212"/>
      <c r="EX17" s="212"/>
      <c r="EY17" s="212"/>
      <c r="EZ17" s="212"/>
      <c r="FA17" s="212"/>
      <c r="FB17" s="212"/>
      <c r="FC17" s="212"/>
      <c r="FD17" s="212"/>
      <c r="FE17" s="212"/>
      <c r="FF17" s="212"/>
      <c r="FG17" s="212"/>
      <c r="FH17" s="212"/>
      <c r="FI17" s="212"/>
      <c r="FJ17" s="212"/>
      <c r="FK17" s="212"/>
      <c r="FL17" s="212"/>
      <c r="FM17" s="212"/>
      <c r="FN17" s="212"/>
      <c r="FO17" s="212"/>
      <c r="FP17" s="212"/>
      <c r="FQ17" s="212"/>
      <c r="FR17" s="212"/>
      <c r="FS17" s="212"/>
      <c r="FT17" s="212"/>
      <c r="FU17" s="212"/>
      <c r="FV17" s="212"/>
      <c r="FW17" s="212"/>
      <c r="FX17" s="212"/>
      <c r="FY17" s="212"/>
      <c r="FZ17" s="212"/>
      <c r="GA17" s="212"/>
      <c r="GB17" s="212"/>
      <c r="GC17" s="212"/>
      <c r="GD17" s="212"/>
      <c r="GE17" s="212"/>
      <c r="GF17" s="212"/>
      <c r="GG17" s="212"/>
      <c r="GH17" s="212"/>
      <c r="GI17" s="212"/>
      <c r="GJ17" s="212"/>
      <c r="GK17" s="212"/>
      <c r="GL17" s="212"/>
      <c r="GM17" s="212"/>
      <c r="GN17" s="212"/>
      <c r="GO17" s="212"/>
      <c r="GP17" s="212"/>
      <c r="GQ17" s="212"/>
      <c r="GR17" s="212"/>
      <c r="GS17" s="212"/>
      <c r="GT17" s="212"/>
      <c r="GU17" s="212"/>
      <c r="GV17" s="212"/>
      <c r="GW17" s="212"/>
      <c r="GX17" s="212"/>
      <c r="GY17" s="212"/>
      <c r="GZ17" s="212"/>
      <c r="HA17" s="212"/>
      <c r="HB17" s="212"/>
      <c r="HC17" s="212"/>
      <c r="HD17" s="212"/>
      <c r="HE17" s="212"/>
      <c r="HF17" s="212"/>
      <c r="HG17" s="212"/>
      <c r="HH17" s="212"/>
      <c r="HI17" s="212"/>
      <c r="HJ17" s="212"/>
      <c r="HK17" s="212"/>
      <c r="HL17" s="212"/>
      <c r="HM17" s="212"/>
      <c r="HN17" s="212"/>
      <c r="HO17" s="212"/>
      <c r="HP17" s="212"/>
      <c r="HQ17" s="212"/>
      <c r="HR17" s="212"/>
      <c r="HS17" s="212"/>
      <c r="HT17" s="212"/>
      <c r="HU17" s="212"/>
      <c r="HV17" s="212"/>
      <c r="HW17" s="212"/>
      <c r="HX17" s="212"/>
      <c r="HY17" s="212"/>
      <c r="HZ17" s="212"/>
      <c r="IA17" s="212"/>
      <c r="IB17" s="212"/>
      <c r="IC17" s="212"/>
      <c r="ID17" s="212"/>
      <c r="IE17" s="212"/>
      <c r="IF17" s="212"/>
      <c r="IG17" s="212"/>
      <c r="IH17" s="212"/>
      <c r="II17" s="212"/>
      <c r="IJ17" s="212"/>
      <c r="IK17" s="212"/>
      <c r="IL17" s="212"/>
      <c r="IM17" s="212"/>
      <c r="IN17" s="212"/>
      <c r="IO17" s="212"/>
      <c r="IP17" s="212"/>
      <c r="IQ17" s="212"/>
      <c r="IR17" s="212"/>
      <c r="IS17" s="212"/>
      <c r="IT17" s="212"/>
      <c r="IU17" s="212"/>
      <c r="IV17" s="212"/>
      <c r="IW17" s="212"/>
    </row>
    <row r="18" s="209" customFormat="1" spans="1:257">
      <c r="A18" s="239" t="s">
        <v>180</v>
      </c>
      <c r="B18" s="239"/>
      <c r="C18" s="239"/>
      <c r="D18" s="240"/>
      <c r="N18" s="211"/>
      <c r="O18" s="211"/>
      <c r="P18" s="211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2"/>
      <c r="BX18" s="212"/>
      <c r="BY18" s="212"/>
      <c r="BZ18" s="212"/>
      <c r="CA18" s="212"/>
      <c r="CB18" s="212"/>
      <c r="CC18" s="212"/>
      <c r="CD18" s="212"/>
      <c r="CE18" s="212"/>
      <c r="CF18" s="212"/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12"/>
      <c r="DT18" s="212"/>
      <c r="DU18" s="212"/>
      <c r="DV18" s="212"/>
      <c r="DW18" s="212"/>
      <c r="DX18" s="212"/>
      <c r="DY18" s="212"/>
      <c r="DZ18" s="212"/>
      <c r="EA18" s="212"/>
      <c r="EB18" s="212"/>
      <c r="EC18" s="212"/>
      <c r="ED18" s="212"/>
      <c r="EE18" s="212"/>
      <c r="EF18" s="212"/>
      <c r="EG18" s="212"/>
      <c r="EH18" s="212"/>
      <c r="EI18" s="212"/>
      <c r="EJ18" s="212"/>
      <c r="EK18" s="212"/>
      <c r="EL18" s="212"/>
      <c r="EM18" s="212"/>
      <c r="EN18" s="212"/>
      <c r="EO18" s="212"/>
      <c r="EP18" s="212"/>
      <c r="EQ18" s="212"/>
      <c r="ER18" s="212"/>
      <c r="ES18" s="212"/>
      <c r="ET18" s="212"/>
      <c r="EU18" s="212"/>
      <c r="EV18" s="212"/>
      <c r="EW18" s="212"/>
      <c r="EX18" s="212"/>
      <c r="EY18" s="212"/>
      <c r="EZ18" s="212"/>
      <c r="FA18" s="212"/>
      <c r="FB18" s="212"/>
      <c r="FC18" s="212"/>
      <c r="FD18" s="212"/>
      <c r="FE18" s="212"/>
      <c r="FF18" s="212"/>
      <c r="FG18" s="212"/>
      <c r="FH18" s="212"/>
      <c r="FI18" s="212"/>
      <c r="FJ18" s="212"/>
      <c r="FK18" s="212"/>
      <c r="FL18" s="212"/>
      <c r="FM18" s="212"/>
      <c r="FN18" s="212"/>
      <c r="FO18" s="212"/>
      <c r="FP18" s="212"/>
      <c r="FQ18" s="212"/>
      <c r="FR18" s="212"/>
      <c r="FS18" s="212"/>
      <c r="FT18" s="212"/>
      <c r="FU18" s="212"/>
      <c r="FV18" s="212"/>
      <c r="FW18" s="212"/>
      <c r="FX18" s="212"/>
      <c r="FY18" s="212"/>
      <c r="FZ18" s="212"/>
      <c r="GA18" s="212"/>
      <c r="GB18" s="212"/>
      <c r="GC18" s="212"/>
      <c r="GD18" s="212"/>
      <c r="GE18" s="212"/>
      <c r="GF18" s="212"/>
      <c r="GG18" s="212"/>
      <c r="GH18" s="212"/>
      <c r="GI18" s="212"/>
      <c r="GJ18" s="212"/>
      <c r="GK18" s="212"/>
      <c r="GL18" s="212"/>
      <c r="GM18" s="212"/>
      <c r="GN18" s="212"/>
      <c r="GO18" s="212"/>
      <c r="GP18" s="212"/>
      <c r="GQ18" s="212"/>
      <c r="GR18" s="212"/>
      <c r="GS18" s="212"/>
      <c r="GT18" s="212"/>
      <c r="GU18" s="212"/>
      <c r="GV18" s="212"/>
      <c r="GW18" s="212"/>
      <c r="GX18" s="212"/>
      <c r="GY18" s="212"/>
      <c r="GZ18" s="212"/>
      <c r="HA18" s="212"/>
      <c r="HB18" s="212"/>
      <c r="HC18" s="212"/>
      <c r="HD18" s="212"/>
      <c r="HE18" s="212"/>
      <c r="HF18" s="212"/>
      <c r="HG18" s="212"/>
      <c r="HH18" s="212"/>
      <c r="HI18" s="212"/>
      <c r="HJ18" s="212"/>
      <c r="HK18" s="212"/>
      <c r="HL18" s="212"/>
      <c r="HM18" s="212"/>
      <c r="HN18" s="212"/>
      <c r="HO18" s="212"/>
      <c r="HP18" s="212"/>
      <c r="HQ18" s="212"/>
      <c r="HR18" s="212"/>
      <c r="HS18" s="212"/>
      <c r="HT18" s="212"/>
      <c r="HU18" s="212"/>
      <c r="HV18" s="212"/>
      <c r="HW18" s="212"/>
      <c r="HX18" s="212"/>
      <c r="HY18" s="212"/>
      <c r="HZ18" s="212"/>
      <c r="IA18" s="212"/>
      <c r="IB18" s="212"/>
      <c r="IC18" s="212"/>
      <c r="ID18" s="212"/>
      <c r="IE18" s="212"/>
      <c r="IF18" s="212"/>
      <c r="IG18" s="212"/>
      <c r="IH18" s="212"/>
      <c r="II18" s="212"/>
      <c r="IJ18" s="212"/>
      <c r="IK18" s="212"/>
      <c r="IL18" s="212"/>
      <c r="IM18" s="212"/>
      <c r="IN18" s="212"/>
      <c r="IO18" s="212"/>
      <c r="IP18" s="212"/>
      <c r="IQ18" s="212"/>
      <c r="IR18" s="212"/>
      <c r="IS18" s="212"/>
      <c r="IT18" s="212"/>
      <c r="IU18" s="212"/>
      <c r="IV18" s="212"/>
      <c r="IW18" s="212"/>
    </row>
    <row r="19" s="209" customFormat="1" spans="4:257">
      <c r="D19" s="210"/>
      <c r="K19" s="264" t="s">
        <v>181</v>
      </c>
      <c r="L19" s="265">
        <v>45646</v>
      </c>
      <c r="M19" s="264" t="s">
        <v>182</v>
      </c>
      <c r="N19" s="266" t="s">
        <v>140</v>
      </c>
      <c r="O19" s="266" t="s">
        <v>183</v>
      </c>
      <c r="P19" s="211" t="s">
        <v>143</v>
      </c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2"/>
      <c r="CJ19" s="212"/>
      <c r="CK19" s="212"/>
      <c r="CL19" s="212"/>
      <c r="CM19" s="212"/>
      <c r="CN19" s="212"/>
      <c r="CO19" s="212"/>
      <c r="CP19" s="212"/>
      <c r="CQ19" s="212"/>
      <c r="CR19" s="212"/>
      <c r="CS19" s="212"/>
      <c r="CT19" s="212"/>
      <c r="CU19" s="212"/>
      <c r="CV19" s="212"/>
      <c r="CW19" s="212"/>
      <c r="CX19" s="212"/>
      <c r="CY19" s="212"/>
      <c r="CZ19" s="212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  <c r="DK19" s="212"/>
      <c r="DL19" s="212"/>
      <c r="DM19" s="212"/>
      <c r="DN19" s="212"/>
      <c r="DO19" s="212"/>
      <c r="DP19" s="212"/>
      <c r="DQ19" s="212"/>
      <c r="DR19" s="212"/>
      <c r="DS19" s="212"/>
      <c r="DT19" s="212"/>
      <c r="DU19" s="212"/>
      <c r="DV19" s="212"/>
      <c r="DW19" s="212"/>
      <c r="DX19" s="212"/>
      <c r="DY19" s="212"/>
      <c r="DZ19" s="212"/>
      <c r="EA19" s="212"/>
      <c r="EB19" s="212"/>
      <c r="EC19" s="212"/>
      <c r="ED19" s="212"/>
      <c r="EE19" s="212"/>
      <c r="EF19" s="212"/>
      <c r="EG19" s="212"/>
      <c r="EH19" s="212"/>
      <c r="EI19" s="212"/>
      <c r="EJ19" s="212"/>
      <c r="EK19" s="212"/>
      <c r="EL19" s="212"/>
      <c r="EM19" s="212"/>
      <c r="EN19" s="212"/>
      <c r="EO19" s="212"/>
      <c r="EP19" s="212"/>
      <c r="EQ19" s="212"/>
      <c r="ER19" s="212"/>
      <c r="ES19" s="212"/>
      <c r="ET19" s="212"/>
      <c r="EU19" s="212"/>
      <c r="EV19" s="212"/>
      <c r="EW19" s="212"/>
      <c r="EX19" s="212"/>
      <c r="EY19" s="212"/>
      <c r="EZ19" s="212"/>
      <c r="FA19" s="212"/>
      <c r="FB19" s="212"/>
      <c r="FC19" s="212"/>
      <c r="FD19" s="212"/>
      <c r="FE19" s="212"/>
      <c r="FF19" s="212"/>
      <c r="FG19" s="212"/>
      <c r="FH19" s="212"/>
      <c r="FI19" s="212"/>
      <c r="FJ19" s="212"/>
      <c r="FK19" s="212"/>
      <c r="FL19" s="212"/>
      <c r="FM19" s="212"/>
      <c r="FN19" s="212"/>
      <c r="FO19" s="212"/>
      <c r="FP19" s="212"/>
      <c r="FQ19" s="212"/>
      <c r="FR19" s="212"/>
      <c r="FS19" s="212"/>
      <c r="FT19" s="212"/>
      <c r="FU19" s="212"/>
      <c r="FV19" s="212"/>
      <c r="FW19" s="212"/>
      <c r="FX19" s="212"/>
      <c r="FY19" s="212"/>
      <c r="FZ19" s="212"/>
      <c r="GA19" s="212"/>
      <c r="GB19" s="212"/>
      <c r="GC19" s="212"/>
      <c r="GD19" s="212"/>
      <c r="GE19" s="212"/>
      <c r="GF19" s="212"/>
      <c r="GG19" s="212"/>
      <c r="GH19" s="212"/>
      <c r="GI19" s="212"/>
      <c r="GJ19" s="212"/>
      <c r="GK19" s="212"/>
      <c r="GL19" s="212"/>
      <c r="GM19" s="212"/>
      <c r="GN19" s="212"/>
      <c r="GO19" s="212"/>
      <c r="GP19" s="212"/>
      <c r="GQ19" s="212"/>
      <c r="GR19" s="212"/>
      <c r="GS19" s="212"/>
      <c r="GT19" s="212"/>
      <c r="GU19" s="212"/>
      <c r="GV19" s="212"/>
      <c r="GW19" s="212"/>
      <c r="GX19" s="212"/>
      <c r="GY19" s="212"/>
      <c r="GZ19" s="212"/>
      <c r="HA19" s="212"/>
      <c r="HB19" s="212"/>
      <c r="HC19" s="212"/>
      <c r="HD19" s="212"/>
      <c r="HE19" s="212"/>
      <c r="HF19" s="212"/>
      <c r="HG19" s="212"/>
      <c r="HH19" s="212"/>
      <c r="HI19" s="212"/>
      <c r="HJ19" s="212"/>
      <c r="HK19" s="212"/>
      <c r="HL19" s="212"/>
      <c r="HM19" s="212"/>
      <c r="HN19" s="212"/>
      <c r="HO19" s="212"/>
      <c r="HP19" s="212"/>
      <c r="HQ19" s="212"/>
      <c r="HR19" s="212"/>
      <c r="HS19" s="212"/>
      <c r="HT19" s="212"/>
      <c r="HU19" s="212"/>
      <c r="HV19" s="212"/>
      <c r="HW19" s="212"/>
      <c r="HX19" s="212"/>
      <c r="HY19" s="212"/>
      <c r="HZ19" s="212"/>
      <c r="IA19" s="212"/>
      <c r="IB19" s="212"/>
      <c r="IC19" s="212"/>
      <c r="ID19" s="212"/>
      <c r="IE19" s="212"/>
      <c r="IF19" s="212"/>
      <c r="IG19" s="212"/>
      <c r="IH19" s="212"/>
      <c r="II19" s="212"/>
      <c r="IJ19" s="212"/>
      <c r="IK19" s="212"/>
      <c r="IL19" s="212"/>
      <c r="IM19" s="212"/>
      <c r="IN19" s="212"/>
      <c r="IO19" s="212"/>
      <c r="IP19" s="212"/>
      <c r="IQ19" s="212"/>
      <c r="IR19" s="212"/>
      <c r="IS19" s="212"/>
      <c r="IT19" s="212"/>
      <c r="IU19" s="212"/>
      <c r="IV19" s="212"/>
      <c r="IW19" s="212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7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8" workbookViewId="0">
      <selection activeCell="O39" sqref="O39"/>
    </sheetView>
  </sheetViews>
  <sheetFormatPr defaultColWidth="10.125" defaultRowHeight="14.25"/>
  <cols>
    <col min="1" max="1" width="9.625" style="130" customWidth="1"/>
    <col min="2" max="2" width="11.125" style="130" customWidth="1"/>
    <col min="3" max="3" width="9.125" style="130" customWidth="1"/>
    <col min="4" max="4" width="9.5" style="130" customWidth="1"/>
    <col min="5" max="5" width="11.375" style="130" customWidth="1"/>
    <col min="6" max="6" width="10.375" style="130" customWidth="1"/>
    <col min="7" max="7" width="9.5" style="130" customWidth="1"/>
    <col min="8" max="8" width="9.125" style="130" customWidth="1"/>
    <col min="9" max="9" width="8.125" style="130" customWidth="1"/>
    <col min="10" max="10" width="10.5" style="130" customWidth="1"/>
    <col min="11" max="11" width="12.125" style="130" customWidth="1"/>
    <col min="12" max="16384" width="10.125" style="130"/>
  </cols>
  <sheetData>
    <row r="1" ht="23.25" spans="1:11">
      <c r="A1" s="131" t="s">
        <v>205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ht="39" customHeight="1" spans="1:11">
      <c r="A2" s="132" t="s">
        <v>53</v>
      </c>
      <c r="B2" s="133" t="s">
        <v>54</v>
      </c>
      <c r="C2" s="133"/>
      <c r="D2" s="134" t="s">
        <v>61</v>
      </c>
      <c r="E2" s="135" t="str">
        <f>首期!B4</f>
        <v>TAJJAN81025</v>
      </c>
      <c r="F2" s="136" t="s">
        <v>207</v>
      </c>
      <c r="G2" s="137" t="s">
        <v>208</v>
      </c>
      <c r="H2" s="138"/>
      <c r="I2" s="166" t="s">
        <v>57</v>
      </c>
      <c r="J2" s="185" t="s">
        <v>56</v>
      </c>
      <c r="K2" s="186"/>
    </row>
    <row r="3" ht="18" customHeight="1" spans="1:11">
      <c r="A3" s="139" t="s">
        <v>75</v>
      </c>
      <c r="B3" s="140">
        <v>3964</v>
      </c>
      <c r="C3" s="140"/>
      <c r="D3" s="141" t="s">
        <v>209</v>
      </c>
      <c r="E3" s="142">
        <v>45698</v>
      </c>
      <c r="F3" s="143"/>
      <c r="G3" s="143"/>
      <c r="H3" s="144" t="s">
        <v>210</v>
      </c>
      <c r="I3" s="144"/>
      <c r="J3" s="144"/>
      <c r="K3" s="187"/>
    </row>
    <row r="4" ht="18" customHeight="1" spans="1:11">
      <c r="A4" s="145" t="s">
        <v>71</v>
      </c>
      <c r="B4" s="140">
        <v>4</v>
      </c>
      <c r="C4" s="140">
        <v>6</v>
      </c>
      <c r="D4" s="146" t="s">
        <v>211</v>
      </c>
      <c r="E4" s="143" t="s">
        <v>212</v>
      </c>
      <c r="F4" s="143"/>
      <c r="G4" s="143"/>
      <c r="H4" s="146" t="s">
        <v>213</v>
      </c>
      <c r="I4" s="146"/>
      <c r="J4" s="158" t="s">
        <v>65</v>
      </c>
      <c r="K4" s="188" t="s">
        <v>66</v>
      </c>
    </row>
    <row r="5" ht="18" customHeight="1" spans="1:11">
      <c r="A5" s="145" t="s">
        <v>214</v>
      </c>
      <c r="B5" s="140">
        <v>1</v>
      </c>
      <c r="C5" s="140"/>
      <c r="D5" s="141" t="s">
        <v>215</v>
      </c>
      <c r="E5" s="141"/>
      <c r="G5" s="141"/>
      <c r="H5" s="146" t="s">
        <v>216</v>
      </c>
      <c r="I5" s="146"/>
      <c r="J5" s="158" t="s">
        <v>65</v>
      </c>
      <c r="K5" s="188" t="s">
        <v>66</v>
      </c>
    </row>
    <row r="6" ht="18" customHeight="1" spans="1:13">
      <c r="A6" s="147" t="s">
        <v>217</v>
      </c>
      <c r="B6" s="148">
        <v>200</v>
      </c>
      <c r="C6" s="148"/>
      <c r="D6" s="149" t="s">
        <v>218</v>
      </c>
      <c r="E6" s="150"/>
      <c r="F6" s="150"/>
      <c r="G6" s="149"/>
      <c r="H6" s="151" t="s">
        <v>219</v>
      </c>
      <c r="I6" s="151"/>
      <c r="J6" s="150" t="s">
        <v>65</v>
      </c>
      <c r="K6" s="189" t="s">
        <v>66</v>
      </c>
      <c r="M6" s="190"/>
    </row>
    <row r="7" ht="18" customHeight="1" spans="1:11">
      <c r="A7" s="152"/>
      <c r="B7" s="153"/>
      <c r="C7" s="153"/>
      <c r="D7" s="152"/>
      <c r="E7" s="153"/>
      <c r="F7" s="154"/>
      <c r="G7" s="152"/>
      <c r="H7" s="154"/>
      <c r="I7" s="153"/>
      <c r="J7" s="153"/>
      <c r="K7" s="153"/>
    </row>
    <row r="8" ht="18" customHeight="1" spans="1:11">
      <c r="A8" s="155" t="s">
        <v>220</v>
      </c>
      <c r="B8" s="136" t="s">
        <v>221</v>
      </c>
      <c r="C8" s="136" t="s">
        <v>222</v>
      </c>
      <c r="D8" s="136" t="s">
        <v>223</v>
      </c>
      <c r="E8" s="136" t="s">
        <v>224</v>
      </c>
      <c r="F8" s="136" t="s">
        <v>225</v>
      </c>
      <c r="G8" s="156" t="s">
        <v>265</v>
      </c>
      <c r="H8" s="157"/>
      <c r="I8" s="157"/>
      <c r="J8" s="157"/>
      <c r="K8" s="191"/>
    </row>
    <row r="9" ht="18" customHeight="1" spans="1:11">
      <c r="A9" s="145" t="s">
        <v>227</v>
      </c>
      <c r="B9" s="146"/>
      <c r="C9" s="158" t="s">
        <v>65</v>
      </c>
      <c r="D9" s="158" t="s">
        <v>66</v>
      </c>
      <c r="E9" s="141" t="s">
        <v>228</v>
      </c>
      <c r="F9" s="159" t="s">
        <v>229</v>
      </c>
      <c r="G9" s="160"/>
      <c r="H9" s="161"/>
      <c r="I9" s="161"/>
      <c r="J9" s="161"/>
      <c r="K9" s="192"/>
    </row>
    <row r="10" ht="18" customHeight="1" spans="1:11">
      <c r="A10" s="145" t="s">
        <v>230</v>
      </c>
      <c r="B10" s="146"/>
      <c r="C10" s="158" t="s">
        <v>65</v>
      </c>
      <c r="D10" s="158" t="s">
        <v>66</v>
      </c>
      <c r="E10" s="141" t="s">
        <v>231</v>
      </c>
      <c r="F10" s="159" t="s">
        <v>232</v>
      </c>
      <c r="G10" s="160" t="s">
        <v>233</v>
      </c>
      <c r="H10" s="161"/>
      <c r="I10" s="161"/>
      <c r="J10" s="161"/>
      <c r="K10" s="192"/>
    </row>
    <row r="11" ht="18" customHeight="1" spans="1:11">
      <c r="A11" s="162" t="s">
        <v>186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93"/>
    </row>
    <row r="12" ht="18" customHeight="1" spans="1:11">
      <c r="A12" s="139" t="s">
        <v>89</v>
      </c>
      <c r="B12" s="158" t="s">
        <v>85</v>
      </c>
      <c r="C12" s="158" t="s">
        <v>86</v>
      </c>
      <c r="D12" s="159"/>
      <c r="E12" s="141" t="s">
        <v>87</v>
      </c>
      <c r="F12" s="158" t="s">
        <v>85</v>
      </c>
      <c r="G12" s="158" t="s">
        <v>86</v>
      </c>
      <c r="H12" s="158"/>
      <c r="I12" s="141" t="s">
        <v>234</v>
      </c>
      <c r="J12" s="158" t="s">
        <v>85</v>
      </c>
      <c r="K12" s="188" t="s">
        <v>86</v>
      </c>
    </row>
    <row r="13" ht="18" customHeight="1" spans="1:11">
      <c r="A13" s="139" t="s">
        <v>92</v>
      </c>
      <c r="B13" s="158" t="s">
        <v>85</v>
      </c>
      <c r="C13" s="158" t="s">
        <v>86</v>
      </c>
      <c r="D13" s="159"/>
      <c r="E13" s="141" t="s">
        <v>97</v>
      </c>
      <c r="F13" s="158" t="s">
        <v>85</v>
      </c>
      <c r="G13" s="158" t="s">
        <v>86</v>
      </c>
      <c r="H13" s="158"/>
      <c r="I13" s="141" t="s">
        <v>235</v>
      </c>
      <c r="J13" s="158" t="s">
        <v>85</v>
      </c>
      <c r="K13" s="188" t="s">
        <v>86</v>
      </c>
    </row>
    <row r="14" ht="18" customHeight="1" spans="1:11">
      <c r="A14" s="147" t="s">
        <v>236</v>
      </c>
      <c r="B14" s="150" t="s">
        <v>85</v>
      </c>
      <c r="C14" s="150" t="s">
        <v>86</v>
      </c>
      <c r="D14" s="164"/>
      <c r="E14" s="149" t="s">
        <v>237</v>
      </c>
      <c r="F14" s="150" t="s">
        <v>85</v>
      </c>
      <c r="G14" s="150" t="s">
        <v>86</v>
      </c>
      <c r="H14" s="150"/>
      <c r="I14" s="149" t="s">
        <v>238</v>
      </c>
      <c r="J14" s="150" t="s">
        <v>85</v>
      </c>
      <c r="K14" s="189" t="s">
        <v>86</v>
      </c>
    </row>
    <row r="15" ht="18" customHeight="1" spans="1:11">
      <c r="A15" s="152"/>
      <c r="B15" s="165"/>
      <c r="C15" s="165"/>
      <c r="D15" s="153"/>
      <c r="E15" s="152"/>
      <c r="F15" s="165"/>
      <c r="G15" s="165"/>
      <c r="H15" s="165"/>
      <c r="I15" s="152"/>
      <c r="J15" s="165"/>
      <c r="K15" s="165"/>
    </row>
    <row r="16" s="128" customFormat="1" ht="18" customHeight="1" spans="1:11">
      <c r="A16" s="132" t="s">
        <v>239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94"/>
    </row>
    <row r="17" ht="18" customHeight="1" spans="1:11">
      <c r="A17" s="145" t="s">
        <v>240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95"/>
    </row>
    <row r="18" ht="18" customHeight="1" spans="1:11">
      <c r="A18" s="145" t="s">
        <v>266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95"/>
    </row>
    <row r="19" ht="22" customHeight="1" spans="1:11">
      <c r="A19" s="167"/>
      <c r="B19" s="158"/>
      <c r="C19" s="158"/>
      <c r="D19" s="158"/>
      <c r="E19" s="158"/>
      <c r="F19" s="158"/>
      <c r="G19" s="158"/>
      <c r="H19" s="158"/>
      <c r="I19" s="158"/>
      <c r="J19" s="158"/>
      <c r="K19" s="188"/>
    </row>
    <row r="20" ht="22" customHeight="1" spans="1:11">
      <c r="A20" s="168"/>
      <c r="B20" s="169"/>
      <c r="C20" s="169"/>
      <c r="D20" s="169"/>
      <c r="E20" s="169"/>
      <c r="F20" s="169"/>
      <c r="G20" s="169"/>
      <c r="H20" s="169"/>
      <c r="I20" s="169"/>
      <c r="J20" s="169"/>
      <c r="K20" s="196"/>
    </row>
    <row r="21" ht="22" customHeight="1" spans="1:11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196"/>
    </row>
    <row r="22" ht="22" customHeight="1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96"/>
    </row>
    <row r="23" ht="22" customHeight="1" spans="1:11">
      <c r="A23" s="170"/>
      <c r="B23" s="171"/>
      <c r="C23" s="171"/>
      <c r="D23" s="171"/>
      <c r="E23" s="171"/>
      <c r="F23" s="171"/>
      <c r="G23" s="171"/>
      <c r="H23" s="171"/>
      <c r="I23" s="171"/>
      <c r="J23" s="171"/>
      <c r="K23" s="197"/>
    </row>
    <row r="24" ht="18" customHeight="1" spans="1:11">
      <c r="A24" s="145" t="s">
        <v>125</v>
      </c>
      <c r="B24" s="146"/>
      <c r="C24" s="158" t="s">
        <v>65</v>
      </c>
      <c r="D24" s="158" t="s">
        <v>66</v>
      </c>
      <c r="E24" s="144"/>
      <c r="F24" s="144"/>
      <c r="G24" s="144"/>
      <c r="H24" s="144"/>
      <c r="I24" s="144"/>
      <c r="J24" s="144"/>
      <c r="K24" s="187"/>
    </row>
    <row r="25" ht="18" customHeight="1" spans="1:11">
      <c r="A25" s="172" t="s">
        <v>242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98"/>
    </row>
    <row r="26" ht="15" spans="1:11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</row>
    <row r="27" ht="20" customHeight="1" spans="1:11">
      <c r="A27" s="175" t="s">
        <v>243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99" t="s">
        <v>244</v>
      </c>
    </row>
    <row r="28" ht="23" customHeight="1" spans="1:11">
      <c r="A28" s="168" t="s">
        <v>193</v>
      </c>
      <c r="B28" s="169"/>
      <c r="C28" s="169"/>
      <c r="D28" s="169"/>
      <c r="E28" s="169"/>
      <c r="F28" s="169"/>
      <c r="G28" s="169"/>
      <c r="H28" s="169"/>
      <c r="I28" s="169"/>
      <c r="J28" s="200"/>
      <c r="K28" s="201">
        <v>2</v>
      </c>
    </row>
    <row r="29" ht="23" customHeight="1" spans="1:11">
      <c r="A29" s="168" t="s">
        <v>267</v>
      </c>
      <c r="B29" s="169"/>
      <c r="C29" s="169"/>
      <c r="D29" s="169"/>
      <c r="E29" s="169"/>
      <c r="F29" s="169"/>
      <c r="G29" s="169"/>
      <c r="H29" s="169"/>
      <c r="I29" s="169"/>
      <c r="J29" s="200"/>
      <c r="K29" s="192">
        <v>1</v>
      </c>
    </row>
    <row r="30" ht="23" customHeight="1" spans="1:11">
      <c r="A30" s="168" t="s">
        <v>268</v>
      </c>
      <c r="B30" s="169"/>
      <c r="C30" s="169"/>
      <c r="D30" s="169"/>
      <c r="E30" s="169"/>
      <c r="F30" s="169"/>
      <c r="G30" s="169"/>
      <c r="H30" s="169"/>
      <c r="I30" s="169"/>
      <c r="J30" s="200"/>
      <c r="K30" s="192">
        <v>2</v>
      </c>
    </row>
    <row r="31" ht="23" customHeight="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200"/>
      <c r="K31" s="192"/>
    </row>
    <row r="32" ht="23" customHeight="1" spans="1:11">
      <c r="A32" s="168"/>
      <c r="B32" s="169"/>
      <c r="C32" s="169"/>
      <c r="D32" s="169"/>
      <c r="E32" s="169"/>
      <c r="F32" s="169"/>
      <c r="G32" s="169"/>
      <c r="H32" s="169"/>
      <c r="I32" s="169"/>
      <c r="J32" s="200"/>
      <c r="K32" s="202"/>
    </row>
    <row r="33" ht="23" customHeight="1" spans="1:11">
      <c r="A33" s="168"/>
      <c r="B33" s="169"/>
      <c r="C33" s="169"/>
      <c r="D33" s="169"/>
      <c r="E33" s="169"/>
      <c r="F33" s="169"/>
      <c r="G33" s="169"/>
      <c r="H33" s="169"/>
      <c r="I33" s="169"/>
      <c r="J33" s="200"/>
      <c r="K33" s="203"/>
    </row>
    <row r="34" ht="23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200"/>
      <c r="K34" s="192"/>
    </row>
    <row r="35" ht="23" customHeight="1" spans="1:11">
      <c r="A35" s="168"/>
      <c r="B35" s="169"/>
      <c r="C35" s="169"/>
      <c r="D35" s="169"/>
      <c r="E35" s="169"/>
      <c r="F35" s="169"/>
      <c r="G35" s="169"/>
      <c r="H35" s="169"/>
      <c r="I35" s="169"/>
      <c r="J35" s="200"/>
      <c r="K35" s="204"/>
    </row>
    <row r="36" ht="23" customHeight="1" spans="1:11">
      <c r="A36" s="176" t="s">
        <v>247</v>
      </c>
      <c r="B36" s="177"/>
      <c r="C36" s="177"/>
      <c r="D36" s="177"/>
      <c r="E36" s="177"/>
      <c r="F36" s="177"/>
      <c r="G36" s="177"/>
      <c r="H36" s="177"/>
      <c r="I36" s="177"/>
      <c r="J36" s="205"/>
      <c r="K36" s="206">
        <f>SUM(K28:K35)</f>
        <v>5</v>
      </c>
    </row>
    <row r="37" ht="18.75" customHeight="1" spans="1:11">
      <c r="A37" s="178" t="s">
        <v>248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7"/>
    </row>
    <row r="38" s="129" customFormat="1" ht="18.75" customHeight="1" spans="1:11">
      <c r="A38" s="145" t="s">
        <v>249</v>
      </c>
      <c r="B38" s="146"/>
      <c r="C38" s="146"/>
      <c r="D38" s="144" t="s">
        <v>250</v>
      </c>
      <c r="E38" s="144"/>
      <c r="F38" s="180" t="s">
        <v>251</v>
      </c>
      <c r="G38" s="181"/>
      <c r="H38" s="146" t="s">
        <v>252</v>
      </c>
      <c r="I38" s="146"/>
      <c r="J38" s="146" t="s">
        <v>253</v>
      </c>
      <c r="K38" s="195"/>
    </row>
    <row r="39" ht="18.75" customHeight="1" spans="1:11">
      <c r="A39" s="145" t="s">
        <v>126</v>
      </c>
      <c r="B39" s="146" t="s">
        <v>269</v>
      </c>
      <c r="C39" s="146"/>
      <c r="D39" s="146"/>
      <c r="E39" s="146"/>
      <c r="F39" s="146"/>
      <c r="G39" s="146"/>
      <c r="H39" s="146"/>
      <c r="I39" s="146"/>
      <c r="J39" s="146"/>
      <c r="K39" s="195"/>
    </row>
    <row r="40" ht="24" customHeight="1" spans="1:1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95"/>
    </row>
    <row r="41" ht="24" customHeight="1" spans="1:1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95"/>
    </row>
    <row r="42" ht="32.1" customHeight="1" spans="1:11">
      <c r="A42" s="147" t="s">
        <v>137</v>
      </c>
      <c r="B42" s="182" t="s">
        <v>255</v>
      </c>
      <c r="C42" s="182"/>
      <c r="D42" s="149" t="s">
        <v>256</v>
      </c>
      <c r="E42" s="164" t="s">
        <v>140</v>
      </c>
      <c r="F42" s="149" t="s">
        <v>141</v>
      </c>
      <c r="G42" s="183">
        <v>45673</v>
      </c>
      <c r="H42" s="184" t="s">
        <v>142</v>
      </c>
      <c r="I42" s="184"/>
      <c r="J42" s="182" t="s">
        <v>143</v>
      </c>
      <c r="K42" s="20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尾期（海外单）</vt:lpstr>
      <vt:lpstr>验货尺寸表 (尾期海外单)</vt:lpstr>
      <vt:lpstr>尾期（第一批）</vt:lpstr>
      <vt:lpstr>验货尺寸表 (第一批) </vt:lpstr>
      <vt:lpstr>尾期（第二批）</vt:lpstr>
      <vt:lpstr>验货尺寸表 (第二批)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2025-02-18T09:22:46Z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