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TAB_RANGE">#REF!</definedName>
    <definedName name="CELL_RANGE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<sst xmlns="http://schemas.openxmlformats.org/spreadsheetml/2006/main" count="1437" uniqueCount="414">
  <si>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</si>
  <si>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</si>
  <si>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</si>
  <si>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</si>
  <si>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</si>
  <si>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</si>
  <si>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</si>
  <si>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</si>
  <si>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</si>
  <si>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</si>
  <si>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</si>
  <si>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</si>
  <si>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</si>
  <si>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</si>
  <si>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</si>
  <si>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</si>
  <si>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</si>
  <si>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</si>
  <si>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</si>
  <si>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</si>
  <si>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</si>
  <si>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</si>
  <si>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</si>
  <si>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</si>
  <si>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</si>
  <si>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</si>
  <si>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</si>
  <si>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</si>
  <si>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</si>
  <si>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</si>
  <si>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</si>
  <si>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</si>
  <si>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</si>
  <si>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</si>
  <si>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</si>
  <si>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</si>
  <si>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</si>
  <si>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</si>
  <si>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</si>
  <si>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</si>
  <si>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</si>
  <si>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</si>
  <si>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</si>
  <si>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</si>
  <si>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</si>
  <si>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</si>
  <si>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</si>
  <si>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</si>
  <si>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</si>
  <si>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</si>
  <si>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</si>
  <si>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</si>
  <si>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</si>
  <si>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</si>
  <si>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</si>
  <si>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</si>
  <si>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</si>
  <si>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</si>
  <si>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</si>
  <si>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穆棱丽鑫智能管理有限公司</t>
  </si>
  <si>
    <t>订单基础信息</t>
  </si>
  <si>
    <t>生产•出货进度</t>
  </si>
  <si>
    <t>指示•确认资料</t>
  </si>
  <si>
    <t>款号</t>
  </si>
  <si>
    <t>TAMMAN82248</t>
  </si>
  <si>
    <t>合同交期</t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</si>
  <si>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</si>
  <si>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</si>
  <si>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</si>
  <si>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</si>
  <si>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</si>
  <si>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</si>
  <si>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</si>
  <si>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</si>
  <si>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</si>
  <si>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</si>
  <si>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</si>
  <si>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</si>
  <si>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</si>
  <si>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</si>
  <si>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CGDD24112100038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</si>
  <si>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</si>
  <si>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</si>
  <si>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</si>
  <si>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</si>
  <si>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</si>
  <si>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</si>
  <si>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</si>
  <si>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</si>
  <si>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</si>
  <si>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</si>
  <si>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</si>
  <si>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</si>
  <si>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</si>
  <si>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</si>
  <si>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</si>
  <si>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</si>
  <si>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</si>
  <si>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</si>
  <si>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</si>
  <si>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</si>
  <si>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</si>
  <si>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</si>
  <si>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</si>
  <si>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</si>
  <si>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</si>
  <si>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</si>
  <si>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</si>
  <si>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</si>
  <si>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</si>
  <si>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</si>
  <si>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</si>
  <si>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</si>
  <si>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</si>
  <si>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</si>
  <si>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</si>
  <si>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</si>
  <si>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黑色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</si>
  <si>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</si>
  <si>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</si>
  <si>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M10件</t>
  </si>
  <si>
    <t>L码10件</t>
  </si>
  <si>
    <t>山川绿色</t>
  </si>
  <si>
    <t>XXL10件</t>
  </si>
  <si>
    <t>XL码10件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</si>
  <si>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</si>
  <si>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</si>
  <si>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</si>
  <si>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</si>
  <si>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</si>
  <si>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</si>
  <si>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</si>
  <si>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</si>
  <si>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</si>
  <si>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</si>
  <si>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</si>
  <si>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</si>
  <si>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</si>
  <si>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</si>
  <si>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</si>
  <si>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</si>
  <si>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</si>
  <si>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</si>
  <si>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冯丽丽</t>
  </si>
  <si>
    <t>【整改结果】</t>
  </si>
  <si>
    <t>TOREAD-QC中期检验报告书</t>
  </si>
  <si>
    <t>采购凭证号</t>
  </si>
  <si>
    <t>【附属资料确认】</t>
  </si>
  <si>
    <t>【检验明细】：检验明细（要求齐色、齐号至少10件检查）</t>
  </si>
  <si>
    <t>黑色：S码/10件   M码/10件  L码/10件   XL码/10件   XXL码/10件  XXXL/10件</t>
  </si>
  <si>
    <t>山川绿色：S码/10件   M码/10件  L码/10件   XL码/10件   XXL码/10件  XXXL/10件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</si>
  <si>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</si>
  <si>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</si>
  <si>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</si>
  <si>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</si>
  <si>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2:熨烫不平整</t>
  </si>
  <si>
    <t>【整改的严重缺陷及整改复核时间】</t>
  </si>
  <si>
    <t xml:space="preserve">检验担当   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</si>
  <si>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</si>
  <si>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</si>
  <si>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</si>
  <si>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</si>
  <si>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</si>
  <si>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</si>
  <si>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</si>
  <si>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</si>
  <si>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</si>
  <si>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</si>
  <si>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</si>
  <si>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</si>
  <si>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</si>
  <si>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</si>
  <si>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</si>
  <si>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</si>
  <si>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</si>
  <si>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</si>
  <si>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采购凭证编号：CGDD24112100038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</si>
  <si>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</si>
  <si>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</si>
  <si>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</si>
  <si>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</si>
  <si>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</si>
  <si>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</si>
  <si>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</si>
  <si>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</si>
  <si>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</si>
  <si>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</si>
  <si>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</si>
  <si>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</si>
  <si>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</si>
  <si>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</si>
  <si>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10件</t>
  </si>
  <si>
    <t>20件</t>
  </si>
  <si>
    <t>情况说明：</t>
  </si>
  <si>
    <t xml:space="preserve">【问题点描述】  </t>
  </si>
  <si>
    <t>1：脏污   1件</t>
  </si>
  <si>
    <t>2: 线头   2件</t>
  </si>
  <si>
    <t>3：熨烫死褶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</si>
  <si>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</si>
  <si>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</si>
  <si>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</si>
  <si>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</si>
  <si>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</si>
  <si>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</si>
  <si>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</si>
  <si>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</si>
  <si>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</si>
  <si>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</si>
  <si>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</si>
  <si>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参考款号：</t>
  </si>
  <si>
    <t>腾圣-穆棱丽鑫</t>
  </si>
  <si>
    <t xml:space="preserve">                号型</t>
  </si>
  <si>
    <t>XS</t>
  </si>
  <si>
    <t>黑色XS</t>
  </si>
  <si>
    <t>山川绿S</t>
  </si>
  <si>
    <t>山川绿M</t>
  </si>
  <si>
    <t>黑色L</t>
  </si>
  <si>
    <t>黑色XL</t>
  </si>
  <si>
    <t>黑色XXL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</si>
  <si>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</si>
  <si>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</si>
  <si>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</si>
  <si>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</si>
  <si>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</si>
  <si>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</si>
  <si>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</si>
  <si>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</si>
  <si>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</si>
  <si>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</t>
  </si>
  <si>
    <t>+0.3/0</t>
  </si>
  <si>
    <t>+0.3/+0.1</t>
  </si>
  <si>
    <t>0/0</t>
  </si>
  <si>
    <t>+0.5/+0.3</t>
  </si>
  <si>
    <t>+0.2/+0.1</t>
  </si>
  <si>
    <t>0/0.1</t>
  </si>
  <si>
    <t>内裆长</t>
  </si>
  <si>
    <t>0/+0</t>
  </si>
  <si>
    <t>-0.5/-0.2</t>
  </si>
  <si>
    <t>腰围（平量）</t>
  </si>
  <si>
    <t>0/-0.2</t>
  </si>
  <si>
    <t>+0.2/-0.2</t>
  </si>
  <si>
    <t>腰围（拉量）</t>
  </si>
  <si>
    <t>+0.3/0.2</t>
  </si>
  <si>
    <t>臀围线（腰下）</t>
  </si>
  <si>
    <t>0/-1</t>
  </si>
  <si>
    <t>臀围</t>
  </si>
  <si>
    <t>+0.2/0</t>
  </si>
  <si>
    <t>-0.2/0</t>
  </si>
  <si>
    <t>0.2/+0.2</t>
  </si>
  <si>
    <t>+0.4/+0.2</t>
  </si>
  <si>
    <t>膝围线（浪下）</t>
  </si>
  <si>
    <t>0/+0.2</t>
  </si>
  <si>
    <t>腿围/2</t>
  </si>
  <si>
    <t>膝围/2</t>
  </si>
  <si>
    <t>+0.3/+0.2</t>
  </si>
  <si>
    <r>
      <rPr>
        <sz val="12"/>
        <color theme="1"/>
        <rFont val="仿宋_GB2312"/>
        <charset val="134"/>
      </rPr>
      <t>脚口/2</t>
    </r>
    <r>
      <rPr>
        <sz val="12"/>
        <color theme="1"/>
        <rFont val="Microsoft YaHei UI"/>
        <charset val="134"/>
      </rPr>
      <t>平</t>
    </r>
  </si>
  <si>
    <t>前裆长 含腰</t>
  </si>
  <si>
    <t>+0.1/0</t>
  </si>
  <si>
    <t>+0.4/0</t>
  </si>
  <si>
    <t>后裆长 含腰</t>
  </si>
  <si>
    <t>+0.5/+0.2</t>
  </si>
  <si>
    <t>0.2/0</t>
  </si>
  <si>
    <t>0/+0.1</t>
  </si>
  <si>
    <t>前插袋开口</t>
  </si>
  <si>
    <t>后插袋开口</t>
  </si>
  <si>
    <t>腰高</t>
  </si>
  <si>
    <t>脚口高</t>
  </si>
  <si>
    <t>腰绳长</t>
  </si>
  <si>
    <t>注：</t>
  </si>
  <si>
    <t>裤装腿围/2——裤底十字缝垂直2厘米处横量至侧缝处</t>
  </si>
  <si>
    <t>臀围——按规格尺寸前门襟下垂直量至两侧缝*2</t>
  </si>
  <si>
    <t>内裆长——裆底十字缝处沿裆缝量至脚口，或前裆缝量至脚口（连裆款式）</t>
  </si>
  <si>
    <t xml:space="preserve">                                                                                                                                                                             </t>
  </si>
  <si>
    <t>黑色S</t>
  </si>
  <si>
    <t>黑色M</t>
  </si>
  <si>
    <t>黑色XXXL</t>
  </si>
  <si>
    <t>0/-0.1</t>
  </si>
  <si>
    <t>山川绿色M</t>
  </si>
  <si>
    <t xml:space="preserve">黑色L </t>
  </si>
  <si>
    <t>山川绿色XL</t>
  </si>
  <si>
    <t>山川绿色XXL</t>
  </si>
  <si>
    <t>测量尺寸</t>
  </si>
  <si>
    <t>0.2/-0.1</t>
  </si>
  <si>
    <t>0/-0.3</t>
  </si>
  <si>
    <t>0.5/+0.1</t>
  </si>
  <si>
    <t>0/+0.5</t>
  </si>
  <si>
    <t>前门襟长（不含腰）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</si>
  <si>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</si>
  <si>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</si>
  <si>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</si>
  <si>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</si>
  <si>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</si>
  <si>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</si>
  <si>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</si>
  <si>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</si>
  <si>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</si>
  <si>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</si>
  <si>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</si>
  <si>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</si>
  <si>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</si>
  <si>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</si>
  <si>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</si>
  <si>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</si>
  <si>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</si>
  <si>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FW12210</t>
  </si>
  <si>
    <t>恒利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</si>
  <si>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</si>
  <si>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</si>
  <si>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</si>
  <si>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</si>
  <si>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</si>
  <si>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</si>
  <si>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</si>
  <si>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</si>
  <si>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</si>
  <si>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</si>
  <si>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</si>
  <si>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</si>
  <si>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</si>
  <si>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</si>
  <si>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</si>
  <si>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</si>
  <si>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</si>
  <si>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</si>
  <si>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洗测5次</t>
  </si>
  <si>
    <t>山东恒利</t>
  </si>
  <si>
    <t xml:space="preserve">FW12210 </t>
  </si>
  <si>
    <t>70D尼氨四面弹</t>
  </si>
  <si>
    <t>FK03701</t>
  </si>
  <si>
    <t xml:space="preserve">G19SS1221/经编面料1 </t>
  </si>
  <si>
    <t>乾丰</t>
  </si>
  <si>
    <t>YK00196</t>
  </si>
  <si>
    <t xml:space="preserve">3#尼龙闭尾反装，DFBW拉头（拉头在中间），不含上下止 </t>
  </si>
  <si>
    <t>YKK</t>
  </si>
  <si>
    <t>LP00189</t>
  </si>
  <si>
    <t xml:space="preserve">视野logo TPU小拉袢 </t>
  </si>
  <si>
    <t>倍腾</t>
  </si>
  <si>
    <t>物料5</t>
  </si>
  <si>
    <t>物料6</t>
  </si>
  <si>
    <t>物料7</t>
  </si>
  <si>
    <t>物料8</t>
  </si>
  <si>
    <t>SJ00103</t>
  </si>
  <si>
    <t>双面磨毛尼龙松紧带（4CM）-品质同SJ00018</t>
  </si>
  <si>
    <t>锦湾</t>
  </si>
  <si>
    <t>XJ00015</t>
  </si>
  <si>
    <t xml:space="preserve">三色花纹弹力绳 </t>
  </si>
  <si>
    <t>泰丰</t>
  </si>
  <si>
    <t>KK00112</t>
  </si>
  <si>
    <t xml:space="preserve">撞色圆形双控卡扣  </t>
  </si>
  <si>
    <t>伟星</t>
  </si>
  <si>
    <t>FZ00020</t>
  </si>
  <si>
    <t xml:space="preserve">三角形佛珠（TPU） </t>
  </si>
  <si>
    <t>QY00024</t>
  </si>
  <si>
    <t xml:space="preserve">TOREAD logo普通漆气眼(0.4CM) </t>
  </si>
  <si>
    <t>ZY00399</t>
  </si>
  <si>
    <t>TOREAD+视野LOGO组合硅胶烫标（5CM）</t>
  </si>
  <si>
    <t>冠荣</t>
  </si>
  <si>
    <t>KK00086</t>
  </si>
  <si>
    <t xml:space="preserve">双孔双绳按压卡扣（0341255） </t>
  </si>
  <si>
    <t>CS00031</t>
  </si>
  <si>
    <t xml:space="preserve">见反光条编织弹力绳 </t>
  </si>
  <si>
    <t>物料9</t>
  </si>
  <si>
    <t>物料10</t>
  </si>
  <si>
    <t>物料11</t>
  </si>
  <si>
    <t>物料12</t>
  </si>
  <si>
    <t>QY00004</t>
  </si>
  <si>
    <t xml:space="preserve">TOREAD水滴状塑胶气眼 </t>
  </si>
  <si>
    <t>ZY00401</t>
  </si>
  <si>
    <t>坐标硅胶烫标（全长6.5CM）</t>
  </si>
  <si>
    <t>嘉美</t>
  </si>
  <si>
    <t>SK00113</t>
  </si>
  <si>
    <t xml:space="preserve">TOREAD滚哑镍黑字下凹摁扣（1.5CM） </t>
  </si>
  <si>
    <t>天路达</t>
  </si>
  <si>
    <t>ZM00056</t>
  </si>
  <si>
    <t>TOREAD主唛/ZZM018/裤子主唛（下装）</t>
  </si>
  <si>
    <t>常美</t>
  </si>
  <si>
    <t>ZM00057</t>
  </si>
  <si>
    <t xml:space="preserve">TOREAD主唛/ZZM019/竖向尺码标 </t>
  </si>
  <si>
    <t>BZ00035-001</t>
  </si>
  <si>
    <t xml:space="preserve">成衣洗水标 </t>
  </si>
  <si>
    <t>宝绅</t>
  </si>
  <si>
    <t>制表时间：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</si>
  <si>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</si>
  <si>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</si>
  <si>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</si>
  <si>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</si>
  <si>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</si>
  <si>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</si>
  <si>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</si>
  <si>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</si>
  <si>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</si>
  <si>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</si>
  <si>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</si>
  <si>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</si>
  <si>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</si>
  <si>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</si>
  <si>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</si>
  <si>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</si>
  <si>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</si>
  <si>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插袋下方</t>
  </si>
  <si>
    <t>印花</t>
  </si>
  <si>
    <t>洗测2次</t>
  </si>
  <si>
    <t>洗测3次</t>
  </si>
  <si>
    <t>洗测4次</t>
  </si>
  <si>
    <t>制表时间</t>
  </si>
  <si>
    <t>测试人签名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</si>
  <si>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</si>
  <si>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 xml:space="preserve"> </t>
  </si>
  <si>
    <t>TOREAD - 织带类缩率测试报告登记表</t>
  </si>
  <si>
    <t>气烫缩</t>
  </si>
  <si>
    <t>经向百分比</t>
  </si>
  <si>
    <t>双面磨毛尼龙松紧带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</si>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</sst>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3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2"/>
      <color theme="1"/>
      <name val="Microsoft YaHei UI"/>
      <charset val="134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8" borderId="8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9" applyNumberFormat="0" applyFill="0" applyAlignment="0" applyProtection="0">
      <alignment vertical="center"/>
    </xf>
    <xf numFmtId="0" fontId="53" fillId="0" borderId="89" applyNumberFormat="0" applyFill="0" applyAlignment="0" applyProtection="0">
      <alignment vertical="center"/>
    </xf>
    <xf numFmtId="0" fontId="54" fillId="0" borderId="9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91" applyNumberFormat="0" applyAlignment="0" applyProtection="0">
      <alignment vertical="center"/>
    </xf>
    <xf numFmtId="0" fontId="56" fillId="10" borderId="92" applyNumberFormat="0" applyAlignment="0" applyProtection="0">
      <alignment vertical="center"/>
    </xf>
    <xf numFmtId="0" fontId="57" fillId="10" borderId="91" applyNumberFormat="0" applyAlignment="0" applyProtection="0">
      <alignment vertical="center"/>
    </xf>
    <xf numFmtId="0" fontId="58" fillId="11" borderId="93" applyNumberFormat="0" applyAlignment="0" applyProtection="0">
      <alignment vertical="center"/>
    </xf>
    <xf numFmtId="0" fontId="59" fillId="0" borderId="94" applyNumberFormat="0" applyFill="0" applyAlignment="0" applyProtection="0">
      <alignment vertical="center"/>
    </xf>
    <xf numFmtId="0" fontId="60" fillId="0" borderId="95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6" fillId="0" borderId="0">
      <alignment vertical="top"/>
    </xf>
    <xf numFmtId="0" fontId="67" fillId="0" borderId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70" fillId="38" borderId="0" applyNumberFormat="0" applyBorder="0" applyAlignment="0" applyProtection="0">
      <alignment vertical="center"/>
    </xf>
    <xf numFmtId="0" fontId="70" fillId="39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70" fillId="41" borderId="0" applyNumberFormat="0" applyBorder="0" applyAlignment="0" applyProtection="0">
      <alignment vertical="center"/>
    </xf>
    <xf numFmtId="0" fontId="70" fillId="4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70" fillId="43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4" borderId="0" applyNumberFormat="0" applyBorder="0" applyAlignment="0" applyProtection="0">
      <alignment vertical="center"/>
    </xf>
    <xf numFmtId="0" fontId="73" fillId="45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5" fillId="55" borderId="96" applyNumberFormat="0" applyAlignment="0" applyProtection="0">
      <alignment vertical="center"/>
    </xf>
    <xf numFmtId="0" fontId="76" fillId="56" borderId="97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39" borderId="0" applyNumberFormat="0" applyBorder="0" applyAlignment="0" applyProtection="0">
      <alignment vertical="center"/>
    </xf>
    <xf numFmtId="0" fontId="79" fillId="0" borderId="98" applyNumberFormat="0" applyFill="0" applyAlignment="0" applyProtection="0">
      <alignment vertical="center"/>
    </xf>
    <xf numFmtId="0" fontId="80" fillId="0" borderId="99" applyNumberFormat="0" applyFill="0" applyAlignment="0" applyProtection="0">
      <alignment vertical="center"/>
    </xf>
    <xf numFmtId="0" fontId="81" fillId="0" borderId="100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42" borderId="96" applyNumberFormat="0" applyAlignment="0" applyProtection="0">
      <alignment vertical="center"/>
    </xf>
    <xf numFmtId="0" fontId="83" fillId="0" borderId="101" applyNumberFormat="0" applyFill="0" applyAlignment="0" applyProtection="0">
      <alignment vertical="center"/>
    </xf>
    <xf numFmtId="0" fontId="84" fillId="57" borderId="0" applyNumberFormat="0" applyBorder="0" applyAlignment="0" applyProtection="0">
      <alignment vertical="center"/>
    </xf>
    <xf numFmtId="176" fontId="67" fillId="0" borderId="0">
      <alignment vertical="center"/>
    </xf>
    <xf numFmtId="0" fontId="68" fillId="58" borderId="102" applyNumberFormat="0" applyFont="0" applyAlignment="0" applyProtection="0">
      <alignment vertical="center"/>
    </xf>
    <xf numFmtId="0" fontId="85" fillId="55" borderId="103" applyNumberFormat="0" applyAlignment="0" applyProtection="0">
      <alignment vertical="center"/>
    </xf>
    <xf numFmtId="0" fontId="86" fillId="0" borderId="0">
      <alignment horizontal="center"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104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56" borderId="97" applyNumberFormat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94" fillId="58" borderId="102" applyNumberFormat="0" applyFont="0" applyAlignment="0" applyProtection="0">
      <alignment vertical="center"/>
    </xf>
    <xf numFmtId="0" fontId="95" fillId="0" borderId="101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9" fontId="96" fillId="0" borderId="0" applyFont="0" applyFill="0" applyBorder="0" applyAlignment="0" applyProtection="0">
      <alignment vertical="center"/>
    </xf>
    <xf numFmtId="0" fontId="97" fillId="58" borderId="102" applyNumberFormat="0" applyFon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98" applyNumberFormat="0" applyFill="0" applyAlignment="0" applyProtection="0">
      <alignment vertical="center"/>
    </xf>
    <xf numFmtId="0" fontId="100" fillId="0" borderId="99" applyNumberFormat="0" applyFill="0" applyAlignment="0" applyProtection="0">
      <alignment vertical="center"/>
    </xf>
    <xf numFmtId="0" fontId="101" fillId="0" borderId="100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>
      <alignment vertical="center"/>
    </xf>
    <xf numFmtId="0" fontId="103" fillId="0" borderId="0" applyNumberFormat="0" applyFill="0" applyBorder="0" applyAlignment="0" applyProtection="0">
      <alignment vertical="top"/>
      <protection locked="0"/>
    </xf>
    <xf numFmtId="0" fontId="74" fillId="38" borderId="0" applyProtection="0">
      <alignment vertical="center"/>
    </xf>
    <xf numFmtId="0" fontId="68" fillId="0" borderId="0">
      <alignment vertical="center"/>
    </xf>
    <xf numFmtId="0" fontId="96" fillId="0" borderId="0">
      <alignment vertical="center"/>
    </xf>
    <xf numFmtId="0" fontId="68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top"/>
    </xf>
    <xf numFmtId="0" fontId="68" fillId="0" borderId="0">
      <alignment vertical="top"/>
    </xf>
    <xf numFmtId="0" fontId="68" fillId="0" borderId="0" applyProtection="0">
      <alignment vertical="center"/>
    </xf>
    <xf numFmtId="0" fontId="32" fillId="0" borderId="0">
      <alignment vertical="center"/>
    </xf>
    <xf numFmtId="0" fontId="104" fillId="0" borderId="0">
      <alignment vertical="center"/>
    </xf>
    <xf numFmtId="0" fontId="32" fillId="0" borderId="0"/>
    <xf numFmtId="0" fontId="32" fillId="0" borderId="0" applyProtection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5" fillId="0" borderId="0">
      <alignment vertical="center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>
      <alignment vertical="center"/>
    </xf>
    <xf numFmtId="0" fontId="107" fillId="0" borderId="0">
      <alignment vertical="center"/>
    </xf>
    <xf numFmtId="0" fontId="108" fillId="55" borderId="103" applyNumberFormat="0" applyAlignment="0" applyProtection="0">
      <alignment vertical="center"/>
    </xf>
    <xf numFmtId="0" fontId="109" fillId="38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110" fillId="39" borderId="0" applyNumberFormat="0" applyBorder="0" applyAlignment="0" applyProtection="0">
      <alignment vertical="center"/>
    </xf>
    <xf numFmtId="0" fontId="78" fillId="39" borderId="0" applyProtection="0">
      <alignment vertical="center"/>
    </xf>
    <xf numFmtId="0" fontId="111" fillId="0" borderId="104" applyNumberFormat="0" applyFill="0" applyAlignment="0" applyProtection="0">
      <alignment vertical="center"/>
    </xf>
    <xf numFmtId="40" fontId="102" fillId="0" borderId="0" applyFont="0" applyFill="0" applyBorder="0" applyAlignment="0" applyProtection="0">
      <alignment vertical="center"/>
    </xf>
    <xf numFmtId="38" fontId="102" fillId="0" borderId="0" applyFont="0" applyFill="0" applyBorder="0" applyAlignment="0" applyProtection="0">
      <alignment vertical="center"/>
    </xf>
    <xf numFmtId="0" fontId="112" fillId="38" borderId="0" applyNumberFormat="0" applyBorder="0" applyAlignment="0" applyProtection="0">
      <alignment vertical="center"/>
    </xf>
    <xf numFmtId="0" fontId="113" fillId="0" borderId="104" applyNumberFormat="0" applyFill="0" applyAlignment="0" applyProtection="0">
      <alignment vertical="center"/>
    </xf>
    <xf numFmtId="0" fontId="114" fillId="55" borderId="96" applyNumberFormat="0" applyAlignment="0" applyProtection="0">
      <alignment vertical="center"/>
    </xf>
    <xf numFmtId="0" fontId="115" fillId="55" borderId="96" applyNumberFormat="0" applyAlignment="0" applyProtection="0">
      <alignment vertical="center"/>
    </xf>
    <xf numFmtId="0" fontId="116" fillId="56" borderId="97" applyNumberFormat="0" applyAlignment="0" applyProtection="0">
      <alignment vertical="center"/>
    </xf>
    <xf numFmtId="0" fontId="117" fillId="0" borderId="98" applyNumberFormat="0" applyFill="0" applyAlignment="0" applyProtection="0">
      <alignment vertical="center"/>
    </xf>
    <xf numFmtId="0" fontId="118" fillId="0" borderId="99" applyNumberFormat="0" applyFill="0" applyAlignment="0" applyProtection="0">
      <alignment vertical="center"/>
    </xf>
    <xf numFmtId="0" fontId="119" fillId="0" borderId="100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101" applyNumberFormat="0" applyFill="0" applyAlignment="0" applyProtection="0">
      <alignment vertical="center"/>
    </xf>
    <xf numFmtId="0" fontId="123" fillId="3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124" fillId="42" borderId="96" applyNumberFormat="0" applyAlignment="0" applyProtection="0">
      <alignment vertical="center"/>
    </xf>
    <xf numFmtId="0" fontId="125" fillId="55" borderId="103" applyNumberFormat="0" applyAlignment="0" applyProtection="0">
      <alignment vertical="center"/>
    </xf>
    <xf numFmtId="0" fontId="126" fillId="42" borderId="96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177" fontId="102" fillId="0" borderId="0" applyFont="0" applyFill="0" applyBorder="0" applyAlignment="0" applyProtection="0">
      <alignment vertical="center"/>
    </xf>
    <xf numFmtId="178" fontId="102" fillId="0" borderId="0" applyFont="0" applyFill="0" applyBorder="0" applyAlignment="0" applyProtection="0">
      <alignment vertical="center"/>
    </xf>
    <xf numFmtId="0" fontId="129" fillId="57" borderId="0" applyNumberFormat="0" applyBorder="0" applyAlignment="0" applyProtection="0">
      <alignment vertical="center"/>
    </xf>
    <xf numFmtId="0" fontId="32" fillId="58" borderId="102" applyNumberFormat="0" applyFont="0" applyAlignment="0" applyProtection="0">
      <alignment vertical="center"/>
    </xf>
    <xf numFmtId="0" fontId="94" fillId="0" borderId="0">
      <alignment vertical="center"/>
    </xf>
    <xf numFmtId="0" fontId="16" fillId="0" borderId="0">
      <alignment horizontal="center" vertical="center"/>
    </xf>
    <xf numFmtId="0" fontId="105" fillId="0" borderId="0" applyProtection="0">
      <alignment vertical="center"/>
    </xf>
    <xf numFmtId="0" fontId="9" fillId="0" borderId="0">
      <alignment horizontal="center" vertical="center"/>
    </xf>
    <xf numFmtId="0" fontId="68" fillId="0" borderId="0">
      <alignment vertical="center"/>
    </xf>
  </cellStyleXfs>
  <cellXfs count="4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6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20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58" fontId="0" fillId="0" borderId="2" xfId="0" applyNumberFormat="1" applyBorder="1"/>
    <xf numFmtId="0" fontId="12" fillId="0" borderId="8" xfId="199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12" fillId="0" borderId="3" xfId="199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6" fillId="0" borderId="2" xfId="199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/>
    </xf>
    <xf numFmtId="0" fontId="12" fillId="0" borderId="10" xfId="199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6" fillId="0" borderId="12" xfId="199" applyFont="1" applyFill="1" applyBorder="1" applyAlignment="1">
      <alignment horizontal="center" vertical="center" wrapText="1"/>
    </xf>
    <xf numFmtId="0" fontId="17" fillId="0" borderId="13" xfId="200" applyFont="1" applyBorder="1" applyAlignment="1">
      <alignment horizontal="center" vertical="center" wrapText="1"/>
    </xf>
    <xf numFmtId="0" fontId="16" fillId="0" borderId="14" xfId="199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0" fontId="12" fillId="0" borderId="4" xfId="199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/>
    <xf numFmtId="0" fontId="15" fillId="0" borderId="2" xfId="0" applyFont="1" applyBorder="1"/>
    <xf numFmtId="0" fontId="18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/>
    </xf>
    <xf numFmtId="0" fontId="13" fillId="0" borderId="2" xfId="0" applyFont="1" applyBorder="1" applyAlignment="1">
      <alignment horizontal="center" vertical="center"/>
    </xf>
    <xf numFmtId="0" fontId="16" fillId="0" borderId="0" xfId="199" applyFont="1" applyFill="1" applyBorder="1" applyAlignment="1">
      <alignment horizontal="center" vertical="center" wrapText="1"/>
    </xf>
    <xf numFmtId="0" fontId="16" fillId="0" borderId="16" xfId="199" applyFont="1" applyFill="1" applyBorder="1" applyAlignment="1">
      <alignment horizontal="center" vertical="center" wrapText="1"/>
    </xf>
    <xf numFmtId="0" fontId="16" fillId="0" borderId="13" xfId="19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17" xfId="20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5" fillId="3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Border="1"/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top"/>
    </xf>
    <xf numFmtId="0" fontId="0" fillId="0" borderId="0" xfId="0" applyAlignment="1">
      <alignment horizontal="center"/>
    </xf>
    <xf numFmtId="0" fontId="13" fillId="0" borderId="0" xfId="0" applyFont="1"/>
    <xf numFmtId="0" fontId="3" fillId="0" borderId="1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3" fillId="3" borderId="2" xfId="0" applyNumberFormat="1" applyFont="1" applyFill="1" applyBorder="1" applyAlignment="1">
      <alignment horizontal="left" vertical="center"/>
    </xf>
    <xf numFmtId="0" fontId="12" fillId="0" borderId="18" xfId="199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2" fillId="0" borderId="19" xfId="199" applyFont="1" applyBorder="1" applyAlignment="1">
      <alignment horizontal="center" vertical="center" wrapText="1"/>
    </xf>
    <xf numFmtId="0" fontId="21" fillId="0" borderId="2" xfId="0" applyFont="1" applyBorder="1"/>
    <xf numFmtId="0" fontId="0" fillId="0" borderId="2" xfId="0" applyFont="1" applyFill="1" applyBorder="1" applyAlignment="1">
      <alignment horizontal="center"/>
    </xf>
    <xf numFmtId="0" fontId="13" fillId="0" borderId="2" xfId="0" applyFont="1" applyBorder="1"/>
    <xf numFmtId="14" fontId="7" fillId="0" borderId="5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23" fillId="2" borderId="3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7" fillId="0" borderId="16" xfId="20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7" fillId="0" borderId="0" xfId="144" applyFont="1" applyFill="1" applyAlignment="1"/>
    <xf numFmtId="0" fontId="17" fillId="0" borderId="0" xfId="144" applyFont="1" applyFill="1" applyAlignment="1">
      <alignment horizontal="center"/>
    </xf>
    <xf numFmtId="180" fontId="17" fillId="0" borderId="0" xfId="144" applyNumberFormat="1" applyFont="1" applyFill="1" applyAlignment="1">
      <alignment horizontal="center"/>
    </xf>
    <xf numFmtId="0" fontId="17" fillId="0" borderId="0" xfId="144" applyFont="1" applyAlignment="1"/>
    <xf numFmtId="0" fontId="24" fillId="3" borderId="0" xfId="152" applyFont="1" applyFill="1" applyAlignment="1">
      <alignment horizontal="center"/>
    </xf>
    <xf numFmtId="0" fontId="25" fillId="3" borderId="0" xfId="152" applyFont="1" applyFill="1" applyAlignment="1">
      <alignment horizontal="center"/>
    </xf>
    <xf numFmtId="0" fontId="25" fillId="3" borderId="2" xfId="152" applyFont="1" applyFill="1" applyBorder="1" applyAlignment="1">
      <alignment horizontal="center"/>
    </xf>
    <xf numFmtId="0" fontId="25" fillId="3" borderId="5" xfId="152" applyFont="1" applyFill="1" applyBorder="1" applyAlignment="1">
      <alignment horizontal="center"/>
    </xf>
    <xf numFmtId="0" fontId="25" fillId="3" borderId="6" xfId="152" applyFont="1" applyFill="1" applyBorder="1" applyAlignment="1">
      <alignment horizontal="center"/>
    </xf>
    <xf numFmtId="0" fontId="25" fillId="3" borderId="7" xfId="152" applyFont="1" applyFill="1" applyBorder="1" applyAlignment="1">
      <alignment horizontal="center"/>
    </xf>
    <xf numFmtId="14" fontId="25" fillId="3" borderId="2" xfId="152" applyNumberFormat="1" applyFont="1" applyFill="1" applyBorder="1" applyAlignment="1">
      <alignment horizontal="center"/>
    </xf>
    <xf numFmtId="0" fontId="25" fillId="0" borderId="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180" fontId="25" fillId="0" borderId="2" xfId="0" applyNumberFormat="1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25" fillId="4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146" applyFont="1" applyFill="1" applyBorder="1" applyAlignment="1">
      <alignment horizontal="left" vertical="center"/>
    </xf>
    <xf numFmtId="0" fontId="5" fillId="3" borderId="2" xfId="146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5" fillId="0" borderId="4" xfId="146" applyFont="1" applyFill="1" applyBorder="1" applyAlignment="1">
      <alignment horizontal="left" vertical="center"/>
    </xf>
    <xf numFmtId="0" fontId="5" fillId="0" borderId="2" xfId="146" applyFont="1" applyFill="1" applyBorder="1" applyAlignment="1">
      <alignment horizontal="center" vertical="center"/>
    </xf>
    <xf numFmtId="0" fontId="5" fillId="0" borderId="5" xfId="146" applyFont="1" applyFill="1" applyBorder="1" applyAlignment="1">
      <alignment horizontal="center" vertical="center"/>
    </xf>
    <xf numFmtId="0" fontId="27" fillId="3" borderId="0" xfId="202" applyFont="1" applyFill="1" applyAlignment="1">
      <alignment horizontal="left"/>
    </xf>
    <xf numFmtId="0" fontId="28" fillId="3" borderId="0" xfId="202" applyFont="1" applyFill="1" applyAlignment="1">
      <alignment horizontal="left"/>
    </xf>
    <xf numFmtId="0" fontId="17" fillId="0" borderId="0" xfId="144" applyFont="1" applyFill="1" applyBorder="1" applyAlignment="1"/>
    <xf numFmtId="0" fontId="29" fillId="3" borderId="7" xfId="147" applyFont="1" applyFill="1" applyBorder="1" applyAlignment="1">
      <alignment horizontal="center" vertical="center"/>
    </xf>
    <xf numFmtId="0" fontId="29" fillId="3" borderId="2" xfId="147" applyFont="1" applyFill="1" applyBorder="1" applyAlignment="1">
      <alignment horizontal="center" vertical="center"/>
    </xf>
    <xf numFmtId="0" fontId="29" fillId="3" borderId="2" xfId="147" applyFont="1" applyFill="1" applyBorder="1" applyAlignment="1">
      <alignment horizontal="left" vertical="center"/>
    </xf>
    <xf numFmtId="0" fontId="29" fillId="3" borderId="0" xfId="147" applyFont="1" applyFill="1" applyBorder="1" applyAlignment="1">
      <alignment horizontal="center" vertical="center"/>
    </xf>
    <xf numFmtId="0" fontId="29" fillId="3" borderId="2" xfId="156" applyFont="1" applyFill="1" applyBorder="1" applyAlignment="1">
      <alignment horizontal="center" vertical="center"/>
    </xf>
    <xf numFmtId="180" fontId="30" fillId="3" borderId="2" xfId="0" applyNumberFormat="1" applyFont="1" applyFill="1" applyBorder="1" applyAlignment="1">
      <alignment horizontal="center"/>
    </xf>
    <xf numFmtId="0" fontId="29" fillId="3" borderId="0" xfId="147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31" fillId="3" borderId="2" xfId="156" applyFont="1" applyFill="1" applyBorder="1" applyAlignment="1">
      <alignment horizontal="center" vertical="center"/>
    </xf>
    <xf numFmtId="0" fontId="29" fillId="3" borderId="0" xfId="156" applyFont="1" applyFill="1" applyBorder="1" applyAlignment="1">
      <alignment horizontal="center" vertical="center"/>
    </xf>
    <xf numFmtId="180" fontId="27" fillId="0" borderId="2" xfId="158" applyNumberFormat="1" applyFont="1" applyFill="1" applyBorder="1" applyAlignment="1">
      <alignment horizontal="center"/>
    </xf>
    <xf numFmtId="0" fontId="31" fillId="3" borderId="0" xfId="156" applyFont="1" applyFill="1" applyBorder="1" applyAlignment="1">
      <alignment horizontal="center" vertical="center"/>
    </xf>
    <xf numFmtId="49" fontId="31" fillId="3" borderId="0" xfId="157" applyNumberFormat="1" applyFont="1" applyFill="1" applyBorder="1" applyAlignment="1">
      <alignment horizontal="center" vertical="center"/>
    </xf>
    <xf numFmtId="180" fontId="27" fillId="3" borderId="2" xfId="158" applyNumberFormat="1" applyFont="1" applyFill="1" applyBorder="1" applyAlignment="1">
      <alignment horizontal="center"/>
    </xf>
    <xf numFmtId="180" fontId="27" fillId="0" borderId="2" xfId="158" applyNumberFormat="1" applyFont="1" applyFill="1" applyBorder="1" applyAlignment="1"/>
    <xf numFmtId="180" fontId="27" fillId="0" borderId="2" xfId="158" applyNumberFormat="1" applyFont="1" applyFill="1" applyBorder="1" applyAlignment="1">
      <alignment horizontal="left"/>
    </xf>
    <xf numFmtId="180" fontId="27" fillId="0" borderId="0" xfId="158" applyNumberFormat="1" applyFont="1" applyFill="1" applyBorder="1" applyAlignment="1">
      <alignment horizontal="center"/>
    </xf>
    <xf numFmtId="0" fontId="17" fillId="0" borderId="2" xfId="144" applyFont="1" applyFill="1" applyBorder="1" applyAlignment="1"/>
    <xf numFmtId="0" fontId="29" fillId="3" borderId="7" xfId="156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7" fillId="0" borderId="2" xfId="152" applyFont="1" applyBorder="1" applyAlignment="1"/>
    <xf numFmtId="0" fontId="24" fillId="3" borderId="2" xfId="152" applyFont="1" applyFill="1" applyBorder="1" applyAlignment="1">
      <alignment horizontal="center"/>
    </xf>
    <xf numFmtId="0" fontId="17" fillId="3" borderId="0" xfId="144" applyFont="1" applyFill="1" applyAlignment="1">
      <alignment horizontal="center"/>
    </xf>
    <xf numFmtId="180" fontId="17" fillId="3" borderId="0" xfId="144" applyNumberFormat="1" applyFont="1" applyFill="1" applyAlignment="1">
      <alignment horizontal="center"/>
    </xf>
    <xf numFmtId="0" fontId="17" fillId="3" borderId="0" xfId="144" applyFont="1" applyFill="1" applyAlignment="1"/>
    <xf numFmtId="0" fontId="32" fillId="0" borderId="0" xfId="147" applyFill="1" applyBorder="1" applyAlignment="1">
      <alignment horizontal="left" vertical="center"/>
    </xf>
    <xf numFmtId="0" fontId="32" fillId="0" borderId="0" xfId="147" applyFont="1" applyFill="1" applyAlignment="1">
      <alignment horizontal="left" vertical="center"/>
    </xf>
    <xf numFmtId="0" fontId="32" fillId="0" borderId="0" xfId="147" applyFill="1" applyAlignment="1">
      <alignment horizontal="left" vertical="center"/>
    </xf>
    <xf numFmtId="0" fontId="33" fillId="0" borderId="20" xfId="147" applyFont="1" applyFill="1" applyBorder="1" applyAlignment="1">
      <alignment horizontal="center" vertical="top"/>
    </xf>
    <xf numFmtId="0" fontId="34" fillId="0" borderId="21" xfId="147" applyFont="1" applyFill="1" applyBorder="1" applyAlignment="1">
      <alignment horizontal="left" vertical="center"/>
    </xf>
    <xf numFmtId="0" fontId="35" fillId="0" borderId="22" xfId="147" applyFont="1" applyFill="1" applyBorder="1" applyAlignment="1">
      <alignment horizontal="center" vertical="center"/>
    </xf>
    <xf numFmtId="0" fontId="34" fillId="0" borderId="22" xfId="147" applyFont="1" applyFill="1" applyBorder="1" applyAlignment="1">
      <alignment horizontal="center" vertical="center"/>
    </xf>
    <xf numFmtId="58" fontId="20" fillId="0" borderId="23" xfId="147" applyNumberFormat="1" applyFont="1" applyFill="1" applyBorder="1" applyAlignment="1">
      <alignment horizontal="center" vertical="center"/>
    </xf>
    <xf numFmtId="0" fontId="20" fillId="0" borderId="23" xfId="147" applyFont="1" applyFill="1" applyBorder="1" applyAlignment="1">
      <alignment horizontal="center" vertical="center"/>
    </xf>
    <xf numFmtId="0" fontId="20" fillId="0" borderId="0" xfId="147" applyFont="1" applyFill="1" applyAlignment="1">
      <alignment horizontal="left" vertical="center"/>
    </xf>
    <xf numFmtId="0" fontId="34" fillId="0" borderId="24" xfId="147" applyFont="1" applyFill="1" applyBorder="1" applyAlignment="1">
      <alignment vertical="center"/>
    </xf>
    <xf numFmtId="0" fontId="35" fillId="0" borderId="23" xfId="147" applyFont="1" applyFill="1" applyBorder="1" applyAlignment="1">
      <alignment horizontal="center" vertical="center"/>
    </xf>
    <xf numFmtId="0" fontId="34" fillId="0" borderId="23" xfId="147" applyFont="1" applyFill="1" applyBorder="1" applyAlignment="1">
      <alignment vertical="center"/>
    </xf>
    <xf numFmtId="0" fontId="34" fillId="0" borderId="23" xfId="147" applyFont="1" applyFill="1" applyBorder="1" applyAlignment="1">
      <alignment horizontal="center" vertical="center"/>
    </xf>
    <xf numFmtId="0" fontId="34" fillId="0" borderId="24" xfId="147" applyFont="1" applyFill="1" applyBorder="1" applyAlignment="1">
      <alignment horizontal="left" vertical="center"/>
    </xf>
    <xf numFmtId="0" fontId="35" fillId="0" borderId="23" xfId="147" applyFont="1" applyFill="1" applyBorder="1" applyAlignment="1">
      <alignment horizontal="right" vertical="center"/>
    </xf>
    <xf numFmtId="0" fontId="34" fillId="0" borderId="23" xfId="147" applyFont="1" applyFill="1" applyBorder="1" applyAlignment="1">
      <alignment horizontal="left" vertical="center"/>
    </xf>
    <xf numFmtId="0" fontId="34" fillId="0" borderId="25" xfId="147" applyFont="1" applyFill="1" applyBorder="1" applyAlignment="1">
      <alignment vertical="center"/>
    </xf>
    <xf numFmtId="0" fontId="35" fillId="0" borderId="26" xfId="147" applyFont="1" applyFill="1" applyBorder="1" applyAlignment="1">
      <alignment horizontal="right" vertical="center"/>
    </xf>
    <xf numFmtId="0" fontId="34" fillId="0" borderId="26" xfId="147" applyFont="1" applyFill="1" applyBorder="1" applyAlignment="1">
      <alignment vertical="center"/>
    </xf>
    <xf numFmtId="0" fontId="20" fillId="0" borderId="26" xfId="147" applyFont="1" applyFill="1" applyBorder="1" applyAlignment="1">
      <alignment horizontal="left" vertical="center"/>
    </xf>
    <xf numFmtId="0" fontId="34" fillId="0" borderId="26" xfId="147" applyFont="1" applyFill="1" applyBorder="1" applyAlignment="1">
      <alignment horizontal="left" vertical="center"/>
    </xf>
    <xf numFmtId="0" fontId="34" fillId="0" borderId="0" xfId="147" applyFont="1" applyFill="1" applyBorder="1" applyAlignment="1">
      <alignment vertical="center"/>
    </xf>
    <xf numFmtId="0" fontId="20" fillId="0" borderId="0" xfId="147" applyFont="1" applyFill="1" applyBorder="1" applyAlignment="1">
      <alignment vertical="center"/>
    </xf>
    <xf numFmtId="0" fontId="34" fillId="0" borderId="21" xfId="147" applyFont="1" applyFill="1" applyBorder="1" applyAlignment="1">
      <alignment vertical="center"/>
    </xf>
    <xf numFmtId="0" fontId="34" fillId="0" borderId="22" xfId="147" applyFont="1" applyFill="1" applyBorder="1" applyAlignment="1">
      <alignment vertical="center"/>
    </xf>
    <xf numFmtId="0" fontId="34" fillId="3" borderId="27" xfId="147" applyFont="1" applyFill="1" applyBorder="1" applyAlignment="1">
      <alignment horizontal="left" vertical="center"/>
    </xf>
    <xf numFmtId="0" fontId="34" fillId="3" borderId="28" xfId="147" applyFont="1" applyFill="1" applyBorder="1" applyAlignment="1">
      <alignment horizontal="left" vertical="center"/>
    </xf>
    <xf numFmtId="0" fontId="20" fillId="0" borderId="23" xfId="147" applyFont="1" applyFill="1" applyBorder="1" applyAlignment="1">
      <alignment horizontal="left" vertical="center"/>
    </xf>
    <xf numFmtId="0" fontId="20" fillId="0" borderId="23" xfId="147" applyFont="1" applyFill="1" applyBorder="1" applyAlignment="1">
      <alignment vertical="center"/>
    </xf>
    <xf numFmtId="0" fontId="20" fillId="0" borderId="29" xfId="147" applyFont="1" applyFill="1" applyBorder="1" applyAlignment="1">
      <alignment horizontal="center" vertical="center"/>
    </xf>
    <xf numFmtId="0" fontId="20" fillId="0" borderId="30" xfId="147" applyFont="1" applyFill="1" applyBorder="1" applyAlignment="1">
      <alignment horizontal="center" vertical="center"/>
    </xf>
    <xf numFmtId="0" fontId="36" fillId="0" borderId="31" xfId="147" applyFont="1" applyFill="1" applyBorder="1" applyAlignment="1">
      <alignment horizontal="left" vertical="center"/>
    </xf>
    <xf numFmtId="0" fontId="36" fillId="0" borderId="30" xfId="147" applyFont="1" applyFill="1" applyBorder="1" applyAlignment="1">
      <alignment horizontal="left" vertical="center"/>
    </xf>
    <xf numFmtId="0" fontId="20" fillId="0" borderId="26" xfId="147" applyFont="1" applyFill="1" applyBorder="1" applyAlignment="1">
      <alignment vertical="center"/>
    </xf>
    <xf numFmtId="0" fontId="20" fillId="0" borderId="0" xfId="147" applyFont="1" applyFill="1" applyBorder="1" applyAlignment="1">
      <alignment horizontal="left" vertical="center"/>
    </xf>
    <xf numFmtId="0" fontId="34" fillId="0" borderId="22" xfId="147" applyFont="1" applyFill="1" applyBorder="1" applyAlignment="1">
      <alignment horizontal="left" vertical="center"/>
    </xf>
    <xf numFmtId="0" fontId="20" fillId="0" borderId="23" xfId="147" applyFont="1" applyFill="1" applyBorder="1" applyAlignment="1">
      <alignment horizontal="left" vertical="center" wrapText="1"/>
    </xf>
    <xf numFmtId="0" fontId="20" fillId="0" borderId="24" xfId="147" applyFont="1" applyFill="1" applyBorder="1" applyAlignment="1">
      <alignment horizontal="left" vertical="center" wrapText="1"/>
    </xf>
    <xf numFmtId="0" fontId="34" fillId="0" borderId="25" xfId="147" applyFont="1" applyFill="1" applyBorder="1" applyAlignment="1">
      <alignment horizontal="left" vertical="center"/>
    </xf>
    <xf numFmtId="0" fontId="32" fillId="0" borderId="26" xfId="147" applyFill="1" applyBorder="1" applyAlignment="1">
      <alignment horizontal="center" vertical="center"/>
    </xf>
    <xf numFmtId="0" fontId="34" fillId="0" borderId="32" xfId="147" applyFont="1" applyFill="1" applyBorder="1" applyAlignment="1">
      <alignment horizontal="center" vertical="center"/>
    </xf>
    <xf numFmtId="0" fontId="34" fillId="0" borderId="33" xfId="147" applyFont="1" applyFill="1" applyBorder="1" applyAlignment="1">
      <alignment horizontal="left" vertical="center"/>
    </xf>
    <xf numFmtId="0" fontId="34" fillId="0" borderId="28" xfId="147" applyFont="1" applyFill="1" applyBorder="1" applyAlignment="1">
      <alignment horizontal="left" vertical="center"/>
    </xf>
    <xf numFmtId="0" fontId="32" fillId="0" borderId="31" xfId="147" applyFont="1" applyFill="1" applyBorder="1" applyAlignment="1">
      <alignment horizontal="left" vertical="center"/>
    </xf>
    <xf numFmtId="0" fontId="32" fillId="0" borderId="30" xfId="147" applyFont="1" applyFill="1" applyBorder="1" applyAlignment="1">
      <alignment horizontal="left" vertical="center"/>
    </xf>
    <xf numFmtId="0" fontId="20" fillId="0" borderId="31" xfId="147" applyFont="1" applyFill="1" applyBorder="1" applyAlignment="1">
      <alignment horizontal="left" vertical="center"/>
    </xf>
    <xf numFmtId="0" fontId="20" fillId="0" borderId="30" xfId="147" applyFont="1" applyFill="1" applyBorder="1" applyAlignment="1">
      <alignment horizontal="left" vertical="center"/>
    </xf>
    <xf numFmtId="0" fontId="37" fillId="0" borderId="31" xfId="147" applyFont="1" applyFill="1" applyBorder="1" applyAlignment="1">
      <alignment horizontal="left" vertical="center"/>
    </xf>
    <xf numFmtId="0" fontId="20" fillId="0" borderId="34" xfId="147" applyFont="1" applyFill="1" applyBorder="1" applyAlignment="1">
      <alignment horizontal="left" vertical="center"/>
    </xf>
    <xf numFmtId="0" fontId="20" fillId="0" borderId="35" xfId="147" applyFont="1" applyFill="1" applyBorder="1" applyAlignment="1">
      <alignment horizontal="left" vertical="center"/>
    </xf>
    <xf numFmtId="0" fontId="36" fillId="0" borderId="21" xfId="147" applyFont="1" applyFill="1" applyBorder="1" applyAlignment="1">
      <alignment horizontal="left" vertical="center"/>
    </xf>
    <xf numFmtId="0" fontId="36" fillId="0" borderId="22" xfId="147" applyFont="1" applyFill="1" applyBorder="1" applyAlignment="1">
      <alignment horizontal="left" vertical="center"/>
    </xf>
    <xf numFmtId="0" fontId="34" fillId="0" borderId="29" xfId="147" applyFont="1" applyFill="1" applyBorder="1" applyAlignment="1">
      <alignment horizontal="left" vertical="center"/>
    </xf>
    <xf numFmtId="0" fontId="34" fillId="0" borderId="36" xfId="147" applyFont="1" applyFill="1" applyBorder="1" applyAlignment="1">
      <alignment horizontal="left" vertical="center"/>
    </xf>
    <xf numFmtId="0" fontId="20" fillId="0" borderId="26" xfId="147" applyFont="1" applyFill="1" applyBorder="1" applyAlignment="1">
      <alignment horizontal="center" vertical="center"/>
    </xf>
    <xf numFmtId="58" fontId="20" fillId="0" borderId="26" xfId="147" applyNumberFormat="1" applyFont="1" applyFill="1" applyBorder="1" applyAlignment="1">
      <alignment vertical="center"/>
    </xf>
    <xf numFmtId="0" fontId="34" fillId="0" borderId="26" xfId="147" applyFont="1" applyFill="1" applyBorder="1" applyAlignment="1">
      <alignment horizontal="center" vertical="center"/>
    </xf>
    <xf numFmtId="0" fontId="20" fillId="0" borderId="22" xfId="147" applyFont="1" applyFill="1" applyBorder="1" applyAlignment="1">
      <alignment horizontal="center" vertical="center"/>
    </xf>
    <xf numFmtId="0" fontId="20" fillId="0" borderId="37" xfId="147" applyFont="1" applyFill="1" applyBorder="1" applyAlignment="1">
      <alignment horizontal="center" vertical="center"/>
    </xf>
    <xf numFmtId="0" fontId="34" fillId="0" borderId="38" xfId="147" applyFont="1" applyFill="1" applyBorder="1" applyAlignment="1">
      <alignment horizontal="center" vertical="center"/>
    </xf>
    <xf numFmtId="0" fontId="20" fillId="0" borderId="38" xfId="147" applyFont="1" applyFill="1" applyBorder="1" applyAlignment="1">
      <alignment horizontal="left" vertical="center"/>
    </xf>
    <xf numFmtId="0" fontId="20" fillId="0" borderId="39" xfId="147" applyFont="1" applyFill="1" applyBorder="1" applyAlignment="1">
      <alignment horizontal="left" vertical="center"/>
    </xf>
    <xf numFmtId="0" fontId="34" fillId="3" borderId="40" xfId="147" applyFont="1" applyFill="1" applyBorder="1" applyAlignment="1">
      <alignment horizontal="left" vertical="center"/>
    </xf>
    <xf numFmtId="0" fontId="20" fillId="0" borderId="41" xfId="147" applyFont="1" applyFill="1" applyBorder="1" applyAlignment="1">
      <alignment horizontal="center" vertical="center"/>
    </xf>
    <xf numFmtId="0" fontId="36" fillId="0" borderId="41" xfId="147" applyFont="1" applyFill="1" applyBorder="1" applyAlignment="1">
      <alignment horizontal="left" vertical="center"/>
    </xf>
    <xf numFmtId="0" fontId="34" fillId="0" borderId="37" xfId="147" applyFont="1" applyFill="1" applyBorder="1" applyAlignment="1">
      <alignment horizontal="left" vertical="center"/>
    </xf>
    <xf numFmtId="0" fontId="34" fillId="0" borderId="38" xfId="147" applyFont="1" applyFill="1" applyBorder="1" applyAlignment="1">
      <alignment horizontal="left" vertical="center"/>
    </xf>
    <xf numFmtId="0" fontId="34" fillId="0" borderId="38" xfId="147" applyFont="1" applyFill="1" applyBorder="1" applyAlignment="1">
      <alignment vertical="center"/>
    </xf>
    <xf numFmtId="0" fontId="20" fillId="0" borderId="38" xfId="147" applyFont="1" applyFill="1" applyBorder="1" applyAlignment="1">
      <alignment horizontal="left" vertical="center" wrapText="1"/>
    </xf>
    <xf numFmtId="0" fontId="32" fillId="0" borderId="39" xfId="147" applyFill="1" applyBorder="1" applyAlignment="1">
      <alignment horizontal="center" vertical="center"/>
    </xf>
    <xf numFmtId="0" fontId="34" fillId="0" borderId="40" xfId="147" applyFont="1" applyFill="1" applyBorder="1" applyAlignment="1">
      <alignment horizontal="left" vertical="center"/>
    </xf>
    <xf numFmtId="0" fontId="32" fillId="0" borderId="41" xfId="147" applyFont="1" applyFill="1" applyBorder="1" applyAlignment="1">
      <alignment horizontal="left" vertical="center"/>
    </xf>
    <xf numFmtId="0" fontId="20" fillId="0" borderId="41" xfId="147" applyFont="1" applyFill="1" applyBorder="1" applyAlignment="1">
      <alignment horizontal="left" vertical="center"/>
    </xf>
    <xf numFmtId="0" fontId="20" fillId="0" borderId="42" xfId="147" applyFont="1" applyFill="1" applyBorder="1" applyAlignment="1">
      <alignment horizontal="left" vertical="center"/>
    </xf>
    <xf numFmtId="0" fontId="36" fillId="0" borderId="37" xfId="147" applyFont="1" applyFill="1" applyBorder="1" applyAlignment="1">
      <alignment horizontal="left" vertical="center"/>
    </xf>
    <xf numFmtId="0" fontId="20" fillId="0" borderId="39" xfId="147" applyFont="1" applyFill="1" applyBorder="1" applyAlignment="1">
      <alignment horizontal="center" vertical="center"/>
    </xf>
    <xf numFmtId="0" fontId="32" fillId="0" borderId="0" xfId="147" applyFont="1" applyAlignment="1">
      <alignment horizontal="left" vertical="center"/>
    </xf>
    <xf numFmtId="0" fontId="38" fillId="0" borderId="20" xfId="147" applyFont="1" applyBorder="1" applyAlignment="1">
      <alignment horizontal="center" vertical="top"/>
    </xf>
    <xf numFmtId="0" fontId="37" fillId="0" borderId="43" xfId="147" applyFont="1" applyBorder="1" applyAlignment="1">
      <alignment horizontal="left" vertical="center"/>
    </xf>
    <xf numFmtId="0" fontId="35" fillId="0" borderId="44" xfId="147" applyFont="1" applyBorder="1" applyAlignment="1">
      <alignment horizontal="center" vertical="center"/>
    </xf>
    <xf numFmtId="0" fontId="37" fillId="0" borderId="44" xfId="147" applyFont="1" applyBorder="1" applyAlignment="1">
      <alignment horizontal="center" vertical="center"/>
    </xf>
    <xf numFmtId="0" fontId="36" fillId="0" borderId="44" xfId="147" applyFont="1" applyBorder="1" applyAlignment="1">
      <alignment horizontal="left" vertical="center"/>
    </xf>
    <xf numFmtId="0" fontId="36" fillId="0" borderId="21" xfId="147" applyFont="1" applyBorder="1" applyAlignment="1">
      <alignment horizontal="center" vertical="center"/>
    </xf>
    <xf numFmtId="0" fontId="36" fillId="0" borderId="22" xfId="147" applyFont="1" applyBorder="1" applyAlignment="1">
      <alignment horizontal="center" vertical="center"/>
    </xf>
    <xf numFmtId="0" fontId="36" fillId="0" borderId="37" xfId="147" applyFont="1" applyBorder="1" applyAlignment="1">
      <alignment horizontal="center" vertical="center"/>
    </xf>
    <xf numFmtId="0" fontId="37" fillId="0" borderId="21" xfId="147" applyFont="1" applyBorder="1" applyAlignment="1">
      <alignment horizontal="center" vertical="center"/>
    </xf>
    <xf numFmtId="0" fontId="37" fillId="0" borderId="22" xfId="147" applyFont="1" applyBorder="1" applyAlignment="1">
      <alignment horizontal="center" vertical="center"/>
    </xf>
    <xf numFmtId="0" fontId="37" fillId="0" borderId="37" xfId="147" applyFont="1" applyBorder="1" applyAlignment="1">
      <alignment horizontal="center" vertical="center"/>
    </xf>
    <xf numFmtId="0" fontId="36" fillId="0" borderId="24" xfId="147" applyFont="1" applyBorder="1" applyAlignment="1">
      <alignment horizontal="left" vertical="center"/>
    </xf>
    <xf numFmtId="0" fontId="36" fillId="0" borderId="23" xfId="147" applyFont="1" applyBorder="1" applyAlignment="1">
      <alignment horizontal="left" vertical="center"/>
    </xf>
    <xf numFmtId="14" fontId="35" fillId="0" borderId="23" xfId="147" applyNumberFormat="1" applyFont="1" applyFill="1" applyBorder="1" applyAlignment="1">
      <alignment horizontal="center" vertical="center"/>
    </xf>
    <xf numFmtId="14" fontId="35" fillId="0" borderId="38" xfId="147" applyNumberFormat="1" applyFont="1" applyFill="1" applyBorder="1" applyAlignment="1">
      <alignment horizontal="center" vertical="center"/>
    </xf>
    <xf numFmtId="0" fontId="36" fillId="0" borderId="24" xfId="147" applyFont="1" applyBorder="1" applyAlignment="1">
      <alignment vertical="center"/>
    </xf>
    <xf numFmtId="0" fontId="35" fillId="0" borderId="23" xfId="147" applyFont="1" applyBorder="1" applyAlignment="1">
      <alignment vertical="center"/>
    </xf>
    <xf numFmtId="0" fontId="35" fillId="0" borderId="38" xfId="147" applyFont="1" applyBorder="1" applyAlignment="1">
      <alignment vertical="center"/>
    </xf>
    <xf numFmtId="0" fontId="36" fillId="0" borderId="23" xfId="147" applyFont="1" applyBorder="1" applyAlignment="1">
      <alignment vertical="center"/>
    </xf>
    <xf numFmtId="0" fontId="35" fillId="0" borderId="29" xfId="147" applyFont="1" applyBorder="1" applyAlignment="1">
      <alignment horizontal="left" vertical="center"/>
    </xf>
    <xf numFmtId="0" fontId="35" fillId="0" borderId="41" xfId="147" applyFont="1" applyBorder="1" applyAlignment="1">
      <alignment horizontal="left" vertical="center"/>
    </xf>
    <xf numFmtId="0" fontId="32" fillId="0" borderId="23" xfId="147" applyFont="1" applyBorder="1" applyAlignment="1">
      <alignment vertical="center"/>
    </xf>
    <xf numFmtId="0" fontId="36" fillId="0" borderId="25" xfId="147" applyFont="1" applyBorder="1" applyAlignment="1">
      <alignment vertical="center"/>
    </xf>
    <xf numFmtId="0" fontId="35" fillId="3" borderId="26" xfId="147" applyFont="1" applyFill="1" applyBorder="1" applyAlignment="1">
      <alignment horizontal="center" vertical="center"/>
    </xf>
    <xf numFmtId="0" fontId="35" fillId="3" borderId="39" xfId="147" applyFont="1" applyFill="1" applyBorder="1" applyAlignment="1">
      <alignment horizontal="center" vertical="center"/>
    </xf>
    <xf numFmtId="0" fontId="36" fillId="0" borderId="25" xfId="147" applyFont="1" applyBorder="1" applyAlignment="1">
      <alignment horizontal="left" vertical="center"/>
    </xf>
    <xf numFmtId="0" fontId="36" fillId="0" borderId="26" xfId="147" applyFont="1" applyBorder="1" applyAlignment="1">
      <alignment horizontal="left" vertical="center"/>
    </xf>
    <xf numFmtId="14" fontId="35" fillId="0" borderId="26" xfId="147" applyNumberFormat="1" applyFont="1" applyFill="1" applyBorder="1" applyAlignment="1">
      <alignment horizontal="center" vertical="center"/>
    </xf>
    <xf numFmtId="14" fontId="35" fillId="0" borderId="39" xfId="147" applyNumberFormat="1" applyFont="1" applyFill="1" applyBorder="1" applyAlignment="1">
      <alignment horizontal="center" vertical="center"/>
    </xf>
    <xf numFmtId="0" fontId="37" fillId="0" borderId="0" xfId="147" applyFont="1" applyBorder="1" applyAlignment="1">
      <alignment horizontal="left" vertical="center"/>
    </xf>
    <xf numFmtId="0" fontId="36" fillId="0" borderId="21" xfId="147" applyFont="1" applyBorder="1" applyAlignment="1">
      <alignment vertical="center"/>
    </xf>
    <xf numFmtId="0" fontId="32" fillId="0" borderId="22" xfId="147" applyFont="1" applyBorder="1" applyAlignment="1">
      <alignment horizontal="left" vertical="center"/>
    </xf>
    <xf numFmtId="0" fontId="35" fillId="0" borderId="22" xfId="147" applyFont="1" applyBorder="1" applyAlignment="1">
      <alignment horizontal="left" vertical="center"/>
    </xf>
    <xf numFmtId="0" fontId="32" fillId="0" borderId="22" xfId="147" applyFont="1" applyBorder="1" applyAlignment="1">
      <alignment vertical="center"/>
    </xf>
    <xf numFmtId="0" fontId="36" fillId="0" borderId="22" xfId="147" applyFont="1" applyBorder="1" applyAlignment="1">
      <alignment vertical="center"/>
    </xf>
    <xf numFmtId="0" fontId="32" fillId="0" borderId="23" xfId="147" applyFont="1" applyBorder="1" applyAlignment="1">
      <alignment horizontal="left" vertical="center"/>
    </xf>
    <xf numFmtId="0" fontId="35" fillId="0" borderId="23" xfId="147" applyFont="1" applyBorder="1" applyAlignment="1">
      <alignment horizontal="left" vertical="center"/>
    </xf>
    <xf numFmtId="0" fontId="36" fillId="0" borderId="45" xfId="147" applyFont="1" applyBorder="1" applyAlignment="1">
      <alignment horizontal="left" vertical="center"/>
    </xf>
    <xf numFmtId="0" fontId="36" fillId="0" borderId="46" xfId="147" applyFont="1" applyBorder="1" applyAlignment="1">
      <alignment horizontal="left" vertical="center"/>
    </xf>
    <xf numFmtId="0" fontId="20" fillId="0" borderId="45" xfId="147" applyFont="1" applyBorder="1" applyAlignment="1">
      <alignment horizontal="left" vertical="center" wrapText="1"/>
    </xf>
    <xf numFmtId="0" fontId="20" fillId="0" borderId="28" xfId="147" applyFont="1" applyBorder="1" applyAlignment="1">
      <alignment horizontal="left" vertical="center" wrapText="1"/>
    </xf>
    <xf numFmtId="0" fontId="20" fillId="0" borderId="47" xfId="147" applyFont="1" applyBorder="1" applyAlignment="1">
      <alignment horizontal="left" vertical="center"/>
    </xf>
    <xf numFmtId="0" fontId="20" fillId="0" borderId="22" xfId="147" applyFont="1" applyBorder="1" applyAlignment="1">
      <alignment horizontal="left" vertical="center"/>
    </xf>
    <xf numFmtId="0" fontId="20" fillId="0" borderId="48" xfId="147" applyFont="1" applyBorder="1" applyAlignment="1">
      <alignment horizontal="left" vertical="center" wrapText="1"/>
    </xf>
    <xf numFmtId="0" fontId="20" fillId="0" borderId="0" xfId="147" applyFont="1" applyBorder="1" applyAlignment="1">
      <alignment horizontal="left" vertical="center" wrapText="1"/>
    </xf>
    <xf numFmtId="0" fontId="20" fillId="0" borderId="30" xfId="147" applyFont="1" applyBorder="1" applyAlignment="1">
      <alignment horizontal="left" vertical="center"/>
    </xf>
    <xf numFmtId="0" fontId="20" fillId="0" borderId="36" xfId="147" applyFont="1" applyBorder="1" applyAlignment="1">
      <alignment horizontal="left" vertical="center"/>
    </xf>
    <xf numFmtId="0" fontId="20" fillId="0" borderId="49" xfId="147" applyFont="1" applyBorder="1" applyAlignment="1">
      <alignment horizontal="left" vertical="center"/>
    </xf>
    <xf numFmtId="0" fontId="20" fillId="0" borderId="20" xfId="147" applyFont="1" applyBorder="1" applyAlignment="1">
      <alignment horizontal="left" vertical="center"/>
    </xf>
    <xf numFmtId="0" fontId="36" fillId="0" borderId="0" xfId="147" applyFont="1" applyBorder="1" applyAlignment="1">
      <alignment horizontal="left" vertical="center"/>
    </xf>
    <xf numFmtId="0" fontId="20" fillId="0" borderId="33" xfId="147" applyFont="1" applyBorder="1" applyAlignment="1">
      <alignment horizontal="left" vertical="center"/>
    </xf>
    <xf numFmtId="0" fontId="20" fillId="0" borderId="28" xfId="147" applyFont="1" applyBorder="1" applyAlignment="1">
      <alignment horizontal="left" vertical="center"/>
    </xf>
    <xf numFmtId="0" fontId="20" fillId="0" borderId="2" xfId="147" applyFont="1" applyBorder="1" applyAlignment="1">
      <alignment horizontal="left" vertical="center"/>
    </xf>
    <xf numFmtId="0" fontId="20" fillId="0" borderId="50" xfId="147" applyFont="1" applyBorder="1" applyAlignment="1">
      <alignment horizontal="left" vertical="center"/>
    </xf>
    <xf numFmtId="0" fontId="20" fillId="0" borderId="0" xfId="147" applyFont="1" applyBorder="1" applyAlignment="1">
      <alignment horizontal="left" vertical="center"/>
    </xf>
    <xf numFmtId="0" fontId="20" fillId="0" borderId="51" xfId="147" applyFont="1" applyBorder="1" applyAlignment="1">
      <alignment horizontal="left" vertical="center"/>
    </xf>
    <xf numFmtId="0" fontId="20" fillId="0" borderId="52" xfId="147" applyFont="1" applyBorder="1" applyAlignment="1">
      <alignment horizontal="left" vertical="center"/>
    </xf>
    <xf numFmtId="0" fontId="20" fillId="0" borderId="53" xfId="147" applyFont="1" applyBorder="1" applyAlignment="1">
      <alignment horizontal="left" vertical="center"/>
    </xf>
    <xf numFmtId="0" fontId="35" fillId="0" borderId="25" xfId="147" applyFont="1" applyBorder="1" applyAlignment="1">
      <alignment horizontal="left" vertical="center"/>
    </xf>
    <xf numFmtId="0" fontId="35" fillId="0" borderId="26" xfId="147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36" fillId="0" borderId="24" xfId="147" applyFont="1" applyFill="1" applyBorder="1" applyAlignment="1">
      <alignment horizontal="left" vertical="center"/>
    </xf>
    <xf numFmtId="0" fontId="35" fillId="0" borderId="23" xfId="147" applyFont="1" applyFill="1" applyBorder="1" applyAlignment="1">
      <alignment horizontal="left" vertical="center"/>
    </xf>
    <xf numFmtId="0" fontId="36" fillId="0" borderId="25" xfId="147" applyFont="1" applyBorder="1" applyAlignment="1">
      <alignment horizontal="center" vertical="center"/>
    </xf>
    <xf numFmtId="0" fontId="36" fillId="0" borderId="26" xfId="147" applyFont="1" applyBorder="1" applyAlignment="1">
      <alignment horizontal="center" vertical="center"/>
    </xf>
    <xf numFmtId="0" fontId="36" fillId="0" borderId="24" xfId="147" applyFont="1" applyBorder="1" applyAlignment="1">
      <alignment horizontal="center" vertical="center"/>
    </xf>
    <xf numFmtId="0" fontId="36" fillId="0" borderId="23" xfId="147" applyFont="1" applyBorder="1" applyAlignment="1">
      <alignment horizontal="center" vertical="center"/>
    </xf>
    <xf numFmtId="0" fontId="34" fillId="0" borderId="23" xfId="147" applyFont="1" applyBorder="1" applyAlignment="1">
      <alignment horizontal="left" vertical="center"/>
    </xf>
    <xf numFmtId="0" fontId="36" fillId="0" borderId="34" xfId="147" applyFont="1" applyFill="1" applyBorder="1" applyAlignment="1">
      <alignment horizontal="left" vertical="center"/>
    </xf>
    <xf numFmtId="0" fontId="36" fillId="0" borderId="35" xfId="147" applyFont="1" applyFill="1" applyBorder="1" applyAlignment="1">
      <alignment horizontal="left" vertical="center"/>
    </xf>
    <xf numFmtId="0" fontId="37" fillId="0" borderId="0" xfId="147" applyFont="1" applyFill="1" applyBorder="1" applyAlignment="1">
      <alignment horizontal="left" vertical="center"/>
    </xf>
    <xf numFmtId="0" fontId="35" fillId="0" borderId="33" xfId="147" applyFont="1" applyFill="1" applyBorder="1" applyAlignment="1">
      <alignment horizontal="left" vertical="center"/>
    </xf>
    <xf numFmtId="0" fontId="35" fillId="0" borderId="28" xfId="147" applyFont="1" applyFill="1" applyBorder="1" applyAlignment="1">
      <alignment horizontal="left" vertical="center"/>
    </xf>
    <xf numFmtId="20" fontId="35" fillId="0" borderId="31" xfId="147" applyNumberFormat="1" applyFont="1" applyFill="1" applyBorder="1" applyAlignment="1">
      <alignment horizontal="left" vertical="center"/>
    </xf>
    <xf numFmtId="0" fontId="35" fillId="0" borderId="30" xfId="147" applyFont="1" applyFill="1" applyBorder="1" applyAlignment="1">
      <alignment horizontal="left" vertical="center"/>
    </xf>
    <xf numFmtId="0" fontId="35" fillId="0" borderId="31" xfId="147" applyFont="1" applyFill="1" applyBorder="1" applyAlignment="1">
      <alignment horizontal="left" vertical="center"/>
    </xf>
    <xf numFmtId="0" fontId="36" fillId="0" borderId="31" xfId="147" applyFont="1" applyBorder="1" applyAlignment="1">
      <alignment horizontal="left" vertical="center"/>
    </xf>
    <xf numFmtId="0" fontId="36" fillId="0" borderId="30" xfId="147" applyFont="1" applyBorder="1" applyAlignment="1">
      <alignment horizontal="left" vertical="center"/>
    </xf>
    <xf numFmtId="0" fontId="37" fillId="0" borderId="54" xfId="147" applyFont="1" applyBorder="1" applyAlignment="1">
      <alignment vertical="center"/>
    </xf>
    <xf numFmtId="0" fontId="35" fillId="0" borderId="55" xfId="147" applyFont="1" applyBorder="1" applyAlignment="1">
      <alignment horizontal="center" vertical="center"/>
    </xf>
    <xf numFmtId="0" fontId="37" fillId="0" borderId="55" xfId="147" applyFont="1" applyBorder="1" applyAlignment="1">
      <alignment vertical="center"/>
    </xf>
    <xf numFmtId="58" fontId="32" fillId="0" borderId="55" xfId="147" applyNumberFormat="1" applyFont="1" applyBorder="1" applyAlignment="1">
      <alignment vertical="center"/>
    </xf>
    <xf numFmtId="0" fontId="37" fillId="0" borderId="55" xfId="147" applyFont="1" applyBorder="1" applyAlignment="1">
      <alignment horizontal="center" vertical="center"/>
    </xf>
    <xf numFmtId="0" fontId="37" fillId="0" borderId="56" xfId="147" applyFont="1" applyFill="1" applyBorder="1" applyAlignment="1">
      <alignment horizontal="left" vertical="center"/>
    </xf>
    <xf numFmtId="0" fontId="37" fillId="0" borderId="55" xfId="147" applyFont="1" applyFill="1" applyBorder="1" applyAlignment="1">
      <alignment horizontal="left" vertical="center"/>
    </xf>
    <xf numFmtId="0" fontId="37" fillId="0" borderId="57" xfId="147" applyFont="1" applyFill="1" applyBorder="1" applyAlignment="1">
      <alignment horizontal="center" vertical="center"/>
    </xf>
    <xf numFmtId="0" fontId="37" fillId="0" borderId="58" xfId="147" applyFont="1" applyFill="1" applyBorder="1" applyAlignment="1">
      <alignment horizontal="center" vertical="center"/>
    </xf>
    <xf numFmtId="0" fontId="37" fillId="0" borderId="25" xfId="147" applyFont="1" applyFill="1" applyBorder="1" applyAlignment="1">
      <alignment horizontal="center" vertical="center"/>
    </xf>
    <xf numFmtId="0" fontId="37" fillId="0" borderId="26" xfId="147" applyFont="1" applyFill="1" applyBorder="1" applyAlignment="1">
      <alignment horizontal="center" vertical="center"/>
    </xf>
    <xf numFmtId="0" fontId="32" fillId="0" borderId="44" xfId="147" applyFont="1" applyBorder="1" applyAlignment="1">
      <alignment horizontal="center" vertical="center"/>
    </xf>
    <xf numFmtId="0" fontId="32" fillId="0" borderId="59" xfId="147" applyFont="1" applyBorder="1" applyAlignment="1">
      <alignment horizontal="center" vertical="center"/>
    </xf>
    <xf numFmtId="0" fontId="35" fillId="0" borderId="38" xfId="147" applyFont="1" applyBorder="1" applyAlignment="1">
      <alignment horizontal="left" vertical="center"/>
    </xf>
    <xf numFmtId="0" fontId="35" fillId="0" borderId="39" xfId="147" applyFont="1" applyBorder="1" applyAlignment="1">
      <alignment horizontal="left" vertical="center"/>
    </xf>
    <xf numFmtId="0" fontId="35" fillId="0" borderId="37" xfId="147" applyFont="1" applyBorder="1" applyAlignment="1">
      <alignment horizontal="left" vertical="center"/>
    </xf>
    <xf numFmtId="0" fontId="36" fillId="0" borderId="39" xfId="147" applyFont="1" applyBorder="1" applyAlignment="1">
      <alignment horizontal="left" vertical="center"/>
    </xf>
    <xf numFmtId="0" fontId="36" fillId="0" borderId="60" xfId="147" applyFont="1" applyBorder="1" applyAlignment="1">
      <alignment horizontal="left" vertical="center"/>
    </xf>
    <xf numFmtId="0" fontId="34" fillId="0" borderId="22" xfId="147" applyFont="1" applyBorder="1" applyAlignment="1">
      <alignment horizontal="left" vertical="center"/>
    </xf>
    <xf numFmtId="0" fontId="34" fillId="0" borderId="37" xfId="147" applyFont="1" applyBorder="1" applyAlignment="1">
      <alignment horizontal="left" vertical="center"/>
    </xf>
    <xf numFmtId="0" fontId="34" fillId="0" borderId="29" xfId="147" applyFont="1" applyBorder="1" applyAlignment="1">
      <alignment horizontal="left" vertical="center"/>
    </xf>
    <xf numFmtId="0" fontId="34" fillId="0" borderId="30" xfId="147" applyFont="1" applyBorder="1" applyAlignment="1">
      <alignment horizontal="left" vertical="center"/>
    </xf>
    <xf numFmtId="0" fontId="34" fillId="0" borderId="41" xfId="147" applyFont="1" applyBorder="1" applyAlignment="1">
      <alignment horizontal="left" vertical="center"/>
    </xf>
    <xf numFmtId="0" fontId="34" fillId="0" borderId="20" xfId="147" applyFont="1" applyBorder="1" applyAlignment="1">
      <alignment horizontal="left" vertical="center"/>
    </xf>
    <xf numFmtId="0" fontId="34" fillId="0" borderId="61" xfId="147" applyFont="1" applyBorder="1" applyAlignment="1">
      <alignment horizontal="left" vertical="center"/>
    </xf>
    <xf numFmtId="0" fontId="34" fillId="0" borderId="47" xfId="147" applyFont="1" applyBorder="1" applyAlignment="1">
      <alignment horizontal="left" vertical="center"/>
    </xf>
    <xf numFmtId="0" fontId="35" fillId="0" borderId="38" xfId="147" applyFont="1" applyFill="1" applyBorder="1" applyAlignment="1">
      <alignment horizontal="left" vertical="center"/>
    </xf>
    <xf numFmtId="0" fontId="36" fillId="0" borderId="39" xfId="147" applyFont="1" applyBorder="1" applyAlignment="1">
      <alignment horizontal="center" vertical="center"/>
    </xf>
    <xf numFmtId="0" fontId="34" fillId="0" borderId="38" xfId="147" applyFont="1" applyBorder="1" applyAlignment="1">
      <alignment horizontal="left" vertical="center"/>
    </xf>
    <xf numFmtId="0" fontId="36" fillId="0" borderId="42" xfId="147" applyFont="1" applyFill="1" applyBorder="1" applyAlignment="1">
      <alignment horizontal="left" vertical="center"/>
    </xf>
    <xf numFmtId="0" fontId="35" fillId="0" borderId="40" xfId="147" applyFont="1" applyFill="1" applyBorder="1" applyAlignment="1">
      <alignment horizontal="left" vertical="center"/>
    </xf>
    <xf numFmtId="0" fontId="35" fillId="0" borderId="41" xfId="147" applyFont="1" applyFill="1" applyBorder="1" applyAlignment="1">
      <alignment horizontal="left" vertical="center"/>
    </xf>
    <xf numFmtId="0" fontId="36" fillId="0" borderId="41" xfId="147" applyFont="1" applyBorder="1" applyAlignment="1">
      <alignment horizontal="left" vertical="center"/>
    </xf>
    <xf numFmtId="0" fontId="35" fillId="0" borderId="62" xfId="147" applyFont="1" applyBorder="1" applyAlignment="1">
      <alignment horizontal="center" vertical="center"/>
    </xf>
    <xf numFmtId="0" fontId="37" fillId="0" borderId="63" xfId="147" applyFont="1" applyFill="1" applyBorder="1" applyAlignment="1">
      <alignment horizontal="left" vertical="center"/>
    </xf>
    <xf numFmtId="0" fontId="37" fillId="0" borderId="64" xfId="147" applyFont="1" applyFill="1" applyBorder="1" applyAlignment="1">
      <alignment horizontal="center" vertical="center"/>
    </xf>
    <xf numFmtId="0" fontId="37" fillId="0" borderId="39" xfId="147" applyFont="1" applyFill="1" applyBorder="1" applyAlignment="1">
      <alignment horizontal="center" vertical="center"/>
    </xf>
    <xf numFmtId="0" fontId="32" fillId="0" borderId="0" xfId="147" applyFont="1" applyBorder="1" applyAlignment="1">
      <alignment horizontal="left" vertical="center"/>
    </xf>
    <xf numFmtId="0" fontId="39" fillId="0" borderId="20" xfId="147" applyFont="1" applyBorder="1" applyAlignment="1">
      <alignment horizontal="center" vertical="top"/>
    </xf>
    <xf numFmtId="0" fontId="36" fillId="0" borderId="25" xfId="147" applyFont="1" applyFill="1" applyBorder="1" applyAlignment="1">
      <alignment vertical="center"/>
    </xf>
    <xf numFmtId="0" fontId="36" fillId="0" borderId="65" xfId="147" applyFont="1" applyBorder="1" applyAlignment="1">
      <alignment horizontal="left" vertical="center"/>
    </xf>
    <xf numFmtId="0" fontId="36" fillId="0" borderId="32" xfId="147" applyFont="1" applyBorder="1" applyAlignment="1">
      <alignment horizontal="left" vertical="center"/>
    </xf>
    <xf numFmtId="0" fontId="37" fillId="0" borderId="56" xfId="147" applyFont="1" applyBorder="1" applyAlignment="1">
      <alignment horizontal="left" vertical="center"/>
    </xf>
    <xf numFmtId="0" fontId="37" fillId="0" borderId="55" xfId="147" applyFont="1" applyBorder="1" applyAlignment="1">
      <alignment horizontal="left" vertical="center"/>
    </xf>
    <xf numFmtId="0" fontId="36" fillId="0" borderId="57" xfId="147" applyFont="1" applyBorder="1" applyAlignment="1">
      <alignment vertical="center"/>
    </xf>
    <xf numFmtId="0" fontId="32" fillId="0" borderId="58" xfId="147" applyFont="1" applyBorder="1" applyAlignment="1">
      <alignment horizontal="left" vertical="center"/>
    </xf>
    <xf numFmtId="0" fontId="35" fillId="0" borderId="58" xfId="147" applyFont="1" applyBorder="1" applyAlignment="1">
      <alignment horizontal="left" vertical="center"/>
    </xf>
    <xf numFmtId="0" fontId="32" fillId="0" borderId="58" xfId="147" applyFont="1" applyBorder="1" applyAlignment="1">
      <alignment vertical="center"/>
    </xf>
    <xf numFmtId="0" fontId="36" fillId="0" borderId="58" xfId="147" applyFont="1" applyBorder="1" applyAlignment="1">
      <alignment vertical="center"/>
    </xf>
    <xf numFmtId="0" fontId="36" fillId="0" borderId="57" xfId="147" applyFont="1" applyBorder="1" applyAlignment="1">
      <alignment horizontal="center" vertical="center"/>
    </xf>
    <xf numFmtId="0" fontId="35" fillId="0" borderId="58" xfId="147" applyFont="1" applyBorder="1" applyAlignment="1">
      <alignment horizontal="center" vertical="center"/>
    </xf>
    <xf numFmtId="0" fontId="36" fillId="0" borderId="58" xfId="147" applyFont="1" applyBorder="1" applyAlignment="1">
      <alignment horizontal="center" vertical="center"/>
    </xf>
    <xf numFmtId="0" fontId="32" fillId="0" borderId="58" xfId="147" applyFont="1" applyBorder="1" applyAlignment="1">
      <alignment horizontal="center" vertical="center"/>
    </xf>
    <xf numFmtId="0" fontId="35" fillId="0" borderId="23" xfId="147" applyFont="1" applyBorder="1" applyAlignment="1">
      <alignment horizontal="center" vertical="center"/>
    </xf>
    <xf numFmtId="0" fontId="32" fillId="0" borderId="23" xfId="147" applyFont="1" applyBorder="1" applyAlignment="1">
      <alignment horizontal="center" vertical="center"/>
    </xf>
    <xf numFmtId="0" fontId="36" fillId="0" borderId="34" xfId="147" applyFont="1" applyBorder="1" applyAlignment="1">
      <alignment horizontal="left" vertical="center" wrapText="1"/>
    </xf>
    <xf numFmtId="0" fontId="36" fillId="0" borderId="35" xfId="147" applyFont="1" applyBorder="1" applyAlignment="1">
      <alignment horizontal="left" vertical="center" wrapText="1"/>
    </xf>
    <xf numFmtId="0" fontId="36" fillId="0" borderId="57" xfId="147" applyFont="1" applyBorder="1" applyAlignment="1">
      <alignment horizontal="left" vertical="center"/>
    </xf>
    <xf numFmtId="0" fontId="36" fillId="0" borderId="58" xfId="147" applyFont="1" applyBorder="1" applyAlignment="1">
      <alignment horizontal="left" vertical="center"/>
    </xf>
    <xf numFmtId="0" fontId="40" fillId="0" borderId="66" xfId="147" applyFont="1" applyBorder="1" applyAlignment="1">
      <alignment horizontal="left" vertical="center" wrapText="1"/>
    </xf>
    <xf numFmtId="0" fontId="36" fillId="0" borderId="67" xfId="147" applyFont="1" applyBorder="1" applyAlignment="1">
      <alignment horizontal="center" vertical="center"/>
    </xf>
    <xf numFmtId="0" fontId="0" fillId="3" borderId="23" xfId="0" applyFont="1" applyFill="1" applyBorder="1" applyAlignment="1">
      <alignment vertical="center"/>
    </xf>
    <xf numFmtId="9" fontId="35" fillId="0" borderId="23" xfId="147" applyNumberFormat="1" applyFont="1" applyBorder="1" applyAlignment="1">
      <alignment horizontal="center" vertical="center"/>
    </xf>
    <xf numFmtId="9" fontId="35" fillId="0" borderId="29" xfId="147" applyNumberFormat="1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32" fillId="3" borderId="23" xfId="147" applyFont="1" applyFill="1" applyBorder="1" applyAlignment="1">
      <alignment horizontal="left" vertical="center"/>
    </xf>
    <xf numFmtId="0" fontId="35" fillId="0" borderId="24" xfId="147" applyFont="1" applyBorder="1" applyAlignment="1">
      <alignment horizontal="left" vertical="center"/>
    </xf>
    <xf numFmtId="9" fontId="35" fillId="3" borderId="23" xfId="147" applyNumberFormat="1" applyFont="1" applyFill="1" applyBorder="1" applyAlignment="1">
      <alignment horizontal="center" vertical="center"/>
    </xf>
    <xf numFmtId="0" fontId="20" fillId="3" borderId="23" xfId="147" applyFont="1" applyFill="1" applyBorder="1" applyAlignment="1">
      <alignment horizontal="left" vertical="center"/>
    </xf>
    <xf numFmtId="181" fontId="35" fillId="3" borderId="23" xfId="147" applyNumberFormat="1" applyFont="1" applyFill="1" applyBorder="1" applyAlignment="1">
      <alignment horizontal="center" vertical="center"/>
    </xf>
    <xf numFmtId="181" fontId="35" fillId="0" borderId="23" xfId="147" applyNumberFormat="1" applyFont="1" applyBorder="1" applyAlignment="1">
      <alignment horizontal="center" vertical="center"/>
    </xf>
    <xf numFmtId="0" fontId="37" fillId="0" borderId="68" xfId="0" applyFont="1" applyBorder="1" applyAlignment="1">
      <alignment horizontal="left" vertical="center"/>
    </xf>
    <xf numFmtId="0" fontId="37" fillId="0" borderId="69" xfId="0" applyFont="1" applyBorder="1" applyAlignment="1">
      <alignment horizontal="left" vertical="center"/>
    </xf>
    <xf numFmtId="9" fontId="35" fillId="0" borderId="22" xfId="147" applyNumberFormat="1" applyFont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9" fontId="35" fillId="0" borderId="26" xfId="147" applyNumberFormat="1" applyFont="1" applyBorder="1" applyAlignment="1">
      <alignment vertical="center"/>
    </xf>
    <xf numFmtId="0" fontId="32" fillId="0" borderId="26" xfId="147" applyFont="1" applyBorder="1" applyAlignment="1">
      <alignment horizontal="left" vertical="center"/>
    </xf>
    <xf numFmtId="9" fontId="35" fillId="0" borderId="26" xfId="147" applyNumberFormat="1" applyFont="1" applyBorder="1" applyAlignment="1">
      <alignment horizontal="left" vertical="center"/>
    </xf>
    <xf numFmtId="9" fontId="35" fillId="0" borderId="70" xfId="147" applyNumberFormat="1" applyFont="1" applyBorder="1" applyAlignment="1">
      <alignment horizontal="left" vertical="center"/>
    </xf>
    <xf numFmtId="0" fontId="37" fillId="0" borderId="56" xfId="0" applyFont="1" applyBorder="1" applyAlignment="1">
      <alignment horizontal="left" vertical="center"/>
    </xf>
    <xf numFmtId="0" fontId="37" fillId="0" borderId="70" xfId="0" applyFont="1" applyBorder="1" applyAlignment="1">
      <alignment horizontal="left" vertical="center"/>
    </xf>
    <xf numFmtId="0" fontId="37" fillId="0" borderId="55" xfId="0" applyFont="1" applyBorder="1" applyAlignment="1">
      <alignment horizontal="left" vertical="center"/>
    </xf>
    <xf numFmtId="0" fontId="34" fillId="0" borderId="57" xfId="147" applyFont="1" applyFill="1" applyBorder="1" applyAlignment="1">
      <alignment horizontal="left" vertical="center"/>
    </xf>
    <xf numFmtId="0" fontId="34" fillId="0" borderId="58" xfId="147" applyFont="1" applyFill="1" applyBorder="1" applyAlignment="1">
      <alignment horizontal="left" vertical="center"/>
    </xf>
    <xf numFmtId="0" fontId="34" fillId="0" borderId="71" xfId="147" applyFont="1" applyFill="1" applyBorder="1" applyAlignment="1">
      <alignment horizontal="left" vertical="center"/>
    </xf>
    <xf numFmtId="0" fontId="34" fillId="0" borderId="35" xfId="147" applyFont="1" applyFill="1" applyBorder="1" applyAlignment="1">
      <alignment horizontal="left" vertical="center"/>
    </xf>
    <xf numFmtId="0" fontId="37" fillId="0" borderId="32" xfId="147" applyFont="1" applyFill="1" applyBorder="1" applyAlignment="1">
      <alignment horizontal="left" vertical="center"/>
    </xf>
    <xf numFmtId="0" fontId="35" fillId="0" borderId="72" xfId="147" applyFont="1" applyFill="1" applyBorder="1" applyAlignment="1">
      <alignment horizontal="left" vertical="center"/>
    </xf>
    <xf numFmtId="0" fontId="35" fillId="0" borderId="52" xfId="147" applyFont="1" applyFill="1" applyBorder="1" applyAlignment="1">
      <alignment horizontal="left" vertical="center"/>
    </xf>
    <xf numFmtId="0" fontId="37" fillId="0" borderId="43" xfId="147" applyFont="1" applyBorder="1" applyAlignment="1">
      <alignment vertical="center"/>
    </xf>
    <xf numFmtId="0" fontId="41" fillId="0" borderId="55" xfId="147" applyFont="1" applyBorder="1" applyAlignment="1">
      <alignment horizontal="center" vertical="center"/>
    </xf>
    <xf numFmtId="0" fontId="37" fillId="0" borderId="44" xfId="147" applyFont="1" applyBorder="1" applyAlignment="1">
      <alignment vertical="center"/>
    </xf>
    <xf numFmtId="0" fontId="35" fillId="0" borderId="73" xfId="147" applyFont="1" applyBorder="1" applyAlignment="1">
      <alignment vertical="center"/>
    </xf>
    <xf numFmtId="0" fontId="37" fillId="0" borderId="73" xfId="147" applyFont="1" applyBorder="1" applyAlignment="1">
      <alignment vertical="center"/>
    </xf>
    <xf numFmtId="58" fontId="20" fillId="0" borderId="44" xfId="147" applyNumberFormat="1" applyFont="1" applyBorder="1" applyAlignment="1">
      <alignment vertical="center"/>
    </xf>
    <xf numFmtId="0" fontId="37" fillId="0" borderId="32" xfId="147" applyFont="1" applyBorder="1" applyAlignment="1">
      <alignment horizontal="center" vertical="center"/>
    </xf>
    <xf numFmtId="0" fontId="35" fillId="0" borderId="65" xfId="147" applyFont="1" applyFill="1" applyBorder="1" applyAlignment="1">
      <alignment horizontal="left" vertical="center"/>
    </xf>
    <xf numFmtId="0" fontId="35" fillId="0" borderId="32" xfId="147" applyFont="1" applyFill="1" applyBorder="1" applyAlignment="1">
      <alignment horizontal="left" vertical="center"/>
    </xf>
    <xf numFmtId="0" fontId="35" fillId="0" borderId="44" xfId="147" applyFont="1" applyBorder="1" applyAlignment="1">
      <alignment vertical="center"/>
    </xf>
    <xf numFmtId="0" fontId="36" fillId="0" borderId="74" xfId="147" applyFont="1" applyBorder="1" applyAlignment="1">
      <alignment horizontal="left" vertical="center"/>
    </xf>
    <xf numFmtId="0" fontId="37" fillId="0" borderId="63" xfId="147" applyFont="1" applyBorder="1" applyAlignment="1">
      <alignment horizontal="left" vertical="center"/>
    </xf>
    <xf numFmtId="0" fontId="35" fillId="0" borderId="64" xfId="147" applyFont="1" applyBorder="1" applyAlignment="1">
      <alignment horizontal="left" vertical="center"/>
    </xf>
    <xf numFmtId="0" fontId="36" fillId="0" borderId="0" xfId="147" applyFont="1" applyBorder="1" applyAlignment="1">
      <alignment vertical="center"/>
    </xf>
    <xf numFmtId="0" fontId="36" fillId="0" borderId="42" xfId="147" applyFont="1" applyBorder="1" applyAlignment="1">
      <alignment horizontal="left" vertical="center" wrapText="1"/>
    </xf>
    <xf numFmtId="0" fontId="36" fillId="0" borderId="64" xfId="147" applyFont="1" applyBorder="1" applyAlignment="1">
      <alignment horizontal="left" vertical="center"/>
    </xf>
    <xf numFmtId="9" fontId="35" fillId="0" borderId="36" xfId="147" applyNumberFormat="1" applyFont="1" applyBorder="1" applyAlignment="1">
      <alignment horizontal="center" vertical="center"/>
    </xf>
    <xf numFmtId="0" fontId="42" fillId="0" borderId="38" xfId="147" applyFont="1" applyBorder="1" applyAlignment="1">
      <alignment horizontal="left" vertical="center" wrapText="1"/>
    </xf>
    <xf numFmtId="0" fontId="42" fillId="0" borderId="38" xfId="147" applyFont="1" applyBorder="1" applyAlignment="1">
      <alignment horizontal="left" vertical="center"/>
    </xf>
    <xf numFmtId="0" fontId="20" fillId="0" borderId="38" xfId="147" applyFont="1" applyBorder="1" applyAlignment="1">
      <alignment horizontal="left" vertical="center"/>
    </xf>
    <xf numFmtId="0" fontId="37" fillId="0" borderId="75" xfId="0" applyFont="1" applyBorder="1" applyAlignment="1">
      <alignment horizontal="left" vertical="center"/>
    </xf>
    <xf numFmtId="9" fontId="35" fillId="0" borderId="37" xfId="147" applyNumberFormat="1" applyFont="1" applyBorder="1" applyAlignment="1">
      <alignment vertical="center"/>
    </xf>
    <xf numFmtId="9" fontId="35" fillId="0" borderId="76" xfId="147" applyNumberFormat="1" applyFont="1" applyBorder="1" applyAlignment="1">
      <alignment horizontal="left" vertical="center"/>
    </xf>
    <xf numFmtId="0" fontId="37" fillId="0" borderId="63" xfId="0" applyFont="1" applyBorder="1" applyAlignment="1">
      <alignment horizontal="left" vertical="center"/>
    </xf>
    <xf numFmtId="0" fontId="34" fillId="0" borderId="64" xfId="147" applyFont="1" applyFill="1" applyBorder="1" applyAlignment="1">
      <alignment horizontal="left" vertical="center"/>
    </xf>
    <xf numFmtId="0" fontId="34" fillId="0" borderId="42" xfId="147" applyFont="1" applyFill="1" applyBorder="1" applyAlignment="1">
      <alignment horizontal="left" vertical="center"/>
    </xf>
    <xf numFmtId="0" fontId="35" fillId="0" borderId="77" xfId="147" applyFont="1" applyFill="1" applyBorder="1" applyAlignment="1">
      <alignment horizontal="left" vertical="center"/>
    </xf>
    <xf numFmtId="0" fontId="37" fillId="0" borderId="78" xfId="147" applyFont="1" applyBorder="1" applyAlignment="1">
      <alignment horizontal="center" vertical="center"/>
    </xf>
    <xf numFmtId="0" fontId="35" fillId="0" borderId="73" xfId="147" applyFont="1" applyBorder="1" applyAlignment="1">
      <alignment horizontal="center" vertical="center"/>
    </xf>
    <xf numFmtId="0" fontId="35" fillId="0" borderId="74" xfId="147" applyFont="1" applyBorder="1" applyAlignment="1">
      <alignment horizontal="center" vertical="center"/>
    </xf>
    <xf numFmtId="0" fontId="35" fillId="0" borderId="74" xfId="147" applyFont="1" applyFill="1" applyBorder="1" applyAlignment="1">
      <alignment horizontal="left" vertical="center"/>
    </xf>
    <xf numFmtId="0" fontId="43" fillId="0" borderId="79" xfId="0" applyFont="1" applyBorder="1" applyAlignment="1">
      <alignment horizontal="center" vertical="center" wrapText="1"/>
    </xf>
    <xf numFmtId="0" fontId="43" fillId="0" borderId="80" xfId="0" applyFont="1" applyBorder="1" applyAlignment="1">
      <alignment horizontal="center" vertical="center" wrapText="1"/>
    </xf>
    <xf numFmtId="0" fontId="44" fillId="0" borderId="81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81" xfId="0" applyBorder="1"/>
    <xf numFmtId="0" fontId="0" fillId="5" borderId="2" xfId="0" applyFill="1" applyBorder="1"/>
    <xf numFmtId="0" fontId="0" fillId="0" borderId="82" xfId="0" applyBorder="1"/>
    <xf numFmtId="0" fontId="0" fillId="0" borderId="83" xfId="0" applyBorder="1"/>
    <xf numFmtId="0" fontId="0" fillId="5" borderId="83" xfId="0" applyFill="1" applyBorder="1"/>
    <xf numFmtId="0" fontId="0" fillId="6" borderId="0" xfId="0" applyFill="1"/>
    <xf numFmtId="0" fontId="43" fillId="0" borderId="84" xfId="0" applyFont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/>
    </xf>
    <xf numFmtId="0" fontId="44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6" fillId="0" borderId="12" xfId="199" applyFont="1" applyFill="1" applyBorder="1" applyAlignment="1" quotePrefix="1">
      <alignment horizontal="center" vertical="center" wrapText="1"/>
    </xf>
    <xf numFmtId="0" fontId="16" fillId="0" borderId="14" xfId="199" applyFont="1" applyFill="1" applyBorder="1" applyAlignment="1" quotePrefix="1">
      <alignment horizontal="center" vertical="center" wrapText="1"/>
    </xf>
  </cellXfs>
  <cellStyles count="2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11 17" xfId="146"/>
    <cellStyle name="常规 2" xfId="147"/>
    <cellStyle name="常规 2 2 2" xfId="148"/>
    <cellStyle name="常规 2 2 4 2" xfId="149"/>
    <cellStyle name="常规 2 3 4 3" xfId="150"/>
    <cellStyle name="常规 2 5 2" xfId="151"/>
    <cellStyle name="常规 23" xfId="152"/>
    <cellStyle name="常规 23 2 2" xfId="153"/>
    <cellStyle name="常规 3" xfId="154"/>
    <cellStyle name="常规 3 2_152" xfId="155"/>
    <cellStyle name="常规 4" xfId="156"/>
    <cellStyle name="常规 4 2" xfId="157"/>
    <cellStyle name="常规 40" xfId="158"/>
    <cellStyle name="常规 43" xfId="159"/>
    <cellStyle name="超链接 2" xfId="160"/>
    <cellStyle name="超链接 2 2" xfId="161"/>
    <cellStyle name="超链接 3" xfId="162"/>
    <cellStyle name="出力" xfId="163"/>
    <cellStyle name="悪い" xfId="164"/>
    <cellStyle name="輔色1" xfId="165"/>
    <cellStyle name="輔色2" xfId="166"/>
    <cellStyle name="輔色3" xfId="167"/>
    <cellStyle name="輔色6" xfId="168"/>
    <cellStyle name="好_TADA2412女款梭织羽绒服" xfId="169"/>
    <cellStyle name="好_下单表" xfId="170"/>
    <cellStyle name="合計" xfId="171"/>
    <cellStyle name="桁区切り [0.00]_組曲プレゼン.xls" xfId="172"/>
    <cellStyle name="桁区切り_組曲プレゼン.xls" xfId="173"/>
    <cellStyle name="壞" xfId="174"/>
    <cellStyle name="集計" xfId="175"/>
    <cellStyle name="計算" xfId="176"/>
    <cellStyle name="計算方式" xfId="177"/>
    <cellStyle name="檢查儲存格" xfId="178"/>
    <cellStyle name="見出し 1" xfId="179"/>
    <cellStyle name="見出し 2" xfId="180"/>
    <cellStyle name="見出し 3" xfId="181"/>
    <cellStyle name="見出し 4" xfId="182"/>
    <cellStyle name="警告文" xfId="183"/>
    <cellStyle name="警告文字" xfId="184"/>
    <cellStyle name="連結的儲存格" xfId="185"/>
    <cellStyle name="良い" xfId="186"/>
    <cellStyle name="千位分隔 2" xfId="187"/>
    <cellStyle name="千位分隔[0] 2" xfId="188"/>
    <cellStyle name="入力" xfId="189"/>
    <cellStyle name="輸出" xfId="190"/>
    <cellStyle name="輸入" xfId="191"/>
    <cellStyle name="說明文字" xfId="192"/>
    <cellStyle name="説明文" xfId="193"/>
    <cellStyle name="通貨 [0.00]_組曲プレゼン.xls" xfId="194"/>
    <cellStyle name="通貨_組曲プレゼン.xls" xfId="195"/>
    <cellStyle name="中等" xfId="196"/>
    <cellStyle name="注释 2 2" xfId="197"/>
    <cellStyle name="표준_CB525WCB520CB521CB527 자재리스트_MATERIAL LIST GREEN LAMB GL550 GL551(BULK)" xfId="198"/>
    <cellStyle name="S10" xfId="199"/>
    <cellStyle name="常规_10AW核价-润懋(35款已核，单耗未减)" xfId="200"/>
    <cellStyle name="S16" xfId="201"/>
    <cellStyle name="常规 10 10 2" xfId="20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5935" y="22193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9546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5490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3455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10525" y="215265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593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9546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8147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54905" y="20097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62425" y="22193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3455" y="2028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13295" y="2028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1000" y="1943100"/>
              <a:ext cx="3905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22820" y="22193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2505" y="3009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2505" y="32004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546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498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52900" y="31908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43375" y="30003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5490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5490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2345" y="31908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29575" y="31908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2345" y="30003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29575" y="300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70445" y="12382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70445" y="14287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70445" y="104775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60920" y="8286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212090</xdr:colOff>
          <xdr:row>4</xdr:row>
          <xdr:rowOff>9525</xdr:rowOff>
        </xdr:from>
        <xdr:to>
          <xdr:col>10</xdr:col>
          <xdr:colOff>887730</xdr:colOff>
          <xdr:row>5</xdr:row>
          <xdr:rowOff>3175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866775"/>
              <a:ext cx="675640" cy="184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0525" y="819150"/>
              <a:ext cx="400050" cy="38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29575" y="10477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29575" y="12382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29575" y="14287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593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345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81475" y="24098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54905" y="24098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28385" y="2409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2505" y="90773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250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4985" y="92583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4985" y="90678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0052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9100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35855" y="92583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3585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2345" y="92583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29575" y="9258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22820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29575" y="90678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2838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846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8465" y="90678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10525" y="23622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13295" y="24098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28385" y="22193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28385" y="2028825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28385" y="9258300"/>
              <a:ext cx="40195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7465" y="69342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252730</xdr:colOff>
          <xdr:row>3</xdr:row>
          <xdr:rowOff>164465</xdr:rowOff>
        </xdr:from>
        <xdr:to>
          <xdr:col>10</xdr:col>
          <xdr:colOff>398780</xdr:colOff>
          <xdr:row>5</xdr:row>
          <xdr:rowOff>12065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385050" y="831215"/>
              <a:ext cx="82423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121280" y="10099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85216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121280" y="10099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509968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84263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511873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11720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87920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3625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87920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13625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89825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14578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90778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50990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50990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9753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61753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61753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9753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5099685" y="61563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5099685" y="59658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861685" y="61753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852160" y="59658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74355" y="61753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917305" y="61849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55305" y="59658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917305" y="59658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174230" y="61849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164705" y="59753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61753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9753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819340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819340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819340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818388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817435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90778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91730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93635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93635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93635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2479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884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333500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884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884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980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628900"/>
              <a:ext cx="77914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2479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124075"/>
              <a:ext cx="6381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314575"/>
              <a:ext cx="63817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628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524125"/>
              <a:ext cx="6381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105025"/>
              <a:ext cx="352425" cy="409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314575"/>
              <a:ext cx="3524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628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466975"/>
              <a:ext cx="352425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104900"/>
              <a:ext cx="3905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764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85925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76425"/>
              <a:ext cx="5905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85900"/>
              <a:ext cx="769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85900"/>
              <a:ext cx="6667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85900"/>
              <a:ext cx="34480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324350"/>
              <a:ext cx="3143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2479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4384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104900"/>
              <a:ext cx="390525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9144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239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314575"/>
              <a:ext cx="50292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210050"/>
              <a:ext cx="304800" cy="542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400300"/>
              <a:ext cx="77914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619375"/>
              <a:ext cx="6267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238375"/>
              <a:ext cx="63627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409825"/>
              <a:ext cx="70675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85900"/>
              <a:ext cx="6648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66900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18</xdr:row>
      <xdr:rowOff>0</xdr:rowOff>
    </xdr:from>
    <xdr:to>
      <xdr:col>13</xdr:col>
      <xdr:colOff>721360</xdr:colOff>
      <xdr:row>18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6290310" y="37973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0" y="615950"/>
          <a:ext cx="1399540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721360</xdr:colOff>
      <xdr:row>19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6290310" y="39878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721360</xdr:colOff>
      <xdr:row>17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6290310" y="36068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721360</xdr:colOff>
      <xdr:row>18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6290310" y="37973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721360</xdr:colOff>
      <xdr:row>17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6290310" y="36068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721360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6290310" y="37973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721360</xdr:colOff>
      <xdr:row>16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6290310" y="34163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721360</xdr:colOff>
      <xdr:row>17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6290310" y="36068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10" name="直接连接符 109"/>
        <xdr:cNvCxnSpPr/>
      </xdr:nvCxnSpPr>
      <xdr:spPr>
        <a:xfrm>
          <a:off x="0" y="5016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11" name="直接连接符 110"/>
        <xdr:cNvCxnSpPr/>
      </xdr:nvCxnSpPr>
      <xdr:spPr>
        <a:xfrm>
          <a:off x="0" y="5016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94" name="直接连接符 193"/>
        <xdr:cNvCxnSpPr/>
      </xdr:nvCxnSpPr>
      <xdr:spPr>
        <a:xfrm>
          <a:off x="0" y="5016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95" name="直接连接符 194"/>
        <xdr:cNvCxnSpPr/>
      </xdr:nvCxnSpPr>
      <xdr:spPr>
        <a:xfrm>
          <a:off x="0" y="5016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15</xdr:row>
      <xdr:rowOff>0</xdr:rowOff>
    </xdr:from>
    <xdr:to>
      <xdr:col>12</xdr:col>
      <xdr:colOff>511810</xdr:colOff>
      <xdr:row>15</xdr:row>
      <xdr:rowOff>25400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6322060" y="31813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278" name="直接连接符 277"/>
        <xdr:cNvCxnSpPr/>
      </xdr:nvCxnSpPr>
      <xdr:spPr>
        <a:xfrm>
          <a:off x="6322060" y="501650"/>
          <a:ext cx="1123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279" name="直接连接符 278"/>
        <xdr:cNvCxnSpPr/>
      </xdr:nvCxnSpPr>
      <xdr:spPr>
        <a:xfrm>
          <a:off x="6322060" y="501650"/>
          <a:ext cx="1123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280" name="直接连接符 279"/>
        <xdr:cNvCxnSpPr/>
      </xdr:nvCxnSpPr>
      <xdr:spPr>
        <a:xfrm>
          <a:off x="6322060" y="501650"/>
          <a:ext cx="1123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9525</xdr:rowOff>
    </xdr:from>
    <xdr:to>
      <xdr:col>9</xdr:col>
      <xdr:colOff>0</xdr:colOff>
      <xdr:row>1</xdr:row>
      <xdr:rowOff>9525</xdr:rowOff>
    </xdr:to>
    <xdr:sp>
      <xdr:nvSpPr>
        <xdr:cNvPr id="281" name="直接连接符 6"/>
        <xdr:cNvSpPr>
          <a:spLocks noChangeShapeType="1"/>
        </xdr:cNvSpPr>
      </xdr:nvSpPr>
      <xdr:spPr>
        <a:xfrm>
          <a:off x="6322060" y="50482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282" name="直接连接符 281"/>
        <xdr:cNvCxnSpPr/>
      </xdr:nvCxnSpPr>
      <xdr:spPr>
        <a:xfrm>
          <a:off x="6322060" y="501650"/>
          <a:ext cx="1123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76835</xdr:colOff>
      <xdr:row>2</xdr:row>
      <xdr:rowOff>44450</xdr:rowOff>
    </xdr:from>
    <xdr:to>
      <xdr:col>0</xdr:col>
      <xdr:colOff>1390650</xdr:colOff>
      <xdr:row>4</xdr:row>
      <xdr:rowOff>19050</xdr:rowOff>
    </xdr:to>
    <xdr:cxnSp>
      <xdr:nvCxnSpPr>
        <xdr:cNvPr id="345" name="直接连接符 344"/>
        <xdr:cNvCxnSpPr/>
      </xdr:nvCxnSpPr>
      <xdr:spPr>
        <a:xfrm>
          <a:off x="76835" y="730250"/>
          <a:ext cx="1313815" cy="3556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699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607060</xdr:colOff>
      <xdr:row>19</xdr:row>
      <xdr:rowOff>25400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7446010" y="39433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12</xdr:col>
      <xdr:colOff>511810</xdr:colOff>
      <xdr:row>13</xdr:row>
      <xdr:rowOff>25400</xdr:rowOff>
    </xdr:to>
    <xdr:sp>
      <xdr:nvSpPr>
        <xdr:cNvPr id="715" name="Text Box 1"/>
        <xdr:cNvSpPr txBox="1">
          <a:spLocks noChangeArrowheads="1"/>
        </xdr:cNvSpPr>
      </xdr:nvSpPr>
      <xdr:spPr>
        <a:xfrm>
          <a:off x="6322060" y="27813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607060</xdr:colOff>
      <xdr:row>16</xdr:row>
      <xdr:rowOff>25400</xdr:rowOff>
    </xdr:to>
    <xdr:sp>
      <xdr:nvSpPr>
        <xdr:cNvPr id="716" name="Text Box 1"/>
        <xdr:cNvSpPr txBox="1">
          <a:spLocks noChangeArrowheads="1"/>
        </xdr:cNvSpPr>
      </xdr:nvSpPr>
      <xdr:spPr>
        <a:xfrm>
          <a:off x="7446010" y="3371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607060</xdr:colOff>
      <xdr:row>16</xdr:row>
      <xdr:rowOff>25400</xdr:rowOff>
    </xdr:to>
    <xdr:sp>
      <xdr:nvSpPr>
        <xdr:cNvPr id="717" name="Text Box 1"/>
        <xdr:cNvSpPr txBox="1">
          <a:spLocks noChangeArrowheads="1"/>
        </xdr:cNvSpPr>
      </xdr:nvSpPr>
      <xdr:spPr>
        <a:xfrm>
          <a:off x="7446010" y="3371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13</xdr:col>
      <xdr:colOff>607060</xdr:colOff>
      <xdr:row>16</xdr:row>
      <xdr:rowOff>25400</xdr:rowOff>
    </xdr:to>
    <xdr:sp>
      <xdr:nvSpPr>
        <xdr:cNvPr id="718" name="Text Box 1"/>
        <xdr:cNvSpPr txBox="1">
          <a:spLocks noChangeArrowheads="1"/>
        </xdr:cNvSpPr>
      </xdr:nvSpPr>
      <xdr:spPr>
        <a:xfrm>
          <a:off x="7446010" y="3371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607060</xdr:colOff>
      <xdr:row>17</xdr:row>
      <xdr:rowOff>25400</xdr:rowOff>
    </xdr:to>
    <xdr:sp>
      <xdr:nvSpPr>
        <xdr:cNvPr id="719" name="Text Box 1"/>
        <xdr:cNvSpPr txBox="1">
          <a:spLocks noChangeArrowheads="1"/>
        </xdr:cNvSpPr>
      </xdr:nvSpPr>
      <xdr:spPr>
        <a:xfrm>
          <a:off x="7446010" y="35623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720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721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607060</xdr:colOff>
      <xdr:row>18</xdr:row>
      <xdr:rowOff>25400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7446010" y="37528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607060</xdr:colOff>
      <xdr:row>19</xdr:row>
      <xdr:rowOff>25400</xdr:rowOff>
    </xdr:to>
    <xdr:sp>
      <xdr:nvSpPr>
        <xdr:cNvPr id="723" name="Text Box 1"/>
        <xdr:cNvSpPr txBox="1">
          <a:spLocks noChangeArrowheads="1"/>
        </xdr:cNvSpPr>
      </xdr:nvSpPr>
      <xdr:spPr>
        <a:xfrm>
          <a:off x="7446010" y="39433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13</xdr:col>
      <xdr:colOff>918845</xdr:colOff>
      <xdr:row>21</xdr:row>
      <xdr:rowOff>25400</xdr:rowOff>
    </xdr:to>
    <xdr:sp>
      <xdr:nvSpPr>
        <xdr:cNvPr id="219" name="Text Box 1"/>
        <xdr:cNvSpPr txBox="1">
          <a:spLocks noChangeArrowheads="1"/>
        </xdr:cNvSpPr>
      </xdr:nvSpPr>
      <xdr:spPr>
        <a:xfrm>
          <a:off x="6388735" y="4165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320" name="直接连接符 319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321" name="直接连接符 320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396" name="直接连接符 395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397" name="直接连接符 396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15</xdr:row>
      <xdr:rowOff>0</xdr:rowOff>
    </xdr:from>
    <xdr:to>
      <xdr:col>13</xdr:col>
      <xdr:colOff>918845</xdr:colOff>
      <xdr:row>15</xdr:row>
      <xdr:rowOff>25400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6388735" y="3022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456" name="直接连接符 455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457" name="直接连接符 456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458" name="直接连接符 457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9525</xdr:rowOff>
    </xdr:from>
    <xdr:to>
      <xdr:col>9</xdr:col>
      <xdr:colOff>0</xdr:colOff>
      <xdr:row>1</xdr:row>
      <xdr:rowOff>9525</xdr:rowOff>
    </xdr:to>
    <xdr:sp>
      <xdr:nvSpPr>
        <xdr:cNvPr id="459" name="直接连接符 6"/>
        <xdr:cNvSpPr>
          <a:spLocks noChangeShapeType="1"/>
        </xdr:cNvSpPr>
      </xdr:nvSpPr>
      <xdr:spPr>
        <a:xfrm>
          <a:off x="6388735" y="327025"/>
          <a:ext cx="107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460" name="直接连接符 459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1026160</xdr:colOff>
      <xdr:row>19</xdr:row>
      <xdr:rowOff>25400</xdr:rowOff>
    </xdr:to>
    <xdr:sp>
      <xdr:nvSpPr>
        <xdr:cNvPr id="641" name="Text Box 1"/>
        <xdr:cNvSpPr txBox="1">
          <a:spLocks noChangeArrowheads="1"/>
        </xdr:cNvSpPr>
      </xdr:nvSpPr>
      <xdr:spPr>
        <a:xfrm>
          <a:off x="6496050" y="3784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714" name="直接连接符 713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715" name="直接连接符 714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790" name="直接连接符 789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791" name="直接连接符 790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15</xdr:row>
      <xdr:rowOff>0</xdr:rowOff>
    </xdr:from>
    <xdr:to>
      <xdr:col>13</xdr:col>
      <xdr:colOff>918845</xdr:colOff>
      <xdr:row>15</xdr:row>
      <xdr:rowOff>25400</xdr:rowOff>
    </xdr:to>
    <xdr:sp>
      <xdr:nvSpPr>
        <xdr:cNvPr id="843" name="Text Box 1"/>
        <xdr:cNvSpPr txBox="1">
          <a:spLocks noChangeArrowheads="1"/>
        </xdr:cNvSpPr>
      </xdr:nvSpPr>
      <xdr:spPr>
        <a:xfrm>
          <a:off x="6388735" y="3022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850" name="直接连接符 849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851" name="直接连接符 850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852" name="直接连接符 851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9525</xdr:rowOff>
    </xdr:from>
    <xdr:to>
      <xdr:col>9</xdr:col>
      <xdr:colOff>0</xdr:colOff>
      <xdr:row>1</xdr:row>
      <xdr:rowOff>9525</xdr:rowOff>
    </xdr:to>
    <xdr:sp>
      <xdr:nvSpPr>
        <xdr:cNvPr id="853" name="直接连接符 6"/>
        <xdr:cNvSpPr>
          <a:spLocks noChangeShapeType="1"/>
        </xdr:cNvSpPr>
      </xdr:nvSpPr>
      <xdr:spPr>
        <a:xfrm>
          <a:off x="6388735" y="327025"/>
          <a:ext cx="1073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</xdr:row>
      <xdr:rowOff>6350</xdr:rowOff>
    </xdr:from>
    <xdr:to>
      <xdr:col>9</xdr:col>
      <xdr:colOff>0</xdr:colOff>
      <xdr:row>1</xdr:row>
      <xdr:rowOff>6350</xdr:rowOff>
    </xdr:to>
    <xdr:cxnSp>
      <xdr:nvCxnSpPr>
        <xdr:cNvPr id="854" name="直接连接符 853"/>
        <xdr:cNvCxnSpPr/>
      </xdr:nvCxnSpPr>
      <xdr:spPr>
        <a:xfrm>
          <a:off x="6388735" y="323850"/>
          <a:ext cx="10731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1026160</xdr:colOff>
      <xdr:row>19</xdr:row>
      <xdr:rowOff>25400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6496050" y="3784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1026160</xdr:colOff>
      <xdr:row>19</xdr:row>
      <xdr:rowOff>25400</xdr:rowOff>
    </xdr:to>
    <xdr:sp>
      <xdr:nvSpPr>
        <xdr:cNvPr id="1143" name="Text Box 1"/>
        <xdr:cNvSpPr txBox="1">
          <a:spLocks noChangeArrowheads="1"/>
        </xdr:cNvSpPr>
      </xdr:nvSpPr>
      <xdr:spPr>
        <a:xfrm>
          <a:off x="6496050" y="3784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251" name="直接连接符 1250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252" name="直接连接符 1251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326" name="直接连接符 1325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6350</xdr:rowOff>
    </xdr:from>
    <xdr:to>
      <xdr:col>1</xdr:col>
      <xdr:colOff>0</xdr:colOff>
      <xdr:row>1</xdr:row>
      <xdr:rowOff>6350</xdr:rowOff>
    </xdr:to>
    <xdr:cxnSp>
      <xdr:nvCxnSpPr>
        <xdr:cNvPr id="1327" name="直接连接符 1326"/>
        <xdr:cNvCxnSpPr/>
      </xdr:nvCxnSpPr>
      <xdr:spPr>
        <a:xfrm>
          <a:off x="0" y="323850"/>
          <a:ext cx="13995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1026160</xdr:colOff>
      <xdr:row>19</xdr:row>
      <xdr:rowOff>25400</xdr:rowOff>
    </xdr:to>
    <xdr:sp>
      <xdr:nvSpPr>
        <xdr:cNvPr id="1743" name="Text Box 1"/>
        <xdr:cNvSpPr txBox="1">
          <a:spLocks noChangeArrowheads="1"/>
        </xdr:cNvSpPr>
      </xdr:nvSpPr>
      <xdr:spPr>
        <a:xfrm>
          <a:off x="6496050" y="3784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750" name="直接连接符 1749"/>
        <xdr:cNvCxnSpPr/>
      </xdr:nvCxnSpPr>
      <xdr:spPr>
        <a:xfrm>
          <a:off x="0" y="514350"/>
          <a:ext cx="1399540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0</xdr:colOff>
      <xdr:row>20</xdr:row>
      <xdr:rowOff>0</xdr:rowOff>
    </xdr:from>
    <xdr:to>
      <xdr:col>13</xdr:col>
      <xdr:colOff>1026160</xdr:colOff>
      <xdr:row>20</xdr:row>
      <xdr:rowOff>25400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6496050" y="39751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19</xdr:row>
      <xdr:rowOff>0</xdr:rowOff>
    </xdr:from>
    <xdr:to>
      <xdr:col>13</xdr:col>
      <xdr:colOff>918845</xdr:colOff>
      <xdr:row>19</xdr:row>
      <xdr:rowOff>25400</xdr:rowOff>
    </xdr:to>
    <xdr:sp>
      <xdr:nvSpPr>
        <xdr:cNvPr id="1759" name="Text Box 1"/>
        <xdr:cNvSpPr txBox="1">
          <a:spLocks noChangeArrowheads="1"/>
        </xdr:cNvSpPr>
      </xdr:nvSpPr>
      <xdr:spPr>
        <a:xfrm>
          <a:off x="6388735" y="3784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13</xdr:col>
      <xdr:colOff>918845</xdr:colOff>
      <xdr:row>13</xdr:row>
      <xdr:rowOff>25400</xdr:rowOff>
    </xdr:to>
    <xdr:sp>
      <xdr:nvSpPr>
        <xdr:cNvPr id="1760" name="Text Box 1"/>
        <xdr:cNvSpPr txBox="1">
          <a:spLocks noChangeArrowheads="1"/>
        </xdr:cNvSpPr>
      </xdr:nvSpPr>
      <xdr:spPr>
        <a:xfrm>
          <a:off x="6388735" y="26225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1026160</xdr:colOff>
      <xdr:row>17</xdr:row>
      <xdr:rowOff>25400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6496050" y="3403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8</xdr:col>
      <xdr:colOff>0</xdr:colOff>
      <xdr:row>13</xdr:row>
      <xdr:rowOff>0</xdr:rowOff>
    </xdr:from>
    <xdr:to>
      <xdr:col>13</xdr:col>
      <xdr:colOff>918845</xdr:colOff>
      <xdr:row>13</xdr:row>
      <xdr:rowOff>25400</xdr:rowOff>
    </xdr:to>
    <xdr:sp>
      <xdr:nvSpPr>
        <xdr:cNvPr id="1762" name="Text Box 1"/>
        <xdr:cNvSpPr txBox="1">
          <a:spLocks noChangeArrowheads="1"/>
        </xdr:cNvSpPr>
      </xdr:nvSpPr>
      <xdr:spPr>
        <a:xfrm>
          <a:off x="6388735" y="262255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1026160</xdr:colOff>
      <xdr:row>17</xdr:row>
      <xdr:rowOff>25400</xdr:rowOff>
    </xdr:to>
    <xdr:sp>
      <xdr:nvSpPr>
        <xdr:cNvPr id="1763" name="Text Box 1"/>
        <xdr:cNvSpPr txBox="1">
          <a:spLocks noChangeArrowheads="1"/>
        </xdr:cNvSpPr>
      </xdr:nvSpPr>
      <xdr:spPr>
        <a:xfrm>
          <a:off x="6496050" y="3403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1026160</xdr:colOff>
      <xdr:row>17</xdr:row>
      <xdr:rowOff>25400</xdr:rowOff>
    </xdr:to>
    <xdr:sp>
      <xdr:nvSpPr>
        <xdr:cNvPr id="1764" name="Text Box 1"/>
        <xdr:cNvSpPr txBox="1">
          <a:spLocks noChangeArrowheads="1"/>
        </xdr:cNvSpPr>
      </xdr:nvSpPr>
      <xdr:spPr>
        <a:xfrm>
          <a:off x="6496050" y="3403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13</xdr:col>
      <xdr:colOff>1026160</xdr:colOff>
      <xdr:row>17</xdr:row>
      <xdr:rowOff>25400</xdr:rowOff>
    </xdr:to>
    <xdr:sp>
      <xdr:nvSpPr>
        <xdr:cNvPr id="1765" name="Text Box 1"/>
        <xdr:cNvSpPr txBox="1">
          <a:spLocks noChangeArrowheads="1"/>
        </xdr:cNvSpPr>
      </xdr:nvSpPr>
      <xdr:spPr>
        <a:xfrm>
          <a:off x="6496050" y="34036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0</xdr:colOff>
      <xdr:row>18</xdr:row>
      <xdr:rowOff>0</xdr:rowOff>
    </xdr:from>
    <xdr:to>
      <xdr:col>13</xdr:col>
      <xdr:colOff>1026160</xdr:colOff>
      <xdr:row>18</xdr:row>
      <xdr:rowOff>25400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6496050" y="3594100"/>
          <a:ext cx="43503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  <a:p>
          <a:pPr algn="ctr"/>
          <a:endParaRPr lang="zh-CN" altLang="en-US"/>
        </a:p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8" Type="http://schemas.openxmlformats.org/officeDocument/2006/relationships/ctrlProp" Target="../ctrlProps/ctrlProp109.xml"/><Relationship Id="rId47" Type="http://schemas.openxmlformats.org/officeDocument/2006/relationships/ctrlProp" Target="../ctrlProps/ctrlProp108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7" Type="http://schemas.openxmlformats.org/officeDocument/2006/relationships/ctrlProp" Target="../ctrlProps/ctrlProp114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1" Type="http://schemas.openxmlformats.org/officeDocument/2006/relationships/ctrlProp" Target="../ctrlProps/ctrlProp148.xml"/><Relationship Id="rId40" Type="http://schemas.openxmlformats.org/officeDocument/2006/relationships/ctrlProp" Target="../ctrlProps/ctrlProp147.xml"/><Relationship Id="rId4" Type="http://schemas.openxmlformats.org/officeDocument/2006/relationships/ctrlProp" Target="../ctrlProps/ctrlProp111.xml"/><Relationship Id="rId39" Type="http://schemas.openxmlformats.org/officeDocument/2006/relationships/ctrlProp" Target="../ctrlProps/ctrlProp146.xml"/><Relationship Id="rId38" Type="http://schemas.openxmlformats.org/officeDocument/2006/relationships/ctrlProp" Target="../ctrlProps/ctrlProp145.xml"/><Relationship Id="rId37" Type="http://schemas.openxmlformats.org/officeDocument/2006/relationships/ctrlProp" Target="../ctrlProps/ctrlProp144.xml"/><Relationship Id="rId36" Type="http://schemas.openxmlformats.org/officeDocument/2006/relationships/ctrlProp" Target="../ctrlProps/ctrlProp143.xml"/><Relationship Id="rId35" Type="http://schemas.openxmlformats.org/officeDocument/2006/relationships/ctrlProp" Target="../ctrlProps/ctrlProp142.xml"/><Relationship Id="rId34" Type="http://schemas.openxmlformats.org/officeDocument/2006/relationships/ctrlProp" Target="../ctrlProps/ctrlProp141.xml"/><Relationship Id="rId33" Type="http://schemas.openxmlformats.org/officeDocument/2006/relationships/ctrlProp" Target="../ctrlProps/ctrlProp140.xml"/><Relationship Id="rId32" Type="http://schemas.openxmlformats.org/officeDocument/2006/relationships/ctrlProp" Target="../ctrlProps/ctrlProp139.xml"/><Relationship Id="rId31" Type="http://schemas.openxmlformats.org/officeDocument/2006/relationships/ctrlProp" Target="../ctrlProps/ctrlProp138.xml"/><Relationship Id="rId30" Type="http://schemas.openxmlformats.org/officeDocument/2006/relationships/ctrlProp" Target="../ctrlProps/ctrlProp137.xml"/><Relationship Id="rId3" Type="http://schemas.openxmlformats.org/officeDocument/2006/relationships/ctrlProp" Target="../ctrlProps/ctrlProp110.xml"/><Relationship Id="rId29" Type="http://schemas.openxmlformats.org/officeDocument/2006/relationships/ctrlProp" Target="../ctrlProps/ctrlProp136.xml"/><Relationship Id="rId28" Type="http://schemas.openxmlformats.org/officeDocument/2006/relationships/ctrlProp" Target="../ctrlProps/ctrlProp135.xml"/><Relationship Id="rId27" Type="http://schemas.openxmlformats.org/officeDocument/2006/relationships/ctrlProp" Target="../ctrlProps/ctrlProp134.xml"/><Relationship Id="rId26" Type="http://schemas.openxmlformats.org/officeDocument/2006/relationships/ctrlProp" Target="../ctrlProps/ctrlProp133.xml"/><Relationship Id="rId25" Type="http://schemas.openxmlformats.org/officeDocument/2006/relationships/ctrlProp" Target="../ctrlProps/ctrlProp132.xml"/><Relationship Id="rId24" Type="http://schemas.openxmlformats.org/officeDocument/2006/relationships/ctrlProp" Target="../ctrlProps/ctrlProp131.xml"/><Relationship Id="rId23" Type="http://schemas.openxmlformats.org/officeDocument/2006/relationships/ctrlProp" Target="../ctrlProps/ctrlProp130.xml"/><Relationship Id="rId22" Type="http://schemas.openxmlformats.org/officeDocument/2006/relationships/ctrlProp" Target="../ctrlProps/ctrlProp129.xml"/><Relationship Id="rId21" Type="http://schemas.openxmlformats.org/officeDocument/2006/relationships/ctrlProp" Target="../ctrlProps/ctrlProp128.xml"/><Relationship Id="rId20" Type="http://schemas.openxmlformats.org/officeDocument/2006/relationships/ctrlProp" Target="../ctrlProps/ctrlProp12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6.xml"/><Relationship Id="rId18" Type="http://schemas.openxmlformats.org/officeDocument/2006/relationships/ctrlProp" Target="../ctrlProps/ctrlProp125.xml"/><Relationship Id="rId17" Type="http://schemas.openxmlformats.org/officeDocument/2006/relationships/ctrlProp" Target="../ctrlProps/ctrlProp124.xml"/><Relationship Id="rId16" Type="http://schemas.openxmlformats.org/officeDocument/2006/relationships/ctrlProp" Target="../ctrlProps/ctrlProp123.xml"/><Relationship Id="rId15" Type="http://schemas.openxmlformats.org/officeDocument/2006/relationships/ctrlProp" Target="../ctrlProps/ctrlProp122.xml"/><Relationship Id="rId14" Type="http://schemas.openxmlformats.org/officeDocument/2006/relationships/ctrlProp" Target="../ctrlProps/ctrlProp121.xml"/><Relationship Id="rId13" Type="http://schemas.openxmlformats.org/officeDocument/2006/relationships/ctrlProp" Target="../ctrlProps/ctrlProp120.xml"/><Relationship Id="rId12" Type="http://schemas.openxmlformats.org/officeDocument/2006/relationships/ctrlProp" Target="../ctrlProps/ctrlProp119.xml"/><Relationship Id="rId11" Type="http://schemas.openxmlformats.org/officeDocument/2006/relationships/ctrlProp" Target="../ctrlProps/ctrlProp118.xml"/><Relationship Id="rId10" Type="http://schemas.openxmlformats.org/officeDocument/2006/relationships/ctrlProp" Target="../ctrlProps/ctrlProp117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9" workbookViewId="0">
      <selection activeCell="D13" sqref="D13"/>
    </sheetView>
  </sheetViews>
  <sheetFormatPr defaultColWidth="11" defaultRowHeight="15" outlineLevelCol="1"/>
  <cols>
    <col min="1" max="1" width="5.5" customWidth="1"/>
    <col min="2" max="2" width="96.4" style="464" customWidth="1"/>
    <col min="3" max="3" width="10.1" customWidth="1"/>
  </cols>
  <sheetData>
    <row r="1" ht="21" customHeight="1" spans="1:2">
      <c r="A1" s="465"/>
      <c r="B1" s="466" t="s">
        <v>0</v>
      </c>
    </row>
    <row r="2" spans="1:2">
      <c r="A2" s="17">
        <v>1</v>
      </c>
      <c r="B2" s="467" t="s">
        <v>1</v>
      </c>
    </row>
    <row r="3" spans="1:2">
      <c r="A3" s="17">
        <v>2</v>
      </c>
      <c r="B3" s="467" t="s">
        <v>2</v>
      </c>
    </row>
    <row r="4" spans="1:2">
      <c r="A4" s="17">
        <v>3</v>
      </c>
      <c r="B4" s="467" t="s">
        <v>3</v>
      </c>
    </row>
    <row r="5" spans="1:2">
      <c r="A5" s="17">
        <v>4</v>
      </c>
      <c r="B5" s="467" t="s">
        <v>4</v>
      </c>
    </row>
    <row r="6" spans="1:2">
      <c r="A6" s="17">
        <v>5</v>
      </c>
      <c r="B6" s="467" t="s">
        <v>5</v>
      </c>
    </row>
    <row r="7" spans="1:2">
      <c r="A7" s="17">
        <v>6</v>
      </c>
      <c r="B7" s="467" t="s">
        <v>6</v>
      </c>
    </row>
    <row r="8" s="463" customFormat="1" customHeight="1" spans="1:2">
      <c r="A8" s="468">
        <v>7</v>
      </c>
      <c r="B8" s="469" t="s">
        <v>7</v>
      </c>
    </row>
    <row r="9" ht="18.9" customHeight="1" spans="1:2">
      <c r="A9" s="465"/>
      <c r="B9" s="470" t="s">
        <v>8</v>
      </c>
    </row>
    <row r="10" ht="15.9" customHeight="1" spans="1:2">
      <c r="A10" s="17">
        <v>1</v>
      </c>
      <c r="B10" s="471" t="s">
        <v>9</v>
      </c>
    </row>
    <row r="11" spans="1:2">
      <c r="A11" s="17">
        <v>2</v>
      </c>
      <c r="B11" s="467" t="s">
        <v>10</v>
      </c>
    </row>
    <row r="12" spans="1:2">
      <c r="A12" s="17">
        <v>3</v>
      </c>
      <c r="B12" s="469" t="s">
        <v>11</v>
      </c>
    </row>
    <row r="13" spans="1:2">
      <c r="A13" s="17">
        <v>4</v>
      </c>
      <c r="B13" s="467" t="s">
        <v>12</v>
      </c>
    </row>
    <row r="14" spans="1:2">
      <c r="A14" s="17">
        <v>5</v>
      </c>
      <c r="B14" s="467" t="s">
        <v>13</v>
      </c>
    </row>
    <row r="15" spans="1:2">
      <c r="A15" s="17">
        <v>6</v>
      </c>
      <c r="B15" s="467" t="s">
        <v>14</v>
      </c>
    </row>
    <row r="16" spans="1:2">
      <c r="A16" s="17">
        <v>7</v>
      </c>
      <c r="B16" s="467" t="s">
        <v>15</v>
      </c>
    </row>
    <row r="17" spans="1:2">
      <c r="A17" s="17">
        <v>8</v>
      </c>
      <c r="B17" s="467" t="s">
        <v>16</v>
      </c>
    </row>
    <row r="18" spans="1:2">
      <c r="A18" s="17">
        <v>9</v>
      </c>
      <c r="B18" s="467" t="s">
        <v>17</v>
      </c>
    </row>
    <row r="19" spans="1:2">
      <c r="A19" s="17"/>
      <c r="B19" s="467"/>
    </row>
    <row r="20" ht="21" spans="1:2">
      <c r="A20" s="465"/>
      <c r="B20" s="466" t="s">
        <v>18</v>
      </c>
    </row>
    <row r="21" spans="1:2">
      <c r="A21" s="17">
        <v>1</v>
      </c>
      <c r="B21" s="472" t="s">
        <v>19</v>
      </c>
    </row>
    <row r="22" spans="1:2">
      <c r="A22" s="17">
        <v>2</v>
      </c>
      <c r="B22" s="467" t="s">
        <v>20</v>
      </c>
    </row>
    <row r="23" spans="1:2">
      <c r="A23" s="17">
        <v>3</v>
      </c>
      <c r="B23" s="467" t="s">
        <v>21</v>
      </c>
    </row>
    <row r="24" spans="1:2">
      <c r="A24" s="17">
        <v>4</v>
      </c>
      <c r="B24" s="467" t="s">
        <v>22</v>
      </c>
    </row>
    <row r="25" spans="1:2">
      <c r="A25" s="17">
        <v>5</v>
      </c>
      <c r="B25" s="467" t="s">
        <v>23</v>
      </c>
    </row>
    <row r="26" spans="1:2">
      <c r="A26" s="17">
        <v>6</v>
      </c>
      <c r="B26" s="467" t="s">
        <v>24</v>
      </c>
    </row>
    <row r="27" spans="1:2">
      <c r="A27" s="17">
        <v>7</v>
      </c>
      <c r="B27" s="467" t="s">
        <v>25</v>
      </c>
    </row>
    <row r="28" spans="1:2">
      <c r="A28" s="17">
        <v>8</v>
      </c>
      <c r="B28" s="467" t="s">
        <v>26</v>
      </c>
    </row>
    <row r="29" spans="1:2">
      <c r="A29" s="17"/>
      <c r="B29" s="467"/>
    </row>
    <row r="30" ht="21" spans="1:2">
      <c r="A30" s="465"/>
      <c r="B30" s="466" t="s">
        <v>27</v>
      </c>
    </row>
    <row r="31" spans="1:2">
      <c r="A31" s="17">
        <v>1</v>
      </c>
      <c r="B31" s="472" t="s">
        <v>28</v>
      </c>
    </row>
    <row r="32" spans="1:2">
      <c r="A32" s="17">
        <v>2</v>
      </c>
      <c r="B32" s="467" t="s">
        <v>29</v>
      </c>
    </row>
    <row r="33" spans="1:2">
      <c r="A33" s="17">
        <v>3</v>
      </c>
      <c r="B33" s="467" t="s">
        <v>30</v>
      </c>
    </row>
    <row r="34" spans="1:2">
      <c r="A34" s="17">
        <v>4</v>
      </c>
      <c r="B34" s="467" t="s">
        <v>31</v>
      </c>
    </row>
    <row r="35" spans="1:2">
      <c r="A35" s="17">
        <v>5</v>
      </c>
      <c r="B35" s="467" t="s">
        <v>32</v>
      </c>
    </row>
    <row r="36" spans="1:2">
      <c r="A36" s="17">
        <v>6</v>
      </c>
      <c r="B36" s="467" t="s">
        <v>33</v>
      </c>
    </row>
    <row r="37" spans="1:2">
      <c r="A37" s="17">
        <v>7</v>
      </c>
      <c r="B37" s="467" t="s">
        <v>34</v>
      </c>
    </row>
    <row r="38" spans="1:2">
      <c r="A38" s="17"/>
      <c r="B38" s="467"/>
    </row>
    <row r="40" spans="1:2">
      <c r="A40" s="473" t="s">
        <v>35</v>
      </c>
      <c r="B40" s="4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3"/>
  <sheetViews>
    <sheetView zoomScale="125" zoomScaleNormal="125" workbookViewId="0">
      <selection activeCell="G15" sqref="G15"/>
    </sheetView>
  </sheetViews>
  <sheetFormatPr defaultColWidth="9" defaultRowHeight="15"/>
  <cols>
    <col min="1" max="1" width="5.5" customWidth="1"/>
    <col min="2" max="2" width="10" customWidth="1"/>
    <col min="3" max="3" width="4.9" customWidth="1"/>
    <col min="4" max="4" width="10.8" customWidth="1"/>
    <col min="5" max="5" width="6.2" style="90" customWidth="1"/>
    <col min="6" max="6" width="11.7" customWidth="1"/>
    <col min="7" max="7" width="13.9" style="91" customWidth="1"/>
    <col min="8" max="8" width="9.9" style="91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7.5" spans="1:13">
      <c r="A1" s="3" t="s">
        <v>307</v>
      </c>
      <c r="B1" s="3"/>
      <c r="C1" s="3"/>
      <c r="D1" s="3"/>
      <c r="E1" s="3"/>
      <c r="F1" s="3"/>
      <c r="G1" s="92"/>
      <c r="H1" s="92"/>
      <c r="I1" s="3"/>
      <c r="J1" s="3"/>
      <c r="K1" s="3"/>
      <c r="L1" s="3"/>
      <c r="M1" s="3"/>
    </row>
    <row r="2" s="1" customFormat="1" ht="16.5" spans="1:13">
      <c r="A2" s="4" t="s">
        <v>288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308</v>
      </c>
      <c r="H2" s="4"/>
      <c r="I2" s="4" t="s">
        <v>309</v>
      </c>
      <c r="J2" s="4"/>
      <c r="K2" s="6" t="s">
        <v>310</v>
      </c>
      <c r="L2" s="107" t="s">
        <v>311</v>
      </c>
      <c r="M2" s="24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108"/>
      <c r="M3" s="25"/>
    </row>
    <row r="4" spans="1:13">
      <c r="A4" s="9">
        <v>1</v>
      </c>
      <c r="B4" s="37" t="s">
        <v>305</v>
      </c>
      <c r="C4" s="93"/>
      <c r="D4" s="28" t="s">
        <v>304</v>
      </c>
      <c r="E4" s="94" t="s">
        <v>117</v>
      </c>
      <c r="F4" s="29" t="s">
        <v>64</v>
      </c>
      <c r="G4" s="29"/>
      <c r="H4" s="95">
        <v>0.01</v>
      </c>
      <c r="I4" s="95">
        <v>0.012</v>
      </c>
      <c r="J4" s="95">
        <v>0.012</v>
      </c>
      <c r="K4" s="109">
        <f t="shared" ref="K4:K9" si="0">SUM(G4:J4)</f>
        <v>0.034</v>
      </c>
      <c r="L4" s="9" t="s">
        <v>68</v>
      </c>
      <c r="M4" s="68" t="s">
        <v>315</v>
      </c>
    </row>
    <row r="5" spans="1:13">
      <c r="A5" s="9">
        <v>2</v>
      </c>
      <c r="B5" s="37" t="s">
        <v>305</v>
      </c>
      <c r="C5" s="93"/>
      <c r="D5" s="28" t="s">
        <v>304</v>
      </c>
      <c r="E5" s="94" t="s">
        <v>117</v>
      </c>
      <c r="F5" s="29" t="s">
        <v>64</v>
      </c>
      <c r="G5" s="29"/>
      <c r="H5" s="95">
        <v>0.009</v>
      </c>
      <c r="I5" s="95">
        <v>0.01</v>
      </c>
      <c r="J5" s="95">
        <v>0.009</v>
      </c>
      <c r="K5" s="109">
        <f t="shared" si="0"/>
        <v>0.028</v>
      </c>
      <c r="L5" s="9" t="s">
        <v>68</v>
      </c>
      <c r="M5" s="68" t="s">
        <v>315</v>
      </c>
    </row>
    <row r="6" spans="1:13">
      <c r="A6" s="9">
        <v>3</v>
      </c>
      <c r="B6" s="37" t="s">
        <v>305</v>
      </c>
      <c r="C6" s="93"/>
      <c r="D6" s="28" t="s">
        <v>304</v>
      </c>
      <c r="E6" s="94" t="s">
        <v>117</v>
      </c>
      <c r="F6" s="29" t="s">
        <v>64</v>
      </c>
      <c r="G6" s="29"/>
      <c r="H6" s="95">
        <v>0.01</v>
      </c>
      <c r="I6" s="95">
        <v>0.012</v>
      </c>
      <c r="J6" s="95">
        <v>0.01</v>
      </c>
      <c r="K6" s="109">
        <f t="shared" si="0"/>
        <v>0.032</v>
      </c>
      <c r="L6" s="9" t="s">
        <v>68</v>
      </c>
      <c r="M6" s="68" t="s">
        <v>315</v>
      </c>
    </row>
    <row r="7" spans="1:13">
      <c r="A7" s="9">
        <v>4</v>
      </c>
      <c r="B7" s="37" t="s">
        <v>305</v>
      </c>
      <c r="C7" s="93"/>
      <c r="D7" s="28" t="s">
        <v>304</v>
      </c>
      <c r="E7" s="94" t="s">
        <v>117</v>
      </c>
      <c r="F7" s="29" t="s">
        <v>64</v>
      </c>
      <c r="G7" s="29"/>
      <c r="H7" s="95">
        <v>0.011</v>
      </c>
      <c r="I7" s="95">
        <v>0.01</v>
      </c>
      <c r="J7" s="95">
        <v>0.009</v>
      </c>
      <c r="K7" s="109">
        <f t="shared" si="0"/>
        <v>0.03</v>
      </c>
      <c r="L7" s="9" t="s">
        <v>68</v>
      </c>
      <c r="M7" s="68" t="s">
        <v>315</v>
      </c>
    </row>
    <row r="8" customHeight="1" spans="1:13">
      <c r="A8" s="9">
        <v>5</v>
      </c>
      <c r="B8" s="37" t="s">
        <v>305</v>
      </c>
      <c r="C8" s="93"/>
      <c r="D8" s="28" t="s">
        <v>304</v>
      </c>
      <c r="E8" s="94" t="s">
        <v>117</v>
      </c>
      <c r="F8" s="29" t="s">
        <v>64</v>
      </c>
      <c r="G8" s="29"/>
      <c r="H8" s="95">
        <v>0.012</v>
      </c>
      <c r="I8" s="95">
        <v>0.009</v>
      </c>
      <c r="J8" s="95">
        <v>0.01</v>
      </c>
      <c r="K8" s="109">
        <f t="shared" si="0"/>
        <v>0.031</v>
      </c>
      <c r="L8" s="9" t="s">
        <v>68</v>
      </c>
      <c r="M8" s="68" t="s">
        <v>315</v>
      </c>
    </row>
    <row r="9" customHeight="1" spans="1:13">
      <c r="A9" s="9">
        <v>5</v>
      </c>
      <c r="B9" s="37" t="s">
        <v>305</v>
      </c>
      <c r="C9" s="93"/>
      <c r="D9" s="28" t="s">
        <v>304</v>
      </c>
      <c r="E9" s="94" t="s">
        <v>117</v>
      </c>
      <c r="F9" s="29" t="s">
        <v>64</v>
      </c>
      <c r="G9" s="29"/>
      <c r="H9" s="95">
        <v>0.012</v>
      </c>
      <c r="I9" s="95">
        <v>0.009</v>
      </c>
      <c r="J9" s="95">
        <v>0.01</v>
      </c>
      <c r="K9" s="109">
        <f t="shared" si="0"/>
        <v>0.031</v>
      </c>
      <c r="L9" s="9" t="s">
        <v>68</v>
      </c>
      <c r="M9" s="68" t="s">
        <v>315</v>
      </c>
    </row>
    <row r="10" ht="14" customHeight="1" spans="1:13">
      <c r="A10" s="9">
        <v>6</v>
      </c>
      <c r="B10" s="37" t="s">
        <v>305</v>
      </c>
      <c r="C10" s="93"/>
      <c r="D10" s="28" t="s">
        <v>304</v>
      </c>
      <c r="E10" s="94" t="s">
        <v>118</v>
      </c>
      <c r="F10" s="29" t="s">
        <v>64</v>
      </c>
      <c r="G10" s="29"/>
      <c r="H10" s="95">
        <v>0.012</v>
      </c>
      <c r="I10" s="95">
        <v>0.008</v>
      </c>
      <c r="J10" s="95">
        <v>0.01</v>
      </c>
      <c r="K10" s="109">
        <v>0.03</v>
      </c>
      <c r="L10" s="9" t="s">
        <v>68</v>
      </c>
      <c r="M10" s="68" t="s">
        <v>315</v>
      </c>
    </row>
    <row r="11" spans="1:13">
      <c r="A11" s="9">
        <v>7</v>
      </c>
      <c r="B11" s="37" t="s">
        <v>305</v>
      </c>
      <c r="C11" s="93"/>
      <c r="D11" s="28" t="s">
        <v>304</v>
      </c>
      <c r="E11" s="94" t="s">
        <v>118</v>
      </c>
      <c r="F11" s="29" t="s">
        <v>64</v>
      </c>
      <c r="G11" s="95"/>
      <c r="H11" s="95">
        <v>0.014</v>
      </c>
      <c r="I11" s="95">
        <v>0.009</v>
      </c>
      <c r="J11" s="95">
        <v>0.011</v>
      </c>
      <c r="K11" s="109">
        <f>J11+I11+H11</f>
        <v>0.034</v>
      </c>
      <c r="L11" s="9" t="s">
        <v>68</v>
      </c>
      <c r="M11" s="68" t="s">
        <v>315</v>
      </c>
    </row>
    <row r="12" spans="1:13">
      <c r="A12" s="9">
        <v>8</v>
      </c>
      <c r="B12" s="37" t="s">
        <v>305</v>
      </c>
      <c r="C12" s="9"/>
      <c r="D12" s="28" t="s">
        <v>304</v>
      </c>
      <c r="E12" s="94" t="s">
        <v>118</v>
      </c>
      <c r="F12" s="29" t="s">
        <v>64</v>
      </c>
      <c r="G12" s="95"/>
      <c r="H12" s="95">
        <v>0.011</v>
      </c>
      <c r="I12" s="95">
        <v>0.012</v>
      </c>
      <c r="J12" s="95">
        <v>0.01</v>
      </c>
      <c r="K12" s="109">
        <f>J12+I12+H12</f>
        <v>0.033</v>
      </c>
      <c r="L12" s="9" t="s">
        <v>68</v>
      </c>
      <c r="M12" s="68" t="s">
        <v>315</v>
      </c>
    </row>
    <row r="13" spans="1:13">
      <c r="A13" s="9">
        <v>9</v>
      </c>
      <c r="B13" s="37" t="s">
        <v>305</v>
      </c>
      <c r="C13" s="9"/>
      <c r="D13" s="28" t="s">
        <v>304</v>
      </c>
      <c r="E13" s="94" t="s">
        <v>118</v>
      </c>
      <c r="F13" s="29" t="s">
        <v>64</v>
      </c>
      <c r="G13" s="95"/>
      <c r="H13" s="95">
        <v>0.012</v>
      </c>
      <c r="I13" s="95">
        <v>0.011</v>
      </c>
      <c r="J13" s="95">
        <v>0.01</v>
      </c>
      <c r="K13" s="109">
        <f>J13+I13+H13</f>
        <v>0.033</v>
      </c>
      <c r="L13" s="9" t="s">
        <v>68</v>
      </c>
      <c r="M13" s="68" t="s">
        <v>315</v>
      </c>
    </row>
    <row r="14" spans="1:13">
      <c r="A14" s="9">
        <v>10</v>
      </c>
      <c r="B14" s="37" t="s">
        <v>305</v>
      </c>
      <c r="C14" s="9"/>
      <c r="D14" s="28" t="s">
        <v>304</v>
      </c>
      <c r="E14" s="94" t="s">
        <v>118</v>
      </c>
      <c r="F14" s="29" t="s">
        <v>64</v>
      </c>
      <c r="G14" s="95"/>
      <c r="H14" s="95">
        <v>0.012</v>
      </c>
      <c r="I14" s="95">
        <v>0.009</v>
      </c>
      <c r="J14" s="95">
        <v>0.01</v>
      </c>
      <c r="K14" s="109">
        <f>J14+I14+H14</f>
        <v>0.031</v>
      </c>
      <c r="L14" s="9" t="s">
        <v>68</v>
      </c>
      <c r="M14" s="68" t="s">
        <v>315</v>
      </c>
    </row>
    <row r="15" spans="1:13">
      <c r="A15" s="17"/>
      <c r="B15" s="37"/>
      <c r="C15" s="9"/>
      <c r="D15" s="96"/>
      <c r="E15" s="97"/>
      <c r="F15" s="29"/>
      <c r="G15" s="95"/>
      <c r="H15" s="95"/>
      <c r="I15" s="95"/>
      <c r="J15" s="95"/>
      <c r="K15" s="109"/>
      <c r="L15" s="9"/>
      <c r="M15" s="68"/>
    </row>
    <row r="16" spans="1:13">
      <c r="A16" s="17"/>
      <c r="B16" s="37"/>
      <c r="C16" s="9"/>
      <c r="D16" s="96"/>
      <c r="E16" s="97"/>
      <c r="F16" s="29"/>
      <c r="G16" s="95"/>
      <c r="H16" s="95"/>
      <c r="I16" s="95"/>
      <c r="J16" s="95"/>
      <c r="K16" s="109"/>
      <c r="L16" s="9"/>
      <c r="M16" s="68"/>
    </row>
    <row r="17" spans="1:13">
      <c r="A17" s="17"/>
      <c r="B17" s="37"/>
      <c r="C17" s="9"/>
      <c r="D17" s="96"/>
      <c r="E17" s="97"/>
      <c r="F17" s="29"/>
      <c r="G17" s="95"/>
      <c r="H17" s="95"/>
      <c r="I17" s="95"/>
      <c r="J17" s="95"/>
      <c r="K17" s="109"/>
      <c r="L17" s="9"/>
      <c r="M17" s="68"/>
    </row>
    <row r="18" spans="1:13">
      <c r="A18" s="17"/>
      <c r="B18" s="37"/>
      <c r="C18" s="93"/>
      <c r="D18" s="96"/>
      <c r="E18" s="97"/>
      <c r="F18" s="29"/>
      <c r="G18" s="95"/>
      <c r="H18" s="95"/>
      <c r="I18" s="95"/>
      <c r="J18" s="95"/>
      <c r="K18" s="109"/>
      <c r="L18" s="9"/>
      <c r="M18" s="68"/>
    </row>
    <row r="19" spans="1:13">
      <c r="A19" s="17"/>
      <c r="B19" s="37"/>
      <c r="C19" s="93"/>
      <c r="D19" s="98"/>
      <c r="E19" s="97"/>
      <c r="F19" s="29"/>
      <c r="G19" s="95"/>
      <c r="H19" s="95"/>
      <c r="I19" s="95"/>
      <c r="J19" s="95"/>
      <c r="K19" s="109"/>
      <c r="L19" s="9"/>
      <c r="M19" s="68"/>
    </row>
    <row r="20" spans="1:13">
      <c r="A20" s="17"/>
      <c r="B20" s="17"/>
      <c r="C20" s="17"/>
      <c r="D20" s="99"/>
      <c r="E20" s="100"/>
      <c r="F20" s="29"/>
      <c r="G20" s="101"/>
      <c r="H20" s="101"/>
      <c r="I20" s="17"/>
      <c r="J20" s="17"/>
      <c r="K20" s="17"/>
      <c r="L20" s="17"/>
      <c r="M20" s="17"/>
    </row>
    <row r="21" spans="1:13">
      <c r="A21" s="17"/>
      <c r="B21" s="17"/>
      <c r="C21" s="17"/>
      <c r="D21" s="99"/>
      <c r="E21" s="9"/>
      <c r="F21" s="17"/>
      <c r="G21" s="101"/>
      <c r="H21" s="101"/>
      <c r="I21" s="17"/>
      <c r="J21" s="17"/>
      <c r="K21" s="17"/>
      <c r="L21" s="17"/>
      <c r="M21" s="17"/>
    </row>
    <row r="22" s="2" customFormat="1" ht="17.5" spans="1:13">
      <c r="A22" s="102"/>
      <c r="B22" s="19"/>
      <c r="C22" s="19"/>
      <c r="D22" s="19"/>
      <c r="E22" s="27"/>
      <c r="F22" s="21"/>
      <c r="G22" s="103"/>
      <c r="H22" s="104"/>
      <c r="I22" s="19"/>
      <c r="J22" s="19"/>
      <c r="K22" s="20"/>
      <c r="L22" s="110"/>
      <c r="M22" s="27"/>
    </row>
    <row r="23" spans="1:13">
      <c r="A23" s="105" t="s">
        <v>316</v>
      </c>
      <c r="B23" s="105"/>
      <c r="C23" s="23"/>
      <c r="D23" s="23"/>
      <c r="E23" s="106"/>
      <c r="F23" s="23"/>
      <c r="G23" s="23"/>
      <c r="H23" s="23"/>
      <c r="I23" s="23"/>
      <c r="J23" s="23"/>
      <c r="K23" s="23"/>
      <c r="L23" s="23"/>
      <c r="M23" s="23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37"/>
  <sheetViews>
    <sheetView zoomScale="90" zoomScaleNormal="90" topLeftCell="A10" workbookViewId="0">
      <selection activeCell="L31" sqref="L31"/>
    </sheetView>
  </sheetViews>
  <sheetFormatPr defaultColWidth="9" defaultRowHeight="15"/>
  <cols>
    <col min="1" max="1" width="8.6" customWidth="1"/>
    <col min="2" max="2" width="6" customWidth="1"/>
    <col min="3" max="3" width="12.5" customWidth="1"/>
    <col min="4" max="4" width="10.5" customWidth="1"/>
    <col min="5" max="5" width="12.9" customWidth="1"/>
    <col min="6" max="6" width="13.25" customWidth="1"/>
    <col min="7" max="7" width="9.4" customWidth="1"/>
    <col min="8" max="8" width="16" customWidth="1"/>
    <col min="9" max="9" width="6" customWidth="1"/>
    <col min="10" max="10" width="8.75" customWidth="1"/>
    <col min="11" max="11" width="16.8" customWidth="1"/>
    <col min="12" max="12" width="6" customWidth="1"/>
    <col min="13" max="13" width="10.2666666666667" customWidth="1"/>
    <col min="14" max="14" width="19.2" customWidth="1"/>
    <col min="15" max="15" width="8" customWidth="1"/>
    <col min="16" max="16" width="10.5583333333333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7.5" spans="1:24">
      <c r="A1" s="40" t="s">
        <v>317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75"/>
      <c r="T1" s="75"/>
      <c r="U1" s="75"/>
      <c r="V1" s="76"/>
      <c r="W1" s="76"/>
      <c r="X1" s="77"/>
    </row>
    <row r="2" s="1" customFormat="1" ht="15.9" customHeight="1" spans="1:24">
      <c r="A2" s="41" t="s">
        <v>318</v>
      </c>
      <c r="B2" s="41" t="s">
        <v>293</v>
      </c>
      <c r="C2" s="41" t="s">
        <v>289</v>
      </c>
      <c r="D2" s="41" t="s">
        <v>290</v>
      </c>
      <c r="E2" s="41" t="s">
        <v>291</v>
      </c>
      <c r="F2" s="41" t="s">
        <v>292</v>
      </c>
      <c r="G2" s="41" t="s">
        <v>319</v>
      </c>
      <c r="H2" s="41"/>
      <c r="I2" s="41"/>
      <c r="J2" s="41" t="s">
        <v>320</v>
      </c>
      <c r="K2" s="41"/>
      <c r="L2" s="41"/>
      <c r="M2" s="41" t="s">
        <v>321</v>
      </c>
      <c r="N2" s="41"/>
      <c r="O2" s="41"/>
      <c r="P2" s="41" t="s">
        <v>322</v>
      </c>
      <c r="Q2" s="41"/>
      <c r="R2" s="41"/>
      <c r="S2" s="78"/>
      <c r="T2" s="78"/>
      <c r="U2" s="78"/>
      <c r="V2" s="79"/>
      <c r="W2" s="79"/>
      <c r="X2" s="80"/>
    </row>
    <row r="3" s="1" customFormat="1" ht="16.5" spans="1:24">
      <c r="A3" s="41"/>
      <c r="B3" s="41"/>
      <c r="C3" s="41"/>
      <c r="D3" s="41"/>
      <c r="E3" s="41"/>
      <c r="F3" s="41"/>
      <c r="G3" s="41" t="s">
        <v>323</v>
      </c>
      <c r="H3" s="41" t="s">
        <v>69</v>
      </c>
      <c r="I3" s="41" t="s">
        <v>293</v>
      </c>
      <c r="J3" s="41" t="s">
        <v>323</v>
      </c>
      <c r="K3" s="41" t="s">
        <v>69</v>
      </c>
      <c r="L3" s="41" t="s">
        <v>293</v>
      </c>
      <c r="M3" s="41" t="s">
        <v>323</v>
      </c>
      <c r="N3" s="41" t="s">
        <v>69</v>
      </c>
      <c r="O3" s="41" t="s">
        <v>293</v>
      </c>
      <c r="P3" s="41" t="s">
        <v>323</v>
      </c>
      <c r="Q3" s="41" t="s">
        <v>69</v>
      </c>
      <c r="R3" s="41" t="s">
        <v>293</v>
      </c>
      <c r="S3" s="78"/>
      <c r="T3" s="78"/>
      <c r="U3" s="78"/>
      <c r="V3" s="79"/>
      <c r="W3" s="79"/>
      <c r="X3" s="80"/>
    </row>
    <row r="4" ht="49.5" spans="1:24">
      <c r="A4" s="42" t="s">
        <v>324</v>
      </c>
      <c r="B4" s="43" t="s">
        <v>325</v>
      </c>
      <c r="C4" s="44"/>
      <c r="D4" s="45" t="s">
        <v>304</v>
      </c>
      <c r="E4" s="42" t="s">
        <v>117</v>
      </c>
      <c r="F4" s="46" t="s">
        <v>64</v>
      </c>
      <c r="G4" s="47" t="s">
        <v>326</v>
      </c>
      <c r="H4" s="47" t="s">
        <v>327</v>
      </c>
      <c r="I4" s="68" t="s">
        <v>305</v>
      </c>
      <c r="J4" s="47" t="s">
        <v>328</v>
      </c>
      <c r="K4" s="47" t="s">
        <v>329</v>
      </c>
      <c r="L4" s="68" t="s">
        <v>330</v>
      </c>
      <c r="M4" s="55" t="s">
        <v>331</v>
      </c>
      <c r="N4" s="475" t="s">
        <v>332</v>
      </c>
      <c r="O4" s="68" t="s">
        <v>333</v>
      </c>
      <c r="P4" s="53" t="s">
        <v>334</v>
      </c>
      <c r="Q4" s="55" t="s">
        <v>335</v>
      </c>
      <c r="R4" s="68" t="s">
        <v>336</v>
      </c>
      <c r="S4" s="81"/>
      <c r="T4" s="81"/>
      <c r="U4" s="81"/>
      <c r="V4" s="82"/>
      <c r="W4" s="82"/>
      <c r="X4" s="77"/>
    </row>
    <row r="5" spans="1:24">
      <c r="A5" s="48"/>
      <c r="B5" s="49"/>
      <c r="C5" s="50"/>
      <c r="D5" s="51"/>
      <c r="E5" s="48"/>
      <c r="F5" s="52"/>
      <c r="G5" s="41" t="s">
        <v>337</v>
      </c>
      <c r="H5" s="41"/>
      <c r="I5" s="41"/>
      <c r="J5" s="41" t="s">
        <v>338</v>
      </c>
      <c r="K5" s="41"/>
      <c r="L5" s="41"/>
      <c r="M5" s="41" t="s">
        <v>339</v>
      </c>
      <c r="N5" s="41"/>
      <c r="O5" s="41"/>
      <c r="P5" s="41" t="s">
        <v>340</v>
      </c>
      <c r="Q5" s="41"/>
      <c r="R5" s="41"/>
      <c r="S5" s="78"/>
      <c r="T5" s="78"/>
      <c r="U5" s="78"/>
      <c r="V5" s="82"/>
      <c r="W5" s="82"/>
      <c r="X5" s="77"/>
    </row>
    <row r="6" spans="1:24">
      <c r="A6" s="48"/>
      <c r="B6" s="49"/>
      <c r="C6" s="50"/>
      <c r="D6" s="51"/>
      <c r="E6" s="48"/>
      <c r="F6" s="52"/>
      <c r="G6" s="41" t="s">
        <v>323</v>
      </c>
      <c r="H6" s="41" t="s">
        <v>69</v>
      </c>
      <c r="I6" s="41" t="s">
        <v>293</v>
      </c>
      <c r="J6" s="41" t="s">
        <v>323</v>
      </c>
      <c r="K6" s="41" t="s">
        <v>69</v>
      </c>
      <c r="L6" s="41" t="s">
        <v>293</v>
      </c>
      <c r="M6" s="41" t="s">
        <v>323</v>
      </c>
      <c r="N6" s="41" t="s">
        <v>69</v>
      </c>
      <c r="O6" s="41" t="s">
        <v>293</v>
      </c>
      <c r="P6" s="41" t="s">
        <v>323</v>
      </c>
      <c r="Q6" s="41" t="s">
        <v>69</v>
      </c>
      <c r="R6" s="41" t="s">
        <v>293</v>
      </c>
      <c r="S6" s="78"/>
      <c r="T6" s="78"/>
      <c r="U6" s="78"/>
      <c r="V6" s="82"/>
      <c r="W6" s="82"/>
      <c r="X6" s="77"/>
    </row>
    <row r="7" s="2" customFormat="1" ht="50" customHeight="1" spans="1:24">
      <c r="A7" s="48"/>
      <c r="B7" s="49"/>
      <c r="C7" s="50"/>
      <c r="D7" s="51"/>
      <c r="E7" s="48"/>
      <c r="F7" s="52"/>
      <c r="G7" s="53" t="s">
        <v>341</v>
      </c>
      <c r="H7" s="54" t="s">
        <v>342</v>
      </c>
      <c r="I7" s="68" t="s">
        <v>343</v>
      </c>
      <c r="J7" s="69" t="s">
        <v>344</v>
      </c>
      <c r="K7" s="70" t="s">
        <v>345</v>
      </c>
      <c r="L7" s="68" t="s">
        <v>346</v>
      </c>
      <c r="M7" s="71" t="s">
        <v>347</v>
      </c>
      <c r="N7" s="69" t="s">
        <v>348</v>
      </c>
      <c r="O7" s="68" t="s">
        <v>349</v>
      </c>
      <c r="P7" s="53" t="s">
        <v>350</v>
      </c>
      <c r="Q7" s="55" t="s">
        <v>351</v>
      </c>
      <c r="R7" s="68" t="s">
        <v>336</v>
      </c>
      <c r="S7" s="83"/>
      <c r="T7" s="83"/>
      <c r="U7" s="83"/>
      <c r="V7" s="83"/>
      <c r="W7" s="83"/>
      <c r="X7" s="84"/>
    </row>
    <row r="8" spans="1:23">
      <c r="A8" s="48"/>
      <c r="B8" s="49"/>
      <c r="C8" s="50"/>
      <c r="D8" s="51"/>
      <c r="E8" s="48"/>
      <c r="F8" s="52"/>
      <c r="G8" s="41" t="s">
        <v>337</v>
      </c>
      <c r="H8" s="41"/>
      <c r="I8" s="41"/>
      <c r="J8" s="41" t="s">
        <v>338</v>
      </c>
      <c r="K8" s="41"/>
      <c r="L8" s="41"/>
      <c r="M8" s="41" t="s">
        <v>339</v>
      </c>
      <c r="N8" s="41"/>
      <c r="O8" s="41"/>
      <c r="P8" s="41" t="s">
        <v>340</v>
      </c>
      <c r="Q8" s="41"/>
      <c r="R8" s="41"/>
      <c r="S8" s="82"/>
      <c r="T8" s="82"/>
      <c r="U8" s="82"/>
      <c r="V8" s="82"/>
      <c r="W8" s="82"/>
    </row>
    <row r="9" spans="1:23">
      <c r="A9" s="48"/>
      <c r="B9" s="49"/>
      <c r="C9" s="50"/>
      <c r="D9" s="51"/>
      <c r="E9" s="48"/>
      <c r="F9" s="52"/>
      <c r="G9" s="41" t="s">
        <v>323</v>
      </c>
      <c r="H9" s="41" t="s">
        <v>69</v>
      </c>
      <c r="I9" s="41" t="s">
        <v>293</v>
      </c>
      <c r="J9" s="41" t="s">
        <v>323</v>
      </c>
      <c r="K9" s="41" t="s">
        <v>69</v>
      </c>
      <c r="L9" s="41" t="s">
        <v>293</v>
      </c>
      <c r="M9" s="41" t="s">
        <v>323</v>
      </c>
      <c r="N9" s="41" t="s">
        <v>69</v>
      </c>
      <c r="O9" s="41" t="s">
        <v>293</v>
      </c>
      <c r="P9" s="41" t="s">
        <v>323</v>
      </c>
      <c r="Q9" s="41" t="s">
        <v>69</v>
      </c>
      <c r="R9" s="41" t="s">
        <v>293</v>
      </c>
      <c r="S9" s="82"/>
      <c r="T9" s="82"/>
      <c r="U9" s="82"/>
      <c r="V9" s="82"/>
      <c r="W9" s="82"/>
    </row>
    <row r="10" ht="56" customHeight="1" spans="1:23">
      <c r="A10" s="48"/>
      <c r="B10" s="49"/>
      <c r="C10" s="50"/>
      <c r="D10" s="51"/>
      <c r="E10" s="48"/>
      <c r="F10" s="52"/>
      <c r="G10" s="55" t="s">
        <v>352</v>
      </c>
      <c r="H10" s="475" t="s">
        <v>353</v>
      </c>
      <c r="I10" s="72" t="s">
        <v>349</v>
      </c>
      <c r="J10" s="53" t="s">
        <v>354</v>
      </c>
      <c r="K10" s="476" t="s">
        <v>355</v>
      </c>
      <c r="L10" s="68" t="s">
        <v>356</v>
      </c>
      <c r="M10" s="475" t="s">
        <v>357</v>
      </c>
      <c r="N10" s="55" t="s">
        <v>358</v>
      </c>
      <c r="O10" s="68" t="s">
        <v>336</v>
      </c>
      <c r="P10" s="73" t="s">
        <v>359</v>
      </c>
      <c r="Q10" s="54" t="s">
        <v>360</v>
      </c>
      <c r="R10" s="68" t="s">
        <v>346</v>
      </c>
      <c r="S10" s="82"/>
      <c r="T10" s="82"/>
      <c r="U10" s="82"/>
      <c r="V10" s="82"/>
      <c r="W10" s="82"/>
    </row>
    <row r="11" spans="1:23">
      <c r="A11" s="48"/>
      <c r="B11" s="49"/>
      <c r="C11" s="50"/>
      <c r="D11" s="51"/>
      <c r="E11" s="48"/>
      <c r="F11" s="52"/>
      <c r="G11" s="41" t="s">
        <v>361</v>
      </c>
      <c r="H11" s="41"/>
      <c r="I11" s="41"/>
      <c r="J11" s="41" t="s">
        <v>362</v>
      </c>
      <c r="K11" s="41"/>
      <c r="L11" s="41"/>
      <c r="M11" s="41" t="s">
        <v>363</v>
      </c>
      <c r="N11" s="41"/>
      <c r="O11" s="41"/>
      <c r="P11" s="41" t="s">
        <v>364</v>
      </c>
      <c r="Q11" s="41"/>
      <c r="R11" s="41"/>
      <c r="S11" s="82"/>
      <c r="T11" s="82"/>
      <c r="U11" s="82"/>
      <c r="V11" s="82"/>
      <c r="W11" s="82"/>
    </row>
    <row r="12" spans="1:23">
      <c r="A12" s="48"/>
      <c r="B12" s="49"/>
      <c r="C12" s="50"/>
      <c r="D12" s="51"/>
      <c r="E12" s="48"/>
      <c r="F12" s="52"/>
      <c r="G12" s="41" t="s">
        <v>323</v>
      </c>
      <c r="H12" s="41" t="s">
        <v>69</v>
      </c>
      <c r="I12" s="41" t="s">
        <v>293</v>
      </c>
      <c r="J12" s="41" t="s">
        <v>323</v>
      </c>
      <c r="K12" s="41" t="s">
        <v>69</v>
      </c>
      <c r="L12" s="41" t="s">
        <v>293</v>
      </c>
      <c r="M12" s="41" t="s">
        <v>323</v>
      </c>
      <c r="N12" s="41" t="s">
        <v>69</v>
      </c>
      <c r="O12" s="41" t="s">
        <v>293</v>
      </c>
      <c r="P12" s="41" t="s">
        <v>323</v>
      </c>
      <c r="Q12" s="41" t="s">
        <v>69</v>
      </c>
      <c r="R12" s="41" t="s">
        <v>293</v>
      </c>
      <c r="S12" s="82"/>
      <c r="T12" s="82"/>
      <c r="U12" s="82"/>
      <c r="V12" s="82"/>
      <c r="W12" s="82"/>
    </row>
    <row r="13" ht="64" customHeight="1" spans="1:23">
      <c r="A13" s="48"/>
      <c r="B13" s="49"/>
      <c r="C13" s="50"/>
      <c r="D13" s="51"/>
      <c r="E13" s="48"/>
      <c r="F13" s="52"/>
      <c r="G13" s="476" t="s">
        <v>365</v>
      </c>
      <c r="H13" s="475" t="s">
        <v>366</v>
      </c>
      <c r="I13" s="68" t="s">
        <v>336</v>
      </c>
      <c r="J13" s="53" t="s">
        <v>367</v>
      </c>
      <c r="K13" s="476" t="s">
        <v>368</v>
      </c>
      <c r="L13" s="68" t="s">
        <v>369</v>
      </c>
      <c r="M13" s="53" t="s">
        <v>370</v>
      </c>
      <c r="N13" s="55" t="s">
        <v>371</v>
      </c>
      <c r="O13" s="68" t="s">
        <v>372</v>
      </c>
      <c r="P13" s="73" t="s">
        <v>373</v>
      </c>
      <c r="Q13" s="54" t="s">
        <v>374</v>
      </c>
      <c r="R13" s="68" t="s">
        <v>375</v>
      </c>
      <c r="S13" s="82"/>
      <c r="T13" s="82"/>
      <c r="U13" s="82"/>
      <c r="V13" s="82"/>
      <c r="W13" s="82"/>
    </row>
    <row r="14" spans="1:23">
      <c r="A14" s="48"/>
      <c r="B14" s="49"/>
      <c r="C14" s="50"/>
      <c r="D14" s="51"/>
      <c r="E14" s="48"/>
      <c r="F14" s="52"/>
      <c r="G14" s="41" t="s">
        <v>361</v>
      </c>
      <c r="H14" s="41"/>
      <c r="I14" s="41"/>
      <c r="J14" s="41" t="s">
        <v>362</v>
      </c>
      <c r="K14" s="41"/>
      <c r="L14" s="41"/>
      <c r="M14" s="41" t="s">
        <v>363</v>
      </c>
      <c r="N14" s="41"/>
      <c r="O14" s="41"/>
      <c r="P14" s="41" t="s">
        <v>364</v>
      </c>
      <c r="Q14" s="41"/>
      <c r="R14" s="41"/>
      <c r="S14" s="82"/>
      <c r="T14" s="82"/>
      <c r="U14" s="82"/>
      <c r="V14" s="82"/>
      <c r="W14" s="82"/>
    </row>
    <row r="15" spans="1:23">
      <c r="A15" s="48"/>
      <c r="B15" s="49"/>
      <c r="C15" s="50"/>
      <c r="D15" s="51"/>
      <c r="E15" s="48"/>
      <c r="F15" s="52"/>
      <c r="G15" s="41" t="s">
        <v>323</v>
      </c>
      <c r="H15" s="41" t="s">
        <v>69</v>
      </c>
      <c r="I15" s="41" t="s">
        <v>293</v>
      </c>
      <c r="J15" s="41" t="s">
        <v>323</v>
      </c>
      <c r="K15" s="41" t="s">
        <v>69</v>
      </c>
      <c r="L15" s="41" t="s">
        <v>293</v>
      </c>
      <c r="M15" s="41" t="s">
        <v>323</v>
      </c>
      <c r="N15" s="41" t="s">
        <v>69</v>
      </c>
      <c r="O15" s="41" t="s">
        <v>293</v>
      </c>
      <c r="P15" s="41" t="s">
        <v>323</v>
      </c>
      <c r="Q15" s="41" t="s">
        <v>69</v>
      </c>
      <c r="R15" s="41" t="s">
        <v>293</v>
      </c>
      <c r="S15" s="82"/>
      <c r="T15" s="82"/>
      <c r="U15" s="82"/>
      <c r="V15" s="82"/>
      <c r="W15" s="82"/>
    </row>
    <row r="16" ht="56" customHeight="1" spans="1:23">
      <c r="A16" s="56"/>
      <c r="B16" s="57"/>
      <c r="C16" s="58"/>
      <c r="D16" s="59"/>
      <c r="E16" s="56"/>
      <c r="F16" s="60"/>
      <c r="G16" s="55" t="s">
        <v>376</v>
      </c>
      <c r="H16" s="53" t="s">
        <v>377</v>
      </c>
      <c r="I16" s="68" t="s">
        <v>375</v>
      </c>
      <c r="J16" s="53" t="s">
        <v>378</v>
      </c>
      <c r="K16" s="55" t="s">
        <v>379</v>
      </c>
      <c r="L16" s="68" t="s">
        <v>380</v>
      </c>
      <c r="M16" s="53"/>
      <c r="N16" s="55"/>
      <c r="O16" s="68"/>
      <c r="P16" s="73"/>
      <c r="Q16" s="54"/>
      <c r="R16" s="68"/>
      <c r="S16" s="82"/>
      <c r="T16" s="82"/>
      <c r="U16" s="82"/>
      <c r="V16" s="82"/>
      <c r="W16" s="82"/>
    </row>
    <row r="17" spans="1:23">
      <c r="A17" s="42" t="s">
        <v>324</v>
      </c>
      <c r="B17" s="42" t="s">
        <v>325</v>
      </c>
      <c r="C17" s="42"/>
      <c r="D17" s="42" t="s">
        <v>304</v>
      </c>
      <c r="E17" s="42" t="s">
        <v>118</v>
      </c>
      <c r="F17" s="42" t="s">
        <v>64</v>
      </c>
      <c r="G17" s="41" t="s">
        <v>319</v>
      </c>
      <c r="H17" s="41"/>
      <c r="I17" s="41"/>
      <c r="J17" s="41" t="s">
        <v>320</v>
      </c>
      <c r="K17" s="41"/>
      <c r="L17" s="41"/>
      <c r="M17" s="41" t="s">
        <v>321</v>
      </c>
      <c r="N17" s="41"/>
      <c r="O17" s="41"/>
      <c r="P17" s="41" t="s">
        <v>322</v>
      </c>
      <c r="Q17" s="41"/>
      <c r="R17" s="41"/>
      <c r="S17" s="82"/>
      <c r="T17" s="82"/>
      <c r="U17" s="82"/>
      <c r="V17" s="82"/>
      <c r="W17" s="82"/>
    </row>
    <row r="18" spans="1:23">
      <c r="A18" s="48"/>
      <c r="B18" s="48"/>
      <c r="C18" s="48"/>
      <c r="D18" s="48"/>
      <c r="E18" s="48"/>
      <c r="F18" s="48"/>
      <c r="G18" s="41" t="s">
        <v>323</v>
      </c>
      <c r="H18" s="41" t="s">
        <v>69</v>
      </c>
      <c r="I18" s="41" t="s">
        <v>293</v>
      </c>
      <c r="J18" s="41" t="s">
        <v>323</v>
      </c>
      <c r="K18" s="41" t="s">
        <v>69</v>
      </c>
      <c r="L18" s="41" t="s">
        <v>293</v>
      </c>
      <c r="M18" s="41" t="s">
        <v>323</v>
      </c>
      <c r="N18" s="41" t="s">
        <v>69</v>
      </c>
      <c r="O18" s="41" t="s">
        <v>293</v>
      </c>
      <c r="P18" s="41" t="s">
        <v>323</v>
      </c>
      <c r="Q18" s="41" t="s">
        <v>69</v>
      </c>
      <c r="R18" s="41" t="s">
        <v>293</v>
      </c>
      <c r="S18" s="85"/>
      <c r="T18" s="85"/>
      <c r="U18" s="85"/>
      <c r="V18" s="85"/>
      <c r="W18" s="85"/>
    </row>
    <row r="19" ht="49.5" spans="1:23">
      <c r="A19" s="48"/>
      <c r="B19" s="48"/>
      <c r="C19" s="48"/>
      <c r="D19" s="48"/>
      <c r="E19" s="48"/>
      <c r="F19" s="48"/>
      <c r="G19" s="47" t="s">
        <v>326</v>
      </c>
      <c r="H19" s="47" t="s">
        <v>327</v>
      </c>
      <c r="I19" s="68" t="s">
        <v>305</v>
      </c>
      <c r="J19" s="47" t="s">
        <v>328</v>
      </c>
      <c r="K19" s="47" t="s">
        <v>329</v>
      </c>
      <c r="L19" s="68" t="s">
        <v>330</v>
      </c>
      <c r="M19" s="55" t="s">
        <v>331</v>
      </c>
      <c r="N19" s="475" t="s">
        <v>332</v>
      </c>
      <c r="O19" s="68" t="s">
        <v>333</v>
      </c>
      <c r="P19" s="53" t="s">
        <v>334</v>
      </c>
      <c r="Q19" s="55" t="s">
        <v>335</v>
      </c>
      <c r="R19" s="68" t="s">
        <v>336</v>
      </c>
      <c r="S19" s="85"/>
      <c r="T19" s="85"/>
      <c r="U19" s="85"/>
      <c r="V19" s="85"/>
      <c r="W19" s="85"/>
    </row>
    <row r="20" spans="1:23">
      <c r="A20" s="48"/>
      <c r="B20" s="48"/>
      <c r="C20" s="48"/>
      <c r="D20" s="48"/>
      <c r="E20" s="48"/>
      <c r="F20" s="48"/>
      <c r="G20" s="41" t="s">
        <v>337</v>
      </c>
      <c r="H20" s="41"/>
      <c r="I20" s="41"/>
      <c r="J20" s="41" t="s">
        <v>338</v>
      </c>
      <c r="K20" s="41"/>
      <c r="L20" s="41"/>
      <c r="M20" s="41" t="s">
        <v>339</v>
      </c>
      <c r="N20" s="41"/>
      <c r="O20" s="41"/>
      <c r="P20" s="41" t="s">
        <v>340</v>
      </c>
      <c r="Q20" s="41"/>
      <c r="R20" s="41"/>
      <c r="S20" s="85"/>
      <c r="T20" s="85"/>
      <c r="U20" s="85"/>
      <c r="V20" s="85"/>
      <c r="W20" s="85"/>
    </row>
    <row r="21" spans="1:23">
      <c r="A21" s="48"/>
      <c r="B21" s="48"/>
      <c r="C21" s="48"/>
      <c r="D21" s="48"/>
      <c r="E21" s="48"/>
      <c r="F21" s="48"/>
      <c r="G21" s="41" t="s">
        <v>323</v>
      </c>
      <c r="H21" s="41" t="s">
        <v>69</v>
      </c>
      <c r="I21" s="41" t="s">
        <v>293</v>
      </c>
      <c r="J21" s="41" t="s">
        <v>323</v>
      </c>
      <c r="K21" s="41" t="s">
        <v>69</v>
      </c>
      <c r="L21" s="41" t="s">
        <v>293</v>
      </c>
      <c r="M21" s="41" t="s">
        <v>323</v>
      </c>
      <c r="N21" s="41" t="s">
        <v>69</v>
      </c>
      <c r="O21" s="41" t="s">
        <v>293</v>
      </c>
      <c r="P21" s="41" t="s">
        <v>323</v>
      </c>
      <c r="Q21" s="41" t="s">
        <v>69</v>
      </c>
      <c r="R21" s="41" t="s">
        <v>293</v>
      </c>
      <c r="S21" s="85"/>
      <c r="T21" s="85"/>
      <c r="U21" s="85"/>
      <c r="V21" s="85"/>
      <c r="W21" s="85"/>
    </row>
    <row r="22" ht="43.5" spans="1:23">
      <c r="A22" s="48"/>
      <c r="B22" s="48"/>
      <c r="C22" s="48"/>
      <c r="D22" s="48"/>
      <c r="E22" s="48"/>
      <c r="F22" s="48"/>
      <c r="G22" s="53" t="s">
        <v>341</v>
      </c>
      <c r="H22" s="54" t="s">
        <v>342</v>
      </c>
      <c r="I22" s="68" t="s">
        <v>343</v>
      </c>
      <c r="J22" s="69" t="s">
        <v>344</v>
      </c>
      <c r="K22" s="70" t="s">
        <v>345</v>
      </c>
      <c r="L22" s="68" t="s">
        <v>346</v>
      </c>
      <c r="M22" s="71" t="s">
        <v>347</v>
      </c>
      <c r="N22" s="69" t="s">
        <v>348</v>
      </c>
      <c r="O22" s="68" t="s">
        <v>349</v>
      </c>
      <c r="P22" s="53" t="s">
        <v>350</v>
      </c>
      <c r="Q22" s="55" t="s">
        <v>351</v>
      </c>
      <c r="R22" s="68" t="s">
        <v>336</v>
      </c>
      <c r="S22" s="85"/>
      <c r="T22" s="85"/>
      <c r="U22" s="85"/>
      <c r="V22" s="85"/>
      <c r="W22" s="85"/>
    </row>
    <row r="23" spans="1:23">
      <c r="A23" s="48"/>
      <c r="B23" s="48"/>
      <c r="C23" s="48"/>
      <c r="D23" s="48"/>
      <c r="E23" s="48"/>
      <c r="F23" s="48"/>
      <c r="G23" s="41" t="s">
        <v>337</v>
      </c>
      <c r="H23" s="41"/>
      <c r="I23" s="41"/>
      <c r="J23" s="41" t="s">
        <v>338</v>
      </c>
      <c r="K23" s="41"/>
      <c r="L23" s="41"/>
      <c r="M23" s="41" t="s">
        <v>339</v>
      </c>
      <c r="N23" s="41"/>
      <c r="O23" s="41"/>
      <c r="P23" s="41" t="s">
        <v>340</v>
      </c>
      <c r="Q23" s="41"/>
      <c r="R23" s="41"/>
      <c r="S23" s="85"/>
      <c r="T23" s="85"/>
      <c r="U23" s="85"/>
      <c r="V23" s="85"/>
      <c r="W23" s="85"/>
    </row>
    <row r="24" spans="1:23">
      <c r="A24" s="48"/>
      <c r="B24" s="48"/>
      <c r="C24" s="48"/>
      <c r="D24" s="48"/>
      <c r="E24" s="48"/>
      <c r="F24" s="48"/>
      <c r="G24" s="41" t="s">
        <v>323</v>
      </c>
      <c r="H24" s="41" t="s">
        <v>69</v>
      </c>
      <c r="I24" s="41" t="s">
        <v>293</v>
      </c>
      <c r="J24" s="41" t="s">
        <v>323</v>
      </c>
      <c r="K24" s="41" t="s">
        <v>69</v>
      </c>
      <c r="L24" s="41" t="s">
        <v>293</v>
      </c>
      <c r="M24" s="41" t="s">
        <v>323</v>
      </c>
      <c r="N24" s="41" t="s">
        <v>69</v>
      </c>
      <c r="O24" s="41" t="s">
        <v>293</v>
      </c>
      <c r="P24" s="41" t="s">
        <v>323</v>
      </c>
      <c r="Q24" s="41" t="s">
        <v>69</v>
      </c>
      <c r="R24" s="41" t="s">
        <v>293</v>
      </c>
      <c r="S24" s="85"/>
      <c r="T24" s="85"/>
      <c r="U24" s="85"/>
      <c r="V24" s="85"/>
      <c r="W24" s="85"/>
    </row>
    <row r="25" ht="49.5" spans="1:23">
      <c r="A25" s="48"/>
      <c r="B25" s="48"/>
      <c r="C25" s="48"/>
      <c r="D25" s="48"/>
      <c r="E25" s="48"/>
      <c r="F25" s="48"/>
      <c r="G25" s="55" t="s">
        <v>352</v>
      </c>
      <c r="H25" s="475" t="s">
        <v>353</v>
      </c>
      <c r="I25" s="72" t="s">
        <v>349</v>
      </c>
      <c r="J25" s="53" t="s">
        <v>354</v>
      </c>
      <c r="K25" s="476" t="s">
        <v>355</v>
      </c>
      <c r="L25" s="68" t="s">
        <v>356</v>
      </c>
      <c r="M25" s="475" t="s">
        <v>357</v>
      </c>
      <c r="N25" s="55" t="s">
        <v>358</v>
      </c>
      <c r="O25" s="68" t="s">
        <v>336</v>
      </c>
      <c r="P25" s="73" t="s">
        <v>359</v>
      </c>
      <c r="Q25" s="54" t="s">
        <v>360</v>
      </c>
      <c r="R25" s="68" t="s">
        <v>346</v>
      </c>
      <c r="S25" s="85"/>
      <c r="T25" s="85"/>
      <c r="U25" s="85"/>
      <c r="V25" s="85"/>
      <c r="W25" s="85"/>
    </row>
    <row r="26" spans="1:23">
      <c r="A26" s="48"/>
      <c r="B26" s="48"/>
      <c r="C26" s="48"/>
      <c r="D26" s="48"/>
      <c r="E26" s="48"/>
      <c r="F26" s="48"/>
      <c r="G26" s="41" t="s">
        <v>361</v>
      </c>
      <c r="H26" s="41"/>
      <c r="I26" s="41"/>
      <c r="J26" s="41" t="s">
        <v>362</v>
      </c>
      <c r="K26" s="41"/>
      <c r="L26" s="41"/>
      <c r="M26" s="41" t="s">
        <v>363</v>
      </c>
      <c r="N26" s="41"/>
      <c r="O26" s="41"/>
      <c r="P26" s="41" t="s">
        <v>364</v>
      </c>
      <c r="Q26" s="41"/>
      <c r="R26" s="41"/>
      <c r="S26" s="85"/>
      <c r="T26" s="85"/>
      <c r="U26" s="85"/>
      <c r="V26" s="85"/>
      <c r="W26" s="85"/>
    </row>
    <row r="27" spans="1:23">
      <c r="A27" s="48"/>
      <c r="B27" s="48"/>
      <c r="C27" s="48"/>
      <c r="D27" s="48"/>
      <c r="E27" s="48"/>
      <c r="F27" s="48"/>
      <c r="G27" s="41" t="s">
        <v>323</v>
      </c>
      <c r="H27" s="41" t="s">
        <v>69</v>
      </c>
      <c r="I27" s="41" t="s">
        <v>293</v>
      </c>
      <c r="J27" s="41" t="s">
        <v>323</v>
      </c>
      <c r="K27" s="41" t="s">
        <v>69</v>
      </c>
      <c r="L27" s="41" t="s">
        <v>293</v>
      </c>
      <c r="M27" s="41" t="s">
        <v>323</v>
      </c>
      <c r="N27" s="41" t="s">
        <v>69</v>
      </c>
      <c r="O27" s="41" t="s">
        <v>293</v>
      </c>
      <c r="P27" s="41" t="s">
        <v>323</v>
      </c>
      <c r="Q27" s="41" t="s">
        <v>69</v>
      </c>
      <c r="R27" s="41" t="s">
        <v>293</v>
      </c>
      <c r="S27" s="85"/>
      <c r="T27" s="85"/>
      <c r="U27" s="85"/>
      <c r="V27" s="85"/>
      <c r="W27" s="85"/>
    </row>
    <row r="28" ht="33" spans="1:23">
      <c r="A28" s="48"/>
      <c r="B28" s="48"/>
      <c r="C28" s="48"/>
      <c r="D28" s="48"/>
      <c r="E28" s="48"/>
      <c r="F28" s="48"/>
      <c r="G28" s="476" t="s">
        <v>365</v>
      </c>
      <c r="H28" s="475" t="s">
        <v>366</v>
      </c>
      <c r="I28" s="68" t="s">
        <v>336</v>
      </c>
      <c r="J28" s="53" t="s">
        <v>367</v>
      </c>
      <c r="K28" s="476" t="s">
        <v>368</v>
      </c>
      <c r="L28" s="68" t="s">
        <v>369</v>
      </c>
      <c r="M28" s="53" t="s">
        <v>370</v>
      </c>
      <c r="N28" s="55" t="s">
        <v>371</v>
      </c>
      <c r="O28" s="68" t="s">
        <v>372</v>
      </c>
      <c r="P28" s="73" t="s">
        <v>373</v>
      </c>
      <c r="Q28" s="54" t="s">
        <v>374</v>
      </c>
      <c r="R28" s="68" t="s">
        <v>375</v>
      </c>
      <c r="S28" s="85"/>
      <c r="T28" s="85"/>
      <c r="U28" s="85"/>
      <c r="V28" s="85"/>
      <c r="W28" s="85"/>
    </row>
    <row r="29" spans="1:23">
      <c r="A29" s="48"/>
      <c r="B29" s="48"/>
      <c r="C29" s="48"/>
      <c r="D29" s="48"/>
      <c r="E29" s="48"/>
      <c r="F29" s="48"/>
      <c r="G29" s="41" t="s">
        <v>361</v>
      </c>
      <c r="H29" s="41"/>
      <c r="I29" s="41"/>
      <c r="J29" s="41" t="s">
        <v>362</v>
      </c>
      <c r="K29" s="41"/>
      <c r="L29" s="41"/>
      <c r="M29" s="41" t="s">
        <v>363</v>
      </c>
      <c r="N29" s="41"/>
      <c r="O29" s="41"/>
      <c r="P29" s="41" t="s">
        <v>364</v>
      </c>
      <c r="Q29" s="41"/>
      <c r="R29" s="41"/>
      <c r="S29" s="85"/>
      <c r="T29" s="85"/>
      <c r="U29" s="85"/>
      <c r="V29" s="85"/>
      <c r="W29" s="85"/>
    </row>
    <row r="30" spans="1:23">
      <c r="A30" s="48"/>
      <c r="B30" s="48"/>
      <c r="C30" s="48"/>
      <c r="D30" s="48"/>
      <c r="E30" s="48"/>
      <c r="F30" s="48"/>
      <c r="G30" s="41" t="s">
        <v>323</v>
      </c>
      <c r="H30" s="41" t="s">
        <v>69</v>
      </c>
      <c r="I30" s="41" t="s">
        <v>293</v>
      </c>
      <c r="J30" s="41" t="s">
        <v>323</v>
      </c>
      <c r="K30" s="41" t="s">
        <v>69</v>
      </c>
      <c r="L30" s="41" t="s">
        <v>293</v>
      </c>
      <c r="M30" s="41" t="s">
        <v>323</v>
      </c>
      <c r="N30" s="41" t="s">
        <v>69</v>
      </c>
      <c r="O30" s="41" t="s">
        <v>293</v>
      </c>
      <c r="P30" s="41" t="s">
        <v>323</v>
      </c>
      <c r="Q30" s="41" t="s">
        <v>69</v>
      </c>
      <c r="R30" s="41" t="s">
        <v>293</v>
      </c>
      <c r="S30" s="85"/>
      <c r="T30" s="85"/>
      <c r="U30" s="85"/>
      <c r="V30" s="85"/>
      <c r="W30" s="85"/>
    </row>
    <row r="31" ht="49.5" spans="1:23">
      <c r="A31" s="56"/>
      <c r="B31" s="56"/>
      <c r="C31" s="56"/>
      <c r="D31" s="56"/>
      <c r="E31" s="56"/>
      <c r="F31" s="56"/>
      <c r="G31" s="55" t="s">
        <v>376</v>
      </c>
      <c r="H31" s="53" t="s">
        <v>377</v>
      </c>
      <c r="I31" s="68" t="s">
        <v>375</v>
      </c>
      <c r="J31" s="53" t="s">
        <v>378</v>
      </c>
      <c r="K31" s="55" t="s">
        <v>379</v>
      </c>
      <c r="L31" s="68" t="s">
        <v>380</v>
      </c>
      <c r="M31" s="53"/>
      <c r="N31" s="55"/>
      <c r="O31" s="68"/>
      <c r="P31" s="73"/>
      <c r="Q31" s="54"/>
      <c r="R31" s="68"/>
      <c r="S31" s="85"/>
      <c r="T31" s="85"/>
      <c r="U31" s="85"/>
      <c r="V31" s="85"/>
      <c r="W31" s="85"/>
    </row>
    <row r="32" spans="1:23">
      <c r="A32" s="61"/>
      <c r="B32" s="62"/>
      <c r="C32" s="62"/>
      <c r="D32" s="62"/>
      <c r="E32" s="6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85"/>
      <c r="T32" s="85"/>
      <c r="U32" s="85"/>
      <c r="V32" s="85"/>
      <c r="W32" s="85"/>
    </row>
    <row r="33" spans="1:23">
      <c r="A33" s="61"/>
      <c r="B33" s="62"/>
      <c r="C33" s="62"/>
      <c r="D33" s="62"/>
      <c r="E33" s="62"/>
      <c r="F33" s="62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85"/>
      <c r="T33" s="85"/>
      <c r="U33" s="85"/>
      <c r="V33" s="85"/>
      <c r="W33" s="85"/>
    </row>
    <row r="34" spans="1:23">
      <c r="A34" s="63"/>
      <c r="B34" s="62"/>
      <c r="C34" s="62"/>
      <c r="D34" s="62"/>
      <c r="E34" s="62"/>
      <c r="F34" s="62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85"/>
      <c r="T34" s="85"/>
      <c r="U34" s="85"/>
      <c r="V34" s="85"/>
      <c r="W34" s="85"/>
    </row>
    <row r="35" s="2" customFormat="1" spans="1:23">
      <c r="A35" s="64" t="s">
        <v>381</v>
      </c>
      <c r="B35" s="64"/>
      <c r="C35" s="64"/>
      <c r="D35" s="64"/>
      <c r="E35" s="64"/>
      <c r="F35" s="65"/>
      <c r="G35" s="65"/>
      <c r="H35" s="61"/>
      <c r="I35" s="61"/>
      <c r="J35" s="74"/>
      <c r="K35" s="74"/>
      <c r="L35" s="74"/>
      <c r="M35" s="74"/>
      <c r="N35" s="74"/>
      <c r="O35" s="74"/>
      <c r="P35" s="74"/>
      <c r="Q35" s="74"/>
      <c r="R35" s="74"/>
      <c r="S35" s="86"/>
      <c r="T35" s="86"/>
      <c r="U35" s="86"/>
      <c r="V35" s="87"/>
      <c r="W35" s="88"/>
    </row>
    <row r="36" ht="14.25" customHeight="1" spans="1:23">
      <c r="A36" s="66" t="s">
        <v>382</v>
      </c>
      <c r="B36" s="66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89"/>
      <c r="T36" s="89"/>
      <c r="U36" s="89"/>
      <c r="V36" s="89"/>
      <c r="W36" s="89"/>
    </row>
    <row r="37" spans="19:23">
      <c r="S37" s="77"/>
      <c r="T37" s="77"/>
      <c r="U37" s="77"/>
      <c r="V37" s="77"/>
      <c r="W37" s="77"/>
    </row>
  </sheetData>
  <mergeCells count="65">
    <mergeCell ref="A1:R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G11:I11"/>
    <mergeCell ref="J11:L11"/>
    <mergeCell ref="M11:O11"/>
    <mergeCell ref="P11:R11"/>
    <mergeCell ref="G14:I14"/>
    <mergeCell ref="J14:L14"/>
    <mergeCell ref="M14:O14"/>
    <mergeCell ref="P14:R14"/>
    <mergeCell ref="G17:I17"/>
    <mergeCell ref="J17:L17"/>
    <mergeCell ref="M17:O17"/>
    <mergeCell ref="P17:R17"/>
    <mergeCell ref="G20:I20"/>
    <mergeCell ref="J20:L20"/>
    <mergeCell ref="M20:O20"/>
    <mergeCell ref="P20:R20"/>
    <mergeCell ref="G23:I23"/>
    <mergeCell ref="J23:L23"/>
    <mergeCell ref="M23:O23"/>
    <mergeCell ref="P23:R23"/>
    <mergeCell ref="G26:I26"/>
    <mergeCell ref="J26:L26"/>
    <mergeCell ref="M26:O26"/>
    <mergeCell ref="P26:R26"/>
    <mergeCell ref="G29:I29"/>
    <mergeCell ref="J29:L29"/>
    <mergeCell ref="M29:O29"/>
    <mergeCell ref="P29:R29"/>
    <mergeCell ref="A35:E35"/>
    <mergeCell ref="F35:G35"/>
    <mergeCell ref="A2:A3"/>
    <mergeCell ref="A4:A16"/>
    <mergeCell ref="A17:A31"/>
    <mergeCell ref="B2:B3"/>
    <mergeCell ref="B4:B16"/>
    <mergeCell ref="B17:B31"/>
    <mergeCell ref="C2:C3"/>
    <mergeCell ref="C4:C16"/>
    <mergeCell ref="C17:C31"/>
    <mergeCell ref="D2:D3"/>
    <mergeCell ref="D4:D16"/>
    <mergeCell ref="D17:D31"/>
    <mergeCell ref="E2:E3"/>
    <mergeCell ref="E4:E16"/>
    <mergeCell ref="E17:E31"/>
    <mergeCell ref="F2:F3"/>
    <mergeCell ref="F4:F16"/>
    <mergeCell ref="F17:F3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F18" sqref="F18"/>
    </sheetView>
  </sheetViews>
  <sheetFormatPr defaultColWidth="9" defaultRowHeight="1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7.5" spans="1:14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384</v>
      </c>
      <c r="B2" s="32" t="s">
        <v>289</v>
      </c>
      <c r="C2" s="32" t="s">
        <v>290</v>
      </c>
      <c r="D2" s="32" t="s">
        <v>291</v>
      </c>
      <c r="E2" s="32" t="s">
        <v>292</v>
      </c>
      <c r="F2" s="32" t="s">
        <v>293</v>
      </c>
      <c r="G2" s="31" t="s">
        <v>385</v>
      </c>
      <c r="H2" s="31" t="s">
        <v>386</v>
      </c>
      <c r="I2" s="31" t="s">
        <v>387</v>
      </c>
      <c r="J2" s="31" t="s">
        <v>386</v>
      </c>
      <c r="K2" s="31" t="s">
        <v>388</v>
      </c>
      <c r="L2" s="31" t="s">
        <v>386</v>
      </c>
      <c r="M2" s="32" t="s">
        <v>389</v>
      </c>
      <c r="N2" s="32" t="s">
        <v>302</v>
      </c>
    </row>
    <row r="3" spans="1:14">
      <c r="A3" s="1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384</v>
      </c>
      <c r="B4" s="34" t="s">
        <v>390</v>
      </c>
      <c r="C4" s="34" t="s">
        <v>323</v>
      </c>
      <c r="D4" s="34" t="s">
        <v>291</v>
      </c>
      <c r="E4" s="32" t="s">
        <v>292</v>
      </c>
      <c r="F4" s="32" t="s">
        <v>293</v>
      </c>
      <c r="G4" s="31" t="s">
        <v>385</v>
      </c>
      <c r="H4" s="31" t="s">
        <v>386</v>
      </c>
      <c r="I4" s="31" t="s">
        <v>387</v>
      </c>
      <c r="J4" s="31" t="s">
        <v>386</v>
      </c>
      <c r="K4" s="31" t="s">
        <v>388</v>
      </c>
      <c r="L4" s="31" t="s">
        <v>386</v>
      </c>
      <c r="M4" s="32" t="s">
        <v>389</v>
      </c>
      <c r="N4" s="32" t="s">
        <v>302</v>
      </c>
    </row>
    <row r="5" spans="1:14">
      <c r="A5" s="35"/>
      <c r="B5" s="9"/>
      <c r="C5" s="36"/>
      <c r="D5" s="9"/>
      <c r="E5" s="29"/>
      <c r="F5" s="37"/>
      <c r="G5" s="38"/>
      <c r="H5" s="9"/>
      <c r="I5" s="38"/>
      <c r="J5" s="9"/>
      <c r="K5" s="9"/>
      <c r="L5" s="9"/>
      <c r="M5" s="9"/>
      <c r="N5" s="9"/>
    </row>
    <row r="6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="2" customFormat="1" ht="17.5" spans="1:14">
      <c r="A8" s="18" t="s">
        <v>381</v>
      </c>
      <c r="B8" s="19"/>
      <c r="C8" s="19"/>
      <c r="D8" s="20"/>
      <c r="E8" s="21"/>
      <c r="F8" s="39"/>
      <c r="G8" s="30"/>
      <c r="H8" s="39"/>
      <c r="I8" s="18" t="s">
        <v>391</v>
      </c>
      <c r="J8" s="19"/>
      <c r="K8" s="19"/>
      <c r="L8" s="19"/>
      <c r="M8" s="19"/>
      <c r="N8" s="27"/>
    </row>
    <row r="9" spans="1:14">
      <c r="A9" s="22" t="s">
        <v>392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17"/>
  <sheetViews>
    <sheetView zoomScale="125" zoomScaleNormal="125" workbookViewId="0">
      <selection activeCell="F7" sqref="F7"/>
    </sheetView>
  </sheetViews>
  <sheetFormatPr defaultColWidth="9" defaultRowHeight="15"/>
  <cols>
    <col min="1" max="1" width="8.4" customWidth="1"/>
    <col min="2" max="2" width="7" customWidth="1"/>
    <col min="3" max="3" width="7.4" customWidth="1"/>
    <col min="4" max="4" width="12.9" customWidth="1"/>
    <col min="5" max="6" width="14.4" customWidth="1"/>
    <col min="7" max="7" width="17.5" customWidth="1"/>
    <col min="8" max="9" width="14" customWidth="1"/>
    <col min="10" max="10" width="11.5" customWidth="1"/>
  </cols>
  <sheetData>
    <row r="1" ht="27.5" spans="1:10">
      <c r="A1" s="3" t="s">
        <v>393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293</v>
      </c>
      <c r="C2" s="5" t="s">
        <v>289</v>
      </c>
      <c r="D2" s="5" t="s">
        <v>290</v>
      </c>
      <c r="E2" s="5" t="s">
        <v>291</v>
      </c>
      <c r="F2" s="5" t="s">
        <v>292</v>
      </c>
      <c r="G2" s="4" t="s">
        <v>394</v>
      </c>
      <c r="H2" s="4" t="s">
        <v>395</v>
      </c>
      <c r="I2" s="4" t="s">
        <v>396</v>
      </c>
      <c r="J2" s="4" t="s">
        <v>397</v>
      </c>
      <c r="K2" s="5" t="s">
        <v>389</v>
      </c>
      <c r="L2" s="5" t="s">
        <v>302</v>
      </c>
    </row>
    <row r="3" spans="1:12">
      <c r="A3" s="17" t="s">
        <v>398</v>
      </c>
      <c r="B3" s="17"/>
      <c r="C3" s="9"/>
      <c r="D3" s="28" t="s">
        <v>304</v>
      </c>
      <c r="E3" s="9" t="s">
        <v>117</v>
      </c>
      <c r="F3" s="29" t="s">
        <v>64</v>
      </c>
      <c r="G3" s="9" t="s">
        <v>399</v>
      </c>
      <c r="H3" s="9" t="s">
        <v>400</v>
      </c>
      <c r="I3" s="9"/>
      <c r="J3" s="9"/>
      <c r="K3" s="9" t="s">
        <v>96</v>
      </c>
      <c r="L3" s="9"/>
    </row>
    <row r="4" spans="1:12">
      <c r="A4" s="17" t="s">
        <v>401</v>
      </c>
      <c r="B4" s="17"/>
      <c r="C4" s="9"/>
      <c r="D4" s="28" t="s">
        <v>304</v>
      </c>
      <c r="E4" s="9" t="s">
        <v>117</v>
      </c>
      <c r="F4" s="29" t="s">
        <v>64</v>
      </c>
      <c r="G4" s="9" t="s">
        <v>399</v>
      </c>
      <c r="H4" s="9" t="s">
        <v>400</v>
      </c>
      <c r="I4" s="9"/>
      <c r="J4" s="9"/>
      <c r="K4" s="9" t="s">
        <v>96</v>
      </c>
      <c r="L4" s="9"/>
    </row>
    <row r="5" spans="1:12">
      <c r="A5" s="17" t="s">
        <v>402</v>
      </c>
      <c r="B5" s="17"/>
      <c r="C5" s="9"/>
      <c r="D5" s="28" t="s">
        <v>304</v>
      </c>
      <c r="E5" s="9" t="s">
        <v>117</v>
      </c>
      <c r="F5" s="29" t="s">
        <v>64</v>
      </c>
      <c r="G5" s="9" t="s">
        <v>399</v>
      </c>
      <c r="H5" s="9" t="s">
        <v>400</v>
      </c>
      <c r="I5" s="9"/>
      <c r="J5" s="9"/>
      <c r="K5" s="9" t="s">
        <v>96</v>
      </c>
      <c r="L5" s="9"/>
    </row>
    <row r="6" spans="1:12">
      <c r="A6" s="17" t="s">
        <v>403</v>
      </c>
      <c r="B6" s="17"/>
      <c r="C6" s="9"/>
      <c r="D6" s="28" t="s">
        <v>304</v>
      </c>
      <c r="E6" s="9" t="s">
        <v>122</v>
      </c>
      <c r="F6" s="29" t="s">
        <v>64</v>
      </c>
      <c r="G6" s="9" t="s">
        <v>399</v>
      </c>
      <c r="H6" s="9" t="s">
        <v>400</v>
      </c>
      <c r="I6" s="9"/>
      <c r="J6" s="9"/>
      <c r="K6" s="9" t="s">
        <v>96</v>
      </c>
      <c r="L6" s="9"/>
    </row>
    <row r="7" spans="1:12">
      <c r="A7" s="17" t="s">
        <v>324</v>
      </c>
      <c r="B7" s="17"/>
      <c r="C7" s="17"/>
      <c r="D7" s="28" t="s">
        <v>304</v>
      </c>
      <c r="E7" s="9" t="s">
        <v>122</v>
      </c>
      <c r="F7" s="29" t="s">
        <v>64</v>
      </c>
      <c r="G7" s="9" t="s">
        <v>399</v>
      </c>
      <c r="H7" s="9" t="s">
        <v>400</v>
      </c>
      <c r="I7" s="9"/>
      <c r="J7" s="9"/>
      <c r="K7" s="9" t="s">
        <v>96</v>
      </c>
      <c r="L7" s="17"/>
    </row>
    <row r="8" spans="1:1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="2" customFormat="1" ht="17.5" spans="1:12">
      <c r="A11" s="18" t="s">
        <v>404</v>
      </c>
      <c r="B11" s="19"/>
      <c r="C11" s="19"/>
      <c r="D11" s="19"/>
      <c r="E11" s="20"/>
      <c r="F11" s="21"/>
      <c r="G11" s="30"/>
      <c r="H11" s="18" t="s">
        <v>405</v>
      </c>
      <c r="I11" s="19"/>
      <c r="J11" s="19"/>
      <c r="K11" s="19"/>
      <c r="L11" s="27"/>
    </row>
    <row r="12" spans="1:12">
      <c r="A12" s="22" t="s">
        <v>406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7" spans="10:10">
      <c r="J17" t="s">
        <v>407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F20" sqref="F20"/>
    </sheetView>
  </sheetViews>
  <sheetFormatPr defaultColWidth="9" defaultRowHeight="1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7.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288</v>
      </c>
      <c r="B2" s="5" t="s">
        <v>293</v>
      </c>
      <c r="C2" s="5" t="s">
        <v>323</v>
      </c>
      <c r="D2" s="5" t="s">
        <v>291</v>
      </c>
      <c r="E2" s="5" t="s">
        <v>292</v>
      </c>
      <c r="F2" s="4" t="s">
        <v>409</v>
      </c>
      <c r="G2" s="4" t="s">
        <v>309</v>
      </c>
      <c r="H2" s="6" t="s">
        <v>310</v>
      </c>
      <c r="I2" s="24" t="s">
        <v>312</v>
      </c>
    </row>
    <row r="3" s="1" customFormat="1" ht="16.5" spans="1:9">
      <c r="A3" s="4"/>
      <c r="B3" s="7"/>
      <c r="C3" s="7"/>
      <c r="D3" s="7"/>
      <c r="E3" s="7"/>
      <c r="F3" s="4" t="s">
        <v>410</v>
      </c>
      <c r="G3" s="4" t="s">
        <v>313</v>
      </c>
      <c r="H3" s="8"/>
      <c r="I3" s="25"/>
    </row>
    <row r="4" ht="16.5" spans="1:9">
      <c r="A4" s="9">
        <v>1</v>
      </c>
      <c r="B4" s="10" t="s">
        <v>343</v>
      </c>
      <c r="C4" s="10" t="s">
        <v>411</v>
      </c>
      <c r="D4" s="10" t="s">
        <v>117</v>
      </c>
      <c r="E4" s="11" t="s">
        <v>64</v>
      </c>
      <c r="F4" s="12">
        <v>0.032</v>
      </c>
      <c r="G4" s="12">
        <v>0.022</v>
      </c>
      <c r="H4" s="13">
        <f>F4+G4</f>
        <v>0.054</v>
      </c>
      <c r="I4" s="26"/>
    </row>
    <row r="5" ht="16.5" spans="1:9">
      <c r="A5" s="14">
        <v>2</v>
      </c>
      <c r="B5" s="10" t="s">
        <v>343</v>
      </c>
      <c r="C5" s="10" t="s">
        <v>411</v>
      </c>
      <c r="D5" s="10" t="s">
        <v>412</v>
      </c>
      <c r="E5" s="11" t="s">
        <v>64</v>
      </c>
      <c r="F5" s="15">
        <v>0.035</v>
      </c>
      <c r="G5" s="15">
        <v>0.015</v>
      </c>
      <c r="H5" s="16">
        <f>F5+G5</f>
        <v>0.05</v>
      </c>
      <c r="I5" s="9"/>
    </row>
    <row r="6" spans="1:9">
      <c r="A6" s="14">
        <v>3</v>
      </c>
      <c r="B6" s="17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7"/>
      <c r="C7" s="9"/>
      <c r="D7" s="9"/>
      <c r="E7" s="9"/>
      <c r="F7" s="9"/>
      <c r="G7" s="9"/>
      <c r="H7" s="9"/>
      <c r="I7" s="9"/>
    </row>
    <row r="8" spans="1:9">
      <c r="A8" s="14">
        <v>5</v>
      </c>
      <c r="B8" s="17"/>
      <c r="C8" s="17"/>
      <c r="D8" s="17"/>
      <c r="E8" s="17"/>
      <c r="F8" s="17"/>
      <c r="G8" s="17"/>
      <c r="H8" s="17"/>
      <c r="I8" s="17"/>
    </row>
    <row r="9" spans="1:9">
      <c r="A9" s="14">
        <v>6</v>
      </c>
      <c r="B9" s="17"/>
      <c r="C9" s="17"/>
      <c r="D9" s="17"/>
      <c r="E9" s="17"/>
      <c r="F9" s="17"/>
      <c r="G9" s="17"/>
      <c r="H9" s="17"/>
      <c r="I9" s="17"/>
    </row>
    <row r="10" spans="1:9">
      <c r="A10" s="14">
        <v>7</v>
      </c>
      <c r="B10" s="17"/>
      <c r="C10" s="17"/>
      <c r="D10" s="17"/>
      <c r="E10" s="17"/>
      <c r="F10" s="17"/>
      <c r="G10" s="17"/>
      <c r="H10" s="17"/>
      <c r="I10" s="17"/>
    </row>
    <row r="11" spans="1:9">
      <c r="A11" s="9">
        <v>8</v>
      </c>
      <c r="B11" s="17"/>
      <c r="C11" s="17"/>
      <c r="D11" s="17"/>
      <c r="E11" s="17"/>
      <c r="F11" s="17"/>
      <c r="G11" s="17"/>
      <c r="H11" s="17"/>
      <c r="I11" s="17"/>
    </row>
    <row r="12" s="2" customFormat="1" ht="17.5" spans="1:9">
      <c r="A12" s="18" t="s">
        <v>381</v>
      </c>
      <c r="B12" s="19"/>
      <c r="C12" s="19"/>
      <c r="D12" s="20"/>
      <c r="E12" s="21"/>
      <c r="F12" s="18" t="s">
        <v>405</v>
      </c>
      <c r="G12" s="19"/>
      <c r="H12" s="20"/>
      <c r="I12" s="27"/>
    </row>
    <row r="13" spans="1:9">
      <c r="A13" s="22" t="s">
        <v>413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10" sqref="B10"/>
    </sheetView>
  </sheetViews>
  <sheetFormatPr defaultColWidth="11" defaultRowHeight="15"/>
  <cols>
    <col min="2" max="2" width="12.9" customWidth="1"/>
    <col min="3" max="3" width="11.9" customWidth="1"/>
    <col min="4" max="4" width="11" customWidth="1"/>
    <col min="5" max="5" width="10" customWidth="1"/>
  </cols>
  <sheetData>
    <row r="1" ht="15.75"/>
    <row r="2" ht="41.1" customHeight="1" spans="2:9">
      <c r="B2" s="443" t="s">
        <v>36</v>
      </c>
      <c r="C2" s="444"/>
      <c r="D2" s="444"/>
      <c r="E2" s="444"/>
      <c r="F2" s="444"/>
      <c r="G2" s="444"/>
      <c r="H2" s="444"/>
      <c r="I2" s="458"/>
    </row>
    <row r="3" ht="27.9" customHeight="1" spans="2:9">
      <c r="B3" s="445"/>
      <c r="C3" s="446"/>
      <c r="D3" s="447" t="s">
        <v>37</v>
      </c>
      <c r="E3" s="448"/>
      <c r="F3" s="449" t="s">
        <v>38</v>
      </c>
      <c r="G3" s="450"/>
      <c r="H3" s="447" t="s">
        <v>39</v>
      </c>
      <c r="I3" s="459"/>
    </row>
    <row r="4" ht="27.9" customHeight="1" spans="2:9">
      <c r="B4" s="445" t="s">
        <v>40</v>
      </c>
      <c r="C4" s="446" t="s">
        <v>41</v>
      </c>
      <c r="D4" s="446" t="s">
        <v>42</v>
      </c>
      <c r="E4" s="446" t="s">
        <v>43</v>
      </c>
      <c r="F4" s="451" t="s">
        <v>42</v>
      </c>
      <c r="G4" s="451" t="s">
        <v>43</v>
      </c>
      <c r="H4" s="446" t="s">
        <v>42</v>
      </c>
      <c r="I4" s="460" t="s">
        <v>43</v>
      </c>
    </row>
    <row r="5" ht="27.9" customHeight="1" spans="2:9">
      <c r="B5" s="452" t="s">
        <v>44</v>
      </c>
      <c r="C5" s="17">
        <v>13</v>
      </c>
      <c r="D5" s="17">
        <v>0</v>
      </c>
      <c r="E5" s="17">
        <v>1</v>
      </c>
      <c r="F5" s="453">
        <v>0</v>
      </c>
      <c r="G5" s="453">
        <v>1</v>
      </c>
      <c r="H5" s="17">
        <v>1</v>
      </c>
      <c r="I5" s="461">
        <v>2</v>
      </c>
    </row>
    <row r="6" ht="27.9" customHeight="1" spans="2:9">
      <c r="B6" s="452" t="s">
        <v>45</v>
      </c>
      <c r="C6" s="17">
        <v>20</v>
      </c>
      <c r="D6" s="17">
        <v>0</v>
      </c>
      <c r="E6" s="17">
        <v>1</v>
      </c>
      <c r="F6" s="453">
        <v>1</v>
      </c>
      <c r="G6" s="453">
        <v>2</v>
      </c>
      <c r="H6" s="17">
        <v>2</v>
      </c>
      <c r="I6" s="461">
        <v>3</v>
      </c>
    </row>
    <row r="7" ht="27.9" customHeight="1" spans="2:9">
      <c r="B7" s="452" t="s">
        <v>46</v>
      </c>
      <c r="C7" s="17">
        <v>32</v>
      </c>
      <c r="D7" s="17">
        <v>0</v>
      </c>
      <c r="E7" s="17">
        <v>1</v>
      </c>
      <c r="F7" s="453">
        <v>2</v>
      </c>
      <c r="G7" s="453">
        <v>3</v>
      </c>
      <c r="H7" s="17">
        <v>3</v>
      </c>
      <c r="I7" s="461">
        <v>4</v>
      </c>
    </row>
    <row r="8" ht="27.9" customHeight="1" spans="2:9">
      <c r="B8" s="452" t="s">
        <v>47</v>
      </c>
      <c r="C8" s="17">
        <v>50</v>
      </c>
      <c r="D8" s="17">
        <v>1</v>
      </c>
      <c r="E8" s="17">
        <v>2</v>
      </c>
      <c r="F8" s="453">
        <v>3</v>
      </c>
      <c r="G8" s="453">
        <v>4</v>
      </c>
      <c r="H8" s="17">
        <v>5</v>
      </c>
      <c r="I8" s="461">
        <v>6</v>
      </c>
    </row>
    <row r="9" ht="27.9" customHeight="1" spans="2:9">
      <c r="B9" s="452" t="s">
        <v>48</v>
      </c>
      <c r="C9" s="17">
        <v>80</v>
      </c>
      <c r="D9" s="17">
        <v>2</v>
      </c>
      <c r="E9" s="17">
        <v>3</v>
      </c>
      <c r="F9" s="453">
        <v>5</v>
      </c>
      <c r="G9" s="453">
        <v>6</v>
      </c>
      <c r="H9" s="17">
        <v>7</v>
      </c>
      <c r="I9" s="461">
        <v>8</v>
      </c>
    </row>
    <row r="10" ht="27.9" customHeight="1" spans="2:9">
      <c r="B10" s="452" t="s">
        <v>49</v>
      </c>
      <c r="C10" s="17">
        <v>125</v>
      </c>
      <c r="D10" s="17">
        <v>3</v>
      </c>
      <c r="E10" s="17">
        <v>4</v>
      </c>
      <c r="F10" s="453">
        <v>7</v>
      </c>
      <c r="G10" s="453">
        <v>8</v>
      </c>
      <c r="H10" s="17">
        <v>10</v>
      </c>
      <c r="I10" s="461">
        <v>11</v>
      </c>
    </row>
    <row r="11" ht="27.9" customHeight="1" spans="2:9">
      <c r="B11" s="452" t="s">
        <v>50</v>
      </c>
      <c r="C11" s="17">
        <v>200</v>
      </c>
      <c r="D11" s="17">
        <v>5</v>
      </c>
      <c r="E11" s="17">
        <v>6</v>
      </c>
      <c r="F11" s="453">
        <v>10</v>
      </c>
      <c r="G11" s="453">
        <v>11</v>
      </c>
      <c r="H11" s="17">
        <v>14</v>
      </c>
      <c r="I11" s="461">
        <v>15</v>
      </c>
    </row>
    <row r="12" ht="27.9" customHeight="1" spans="2:9">
      <c r="B12" s="454" t="s">
        <v>51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62">
        <v>22</v>
      </c>
    </row>
    <row r="14" spans="2:4">
      <c r="B14" s="457" t="s">
        <v>52</v>
      </c>
      <c r="C14" s="457"/>
      <c r="D14" s="4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zoomScale="90" zoomScaleNormal="90" workbookViewId="0">
      <selection activeCell="F4" sqref="F4:G8"/>
    </sheetView>
  </sheetViews>
  <sheetFormatPr defaultColWidth="10.4" defaultRowHeight="16.5" customHeight="1"/>
  <cols>
    <col min="1" max="9" width="10.4" style="244"/>
    <col min="10" max="10" width="8.9" style="244" customWidth="1"/>
    <col min="11" max="11" width="12" style="244" customWidth="1"/>
    <col min="12" max="12" width="12.8" style="244" customWidth="1"/>
    <col min="13" max="16384" width="10.4" style="244"/>
  </cols>
  <sheetData>
    <row r="1" ht="21.75" spans="1:11">
      <c r="A1" s="361" t="s">
        <v>53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.75" spans="1:11">
      <c r="A2" s="246" t="s">
        <v>54</v>
      </c>
      <c r="B2" s="247" t="s">
        <v>55</v>
      </c>
      <c r="C2" s="247"/>
      <c r="D2" s="248" t="s">
        <v>56</v>
      </c>
      <c r="E2" s="248"/>
      <c r="F2" s="247" t="s">
        <v>57</v>
      </c>
      <c r="G2" s="247"/>
      <c r="H2" s="249" t="s">
        <v>58</v>
      </c>
      <c r="I2" s="421" t="s">
        <v>59</v>
      </c>
      <c r="J2" s="421"/>
      <c r="K2" s="421"/>
    </row>
    <row r="3" ht="15" spans="1:11">
      <c r="A3" s="250" t="s">
        <v>60</v>
      </c>
      <c r="B3" s="251"/>
      <c r="C3" s="252"/>
      <c r="D3" s="253" t="s">
        <v>61</v>
      </c>
      <c r="E3" s="254"/>
      <c r="F3" s="254"/>
      <c r="G3" s="255"/>
      <c r="H3" s="253" t="s">
        <v>62</v>
      </c>
      <c r="I3" s="254"/>
      <c r="J3" s="254"/>
      <c r="K3" s="255"/>
    </row>
    <row r="4" ht="15" spans="1:11">
      <c r="A4" s="256" t="s">
        <v>63</v>
      </c>
      <c r="B4" s="174" t="s">
        <v>64</v>
      </c>
      <c r="C4" s="175"/>
      <c r="D4" s="256" t="s">
        <v>65</v>
      </c>
      <c r="E4" s="257"/>
      <c r="F4" s="258">
        <v>45332</v>
      </c>
      <c r="G4" s="259"/>
      <c r="H4" s="256" t="s">
        <v>66</v>
      </c>
      <c r="I4" s="257"/>
      <c r="J4" s="281" t="s">
        <v>67</v>
      </c>
      <c r="K4" s="336" t="s">
        <v>68</v>
      </c>
    </row>
    <row r="5" ht="15" spans="1:11">
      <c r="A5" s="260" t="s">
        <v>69</v>
      </c>
      <c r="B5" s="176" t="s">
        <v>70</v>
      </c>
      <c r="C5" s="176"/>
      <c r="D5" s="256" t="s">
        <v>71</v>
      </c>
      <c r="E5" s="257"/>
      <c r="F5" s="258">
        <v>45646</v>
      </c>
      <c r="G5" s="259"/>
      <c r="H5" s="256" t="s">
        <v>72</v>
      </c>
      <c r="I5" s="257"/>
      <c r="J5" s="281" t="s">
        <v>67</v>
      </c>
      <c r="K5" s="336" t="s">
        <v>68</v>
      </c>
    </row>
    <row r="6" ht="15" spans="1:11">
      <c r="A6" s="256" t="s">
        <v>73</v>
      </c>
      <c r="B6" s="261">
        <v>2</v>
      </c>
      <c r="C6" s="262">
        <v>6</v>
      </c>
      <c r="D6" s="260" t="s">
        <v>74</v>
      </c>
      <c r="E6" s="263"/>
      <c r="F6" s="258">
        <v>45667</v>
      </c>
      <c r="G6" s="259"/>
      <c r="H6" s="256" t="s">
        <v>75</v>
      </c>
      <c r="I6" s="257"/>
      <c r="J6" s="281" t="s">
        <v>67</v>
      </c>
      <c r="K6" s="336" t="s">
        <v>68</v>
      </c>
    </row>
    <row r="7" ht="15" spans="1:11">
      <c r="A7" s="256" t="s">
        <v>76</v>
      </c>
      <c r="B7" s="264">
        <v>3106</v>
      </c>
      <c r="C7" s="265"/>
      <c r="D7" s="260" t="s">
        <v>77</v>
      </c>
      <c r="E7" s="266"/>
      <c r="F7" s="258">
        <v>45682</v>
      </c>
      <c r="G7" s="259"/>
      <c r="H7" s="256" t="s">
        <v>78</v>
      </c>
      <c r="I7" s="257"/>
      <c r="J7" s="281" t="s">
        <v>67</v>
      </c>
      <c r="K7" s="336" t="s">
        <v>68</v>
      </c>
    </row>
    <row r="8" ht="15.75" spans="1:11">
      <c r="A8" s="362" t="s">
        <v>79</v>
      </c>
      <c r="B8" s="268" t="s">
        <v>80</v>
      </c>
      <c r="C8" s="269"/>
      <c r="D8" s="270" t="s">
        <v>81</v>
      </c>
      <c r="E8" s="271"/>
      <c r="F8" s="272">
        <v>45696</v>
      </c>
      <c r="G8" s="273"/>
      <c r="H8" s="270" t="s">
        <v>82</v>
      </c>
      <c r="I8" s="271"/>
      <c r="J8" s="304" t="s">
        <v>67</v>
      </c>
      <c r="K8" s="337" t="s">
        <v>68</v>
      </c>
    </row>
    <row r="9" ht="15.75" spans="1:11">
      <c r="A9" s="363" t="s">
        <v>83</v>
      </c>
      <c r="B9" s="364"/>
      <c r="C9" s="364"/>
      <c r="D9" s="364"/>
      <c r="E9" s="364"/>
      <c r="F9" s="364"/>
      <c r="G9" s="364"/>
      <c r="H9" s="364"/>
      <c r="I9" s="364"/>
      <c r="J9" s="364"/>
      <c r="K9" s="422"/>
    </row>
    <row r="10" ht="15.75" spans="1:11">
      <c r="A10" s="365" t="s">
        <v>84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23"/>
    </row>
    <row r="11" ht="15" spans="1:11">
      <c r="A11" s="367" t="s">
        <v>85</v>
      </c>
      <c r="B11" s="368" t="s">
        <v>86</v>
      </c>
      <c r="C11" s="369" t="s">
        <v>87</v>
      </c>
      <c r="D11" s="370"/>
      <c r="E11" s="371" t="s">
        <v>88</v>
      </c>
      <c r="F11" s="368" t="s">
        <v>86</v>
      </c>
      <c r="G11" s="369" t="s">
        <v>87</v>
      </c>
      <c r="H11" s="369" t="s">
        <v>89</v>
      </c>
      <c r="I11" s="371" t="s">
        <v>90</v>
      </c>
      <c r="J11" s="368" t="s">
        <v>86</v>
      </c>
      <c r="K11" s="424" t="s">
        <v>87</v>
      </c>
    </row>
    <row r="12" ht="15" spans="1:11">
      <c r="A12" s="260" t="s">
        <v>91</v>
      </c>
      <c r="B12" s="280" t="s">
        <v>86</v>
      </c>
      <c r="C12" s="281" t="s">
        <v>87</v>
      </c>
      <c r="D12" s="266"/>
      <c r="E12" s="263" t="s">
        <v>92</v>
      </c>
      <c r="F12" s="280" t="s">
        <v>86</v>
      </c>
      <c r="G12" s="281" t="s">
        <v>87</v>
      </c>
      <c r="H12" s="281" t="s">
        <v>89</v>
      </c>
      <c r="I12" s="263" t="s">
        <v>93</v>
      </c>
      <c r="J12" s="280" t="s">
        <v>86</v>
      </c>
      <c r="K12" s="336" t="s">
        <v>87</v>
      </c>
    </row>
    <row r="13" ht="15" spans="1:11">
      <c r="A13" s="260" t="s">
        <v>94</v>
      </c>
      <c r="B13" s="280" t="s">
        <v>86</v>
      </c>
      <c r="C13" s="281" t="s">
        <v>87</v>
      </c>
      <c r="D13" s="266"/>
      <c r="E13" s="263" t="s">
        <v>95</v>
      </c>
      <c r="F13" s="281" t="s">
        <v>96</v>
      </c>
      <c r="G13" s="281" t="s">
        <v>97</v>
      </c>
      <c r="H13" s="281" t="s">
        <v>89</v>
      </c>
      <c r="I13" s="263" t="s">
        <v>98</v>
      </c>
      <c r="J13" s="280" t="s">
        <v>86</v>
      </c>
      <c r="K13" s="336" t="s">
        <v>87</v>
      </c>
    </row>
    <row r="14" ht="15.75" spans="1:11">
      <c r="A14" s="270" t="s">
        <v>99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39"/>
    </row>
    <row r="15" ht="15.75" spans="1:11">
      <c r="A15" s="365" t="s">
        <v>100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23"/>
    </row>
    <row r="16" ht="15" spans="1:11">
      <c r="A16" s="372" t="s">
        <v>101</v>
      </c>
      <c r="B16" s="369" t="s">
        <v>96</v>
      </c>
      <c r="C16" s="369" t="s">
        <v>97</v>
      </c>
      <c r="D16" s="373"/>
      <c r="E16" s="374" t="s">
        <v>102</v>
      </c>
      <c r="F16" s="369" t="s">
        <v>96</v>
      </c>
      <c r="G16" s="369" t="s">
        <v>97</v>
      </c>
      <c r="H16" s="375"/>
      <c r="I16" s="374" t="s">
        <v>103</v>
      </c>
      <c r="J16" s="369" t="s">
        <v>96</v>
      </c>
      <c r="K16" s="424" t="s">
        <v>97</v>
      </c>
    </row>
    <row r="17" customHeight="1" spans="1:22">
      <c r="A17" s="310" t="s">
        <v>104</v>
      </c>
      <c r="B17" s="281" t="s">
        <v>96</v>
      </c>
      <c r="C17" s="281" t="s">
        <v>97</v>
      </c>
      <c r="D17" s="376"/>
      <c r="E17" s="311" t="s">
        <v>105</v>
      </c>
      <c r="F17" s="281" t="s">
        <v>96</v>
      </c>
      <c r="G17" s="281" t="s">
        <v>97</v>
      </c>
      <c r="H17" s="377"/>
      <c r="I17" s="311" t="s">
        <v>106</v>
      </c>
      <c r="J17" s="281" t="s">
        <v>96</v>
      </c>
      <c r="K17" s="336" t="s">
        <v>97</v>
      </c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</row>
    <row r="18" ht="18" customHeight="1" spans="1:11">
      <c r="A18" s="378" t="s">
        <v>107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26"/>
    </row>
    <row r="19" s="360" customFormat="1" ht="18" customHeight="1" spans="1:11">
      <c r="A19" s="365" t="s">
        <v>108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23"/>
    </row>
    <row r="20" customHeight="1" spans="1:11">
      <c r="A20" s="380" t="s">
        <v>109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27"/>
    </row>
    <row r="21" ht="21.75" customHeight="1" spans="1:11">
      <c r="A21" s="382" t="s">
        <v>110</v>
      </c>
      <c r="B21" s="383" t="s">
        <v>111</v>
      </c>
      <c r="C21" s="383" t="s">
        <v>112</v>
      </c>
      <c r="D21" s="383" t="s">
        <v>113</v>
      </c>
      <c r="E21" s="383" t="s">
        <v>114</v>
      </c>
      <c r="F21" s="383" t="s">
        <v>115</v>
      </c>
      <c r="G21" s="383" t="s">
        <v>116</v>
      </c>
      <c r="H21" s="383"/>
      <c r="I21" s="383"/>
      <c r="J21" s="311"/>
      <c r="K21" s="351"/>
    </row>
    <row r="22" customHeight="1" spans="1:11">
      <c r="A22" s="384" t="s">
        <v>117</v>
      </c>
      <c r="B22" s="385">
        <v>1</v>
      </c>
      <c r="C22" s="386">
        <v>1</v>
      </c>
      <c r="D22" s="386">
        <v>1</v>
      </c>
      <c r="E22" s="386">
        <v>1</v>
      </c>
      <c r="F22" s="386">
        <v>1</v>
      </c>
      <c r="G22" s="386">
        <v>1</v>
      </c>
      <c r="H22" s="387"/>
      <c r="I22" s="387"/>
      <c r="J22" s="428"/>
      <c r="K22" s="429"/>
    </row>
    <row r="23" customHeight="1" spans="1:11">
      <c r="A23" s="384" t="s">
        <v>118</v>
      </c>
      <c r="B23" s="385">
        <v>1</v>
      </c>
      <c r="C23" s="386">
        <v>1</v>
      </c>
      <c r="D23" s="386">
        <v>1</v>
      </c>
      <c r="E23" s="386">
        <v>1</v>
      </c>
      <c r="F23" s="386">
        <v>1</v>
      </c>
      <c r="G23" s="386">
        <v>1</v>
      </c>
      <c r="H23" s="387"/>
      <c r="I23" s="387"/>
      <c r="J23" s="428"/>
      <c r="K23" s="430"/>
    </row>
    <row r="24" customHeight="1" spans="1:9">
      <c r="A24" s="384"/>
      <c r="B24" s="386"/>
      <c r="C24" s="386"/>
      <c r="D24" s="386"/>
      <c r="E24" s="386"/>
      <c r="F24" s="386"/>
      <c r="G24" s="386"/>
      <c r="H24" s="388"/>
      <c r="I24" s="388"/>
    </row>
    <row r="25" customHeight="1" spans="1:9">
      <c r="A25" s="389"/>
      <c r="B25" s="385"/>
      <c r="C25" s="386"/>
      <c r="D25" s="390"/>
      <c r="E25" s="391"/>
      <c r="F25" s="388"/>
      <c r="G25" s="388"/>
      <c r="H25" s="388"/>
      <c r="I25" s="388"/>
    </row>
    <row r="26" customHeight="1" spans="1:11">
      <c r="A26" s="389"/>
      <c r="B26" s="385"/>
      <c r="C26" s="386"/>
      <c r="D26" s="392"/>
      <c r="E26" s="392"/>
      <c r="F26" s="392"/>
      <c r="G26" s="392"/>
      <c r="H26" s="392"/>
      <c r="I26" s="392"/>
      <c r="J26" s="428"/>
      <c r="K26" s="431"/>
    </row>
    <row r="27" customHeight="1" spans="1:11">
      <c r="A27" s="389"/>
      <c r="B27" s="385"/>
      <c r="C27" s="385"/>
      <c r="D27" s="393"/>
      <c r="E27" s="393"/>
      <c r="F27" s="393"/>
      <c r="G27" s="393"/>
      <c r="H27" s="393"/>
      <c r="I27" s="393"/>
      <c r="J27" s="385"/>
      <c r="K27" s="431"/>
    </row>
    <row r="28" customHeight="1" spans="1:11">
      <c r="A28" s="389"/>
      <c r="B28" s="385"/>
      <c r="C28" s="385"/>
      <c r="D28" s="385"/>
      <c r="E28" s="385"/>
      <c r="F28" s="385"/>
      <c r="G28" s="385"/>
      <c r="H28" s="385"/>
      <c r="I28" s="385"/>
      <c r="J28" s="385"/>
      <c r="K28" s="431"/>
    </row>
    <row r="29" ht="18" customHeight="1" spans="1:11">
      <c r="A29" s="394" t="s">
        <v>119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32"/>
    </row>
    <row r="30" ht="18.75" customHeight="1" spans="1:11">
      <c r="A30" s="384" t="s">
        <v>117</v>
      </c>
      <c r="B30" s="396" t="s">
        <v>120</v>
      </c>
      <c r="C30" s="396" t="s">
        <v>121</v>
      </c>
      <c r="D30" s="396"/>
      <c r="E30" s="276"/>
      <c r="F30" s="396"/>
      <c r="G30" s="396"/>
      <c r="H30" s="396"/>
      <c r="I30" s="396"/>
      <c r="J30" s="396"/>
      <c r="K30" s="433"/>
    </row>
    <row r="31" ht="18.75" customHeight="1" spans="1:11">
      <c r="A31" s="397" t="s">
        <v>122</v>
      </c>
      <c r="B31" s="398" t="s">
        <v>123</v>
      </c>
      <c r="C31" s="398" t="s">
        <v>124</v>
      </c>
      <c r="D31" s="398"/>
      <c r="E31" s="399"/>
      <c r="F31" s="400"/>
      <c r="G31" s="401"/>
      <c r="H31" s="401"/>
      <c r="I31" s="401"/>
      <c r="J31" s="401"/>
      <c r="K31" s="434"/>
    </row>
    <row r="32" ht="18" customHeight="1" spans="1:11">
      <c r="A32" s="402" t="s">
        <v>125</v>
      </c>
      <c r="B32" s="403"/>
      <c r="C32" s="403"/>
      <c r="D32" s="403"/>
      <c r="E32" s="404"/>
      <c r="F32" s="404"/>
      <c r="G32" s="404"/>
      <c r="H32" s="404"/>
      <c r="I32" s="404"/>
      <c r="J32" s="404"/>
      <c r="K32" s="435"/>
    </row>
    <row r="33" ht="15" spans="1:11">
      <c r="A33" s="405" t="s">
        <v>126</v>
      </c>
      <c r="B33" s="406"/>
      <c r="C33" s="406"/>
      <c r="D33" s="406"/>
      <c r="E33" s="406"/>
      <c r="F33" s="406"/>
      <c r="G33" s="406"/>
      <c r="H33" s="406"/>
      <c r="I33" s="406"/>
      <c r="J33" s="406"/>
      <c r="K33" s="436"/>
    </row>
    <row r="34" ht="15.75" spans="1:11">
      <c r="A34" s="181" t="s">
        <v>127</v>
      </c>
      <c r="B34" s="183"/>
      <c r="C34" s="281" t="s">
        <v>67</v>
      </c>
      <c r="D34" s="281" t="s">
        <v>68</v>
      </c>
      <c r="E34" s="407" t="s">
        <v>128</v>
      </c>
      <c r="F34" s="408"/>
      <c r="G34" s="408"/>
      <c r="H34" s="408"/>
      <c r="I34" s="408"/>
      <c r="J34" s="408"/>
      <c r="K34" s="437"/>
    </row>
    <row r="35" ht="15.75" spans="1:11">
      <c r="A35" s="409" t="s">
        <v>129</v>
      </c>
      <c r="B35" s="409"/>
      <c r="C35" s="409"/>
      <c r="D35" s="409"/>
      <c r="E35" s="409"/>
      <c r="F35" s="409"/>
      <c r="G35" s="409"/>
      <c r="H35" s="409"/>
      <c r="I35" s="409"/>
      <c r="J35" s="409"/>
      <c r="K35" s="409"/>
    </row>
    <row r="36" ht="15" spans="1:11">
      <c r="A36" s="316" t="s">
        <v>130</v>
      </c>
      <c r="B36" s="317"/>
      <c r="C36" s="317"/>
      <c r="D36" s="317"/>
      <c r="E36" s="317"/>
      <c r="F36" s="317"/>
      <c r="G36" s="317"/>
      <c r="H36" s="317"/>
      <c r="I36" s="317"/>
      <c r="J36" s="317"/>
      <c r="K36" s="353"/>
    </row>
    <row r="37" ht="15" spans="1:11">
      <c r="A37" s="320" t="s">
        <v>131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54"/>
    </row>
    <row r="38" ht="15" spans="1:11">
      <c r="A38" s="320"/>
      <c r="B38" s="319"/>
      <c r="C38" s="319"/>
      <c r="D38" s="319"/>
      <c r="E38" s="319"/>
      <c r="F38" s="319"/>
      <c r="G38" s="319"/>
      <c r="H38" s="319"/>
      <c r="I38" s="319"/>
      <c r="J38" s="319"/>
      <c r="K38" s="354"/>
    </row>
    <row r="39" ht="15" spans="1:11">
      <c r="A39" s="320"/>
      <c r="B39" s="319"/>
      <c r="C39" s="319"/>
      <c r="D39" s="319"/>
      <c r="E39" s="319"/>
      <c r="F39" s="319"/>
      <c r="G39" s="319"/>
      <c r="H39" s="319"/>
      <c r="I39" s="319"/>
      <c r="J39" s="319"/>
      <c r="K39" s="354"/>
    </row>
    <row r="40" ht="15" spans="1:11">
      <c r="A40" s="320"/>
      <c r="B40" s="319"/>
      <c r="C40" s="319"/>
      <c r="D40" s="319"/>
      <c r="E40" s="319"/>
      <c r="F40" s="319"/>
      <c r="G40" s="319"/>
      <c r="H40" s="319"/>
      <c r="I40" s="319"/>
      <c r="J40" s="319"/>
      <c r="K40" s="354"/>
    </row>
    <row r="41" ht="15" spans="1:11">
      <c r="A41" s="320"/>
      <c r="B41" s="319"/>
      <c r="C41" s="319"/>
      <c r="D41" s="319"/>
      <c r="E41" s="319"/>
      <c r="F41" s="319"/>
      <c r="G41" s="319"/>
      <c r="H41" s="319"/>
      <c r="I41" s="319"/>
      <c r="J41" s="319"/>
      <c r="K41" s="354"/>
    </row>
    <row r="42" ht="15" spans="1:11">
      <c r="A42" s="320"/>
      <c r="B42" s="319"/>
      <c r="C42" s="319"/>
      <c r="D42" s="319"/>
      <c r="E42" s="319"/>
      <c r="F42" s="319"/>
      <c r="G42" s="319"/>
      <c r="H42" s="319"/>
      <c r="I42" s="319"/>
      <c r="J42" s="319"/>
      <c r="K42" s="354"/>
    </row>
    <row r="43" ht="15.75" spans="1:11">
      <c r="A43" s="313" t="s">
        <v>132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52"/>
    </row>
    <row r="44" ht="15.75" spans="1:11">
      <c r="A44" s="365" t="s">
        <v>133</v>
      </c>
      <c r="B44" s="366"/>
      <c r="C44" s="366"/>
      <c r="D44" s="366"/>
      <c r="E44" s="366"/>
      <c r="F44" s="366"/>
      <c r="G44" s="366"/>
      <c r="H44" s="366"/>
      <c r="I44" s="366"/>
      <c r="J44" s="366"/>
      <c r="K44" s="423"/>
    </row>
    <row r="45" ht="15" spans="1:11">
      <c r="A45" s="372" t="s">
        <v>134</v>
      </c>
      <c r="B45" s="369" t="s">
        <v>96</v>
      </c>
      <c r="C45" s="369" t="s">
        <v>97</v>
      </c>
      <c r="D45" s="369" t="s">
        <v>89</v>
      </c>
      <c r="E45" s="374" t="s">
        <v>135</v>
      </c>
      <c r="F45" s="369" t="s">
        <v>96</v>
      </c>
      <c r="G45" s="369" t="s">
        <v>97</v>
      </c>
      <c r="H45" s="369" t="s">
        <v>89</v>
      </c>
      <c r="I45" s="374" t="s">
        <v>136</v>
      </c>
      <c r="J45" s="369" t="s">
        <v>96</v>
      </c>
      <c r="K45" s="424" t="s">
        <v>97</v>
      </c>
    </row>
    <row r="46" ht="15" spans="1:11">
      <c r="A46" s="310" t="s">
        <v>88</v>
      </c>
      <c r="B46" s="281" t="s">
        <v>96</v>
      </c>
      <c r="C46" s="281" t="s">
        <v>97</v>
      </c>
      <c r="D46" s="281" t="s">
        <v>89</v>
      </c>
      <c r="E46" s="311" t="s">
        <v>95</v>
      </c>
      <c r="F46" s="281" t="s">
        <v>96</v>
      </c>
      <c r="G46" s="281" t="s">
        <v>97</v>
      </c>
      <c r="H46" s="281" t="s">
        <v>89</v>
      </c>
      <c r="I46" s="311" t="s">
        <v>106</v>
      </c>
      <c r="J46" s="281" t="s">
        <v>96</v>
      </c>
      <c r="K46" s="336" t="s">
        <v>97</v>
      </c>
    </row>
    <row r="47" ht="15.75" spans="1:11">
      <c r="A47" s="270" t="s">
        <v>99</v>
      </c>
      <c r="B47" s="271"/>
      <c r="C47" s="271"/>
      <c r="D47" s="271"/>
      <c r="E47" s="271"/>
      <c r="F47" s="271"/>
      <c r="G47" s="271"/>
      <c r="H47" s="271"/>
      <c r="I47" s="271"/>
      <c r="J47" s="271"/>
      <c r="K47" s="339"/>
    </row>
    <row r="48" ht="15.75" spans="1:11">
      <c r="A48" s="409" t="s">
        <v>137</v>
      </c>
      <c r="B48" s="409"/>
      <c r="C48" s="409"/>
      <c r="D48" s="409"/>
      <c r="E48" s="409"/>
      <c r="F48" s="409"/>
      <c r="G48" s="409"/>
      <c r="H48" s="409"/>
      <c r="I48" s="409"/>
      <c r="J48" s="409"/>
      <c r="K48" s="409"/>
    </row>
    <row r="49" ht="15.75" spans="1:11">
      <c r="A49" s="410"/>
      <c r="B49" s="411"/>
      <c r="C49" s="411"/>
      <c r="D49" s="411"/>
      <c r="E49" s="411"/>
      <c r="F49" s="411"/>
      <c r="G49" s="411"/>
      <c r="H49" s="411"/>
      <c r="I49" s="411"/>
      <c r="J49" s="411"/>
      <c r="K49" s="438"/>
    </row>
    <row r="50" ht="15.75" spans="1:11">
      <c r="A50" s="412" t="s">
        <v>138</v>
      </c>
      <c r="B50" s="413" t="s">
        <v>139</v>
      </c>
      <c r="C50" s="413"/>
      <c r="D50" s="414" t="s">
        <v>140</v>
      </c>
      <c r="E50" s="415"/>
      <c r="F50" s="416" t="s">
        <v>141</v>
      </c>
      <c r="G50" s="417"/>
      <c r="H50" s="418" t="s">
        <v>142</v>
      </c>
      <c r="I50" s="439"/>
      <c r="J50" s="440" t="s">
        <v>143</v>
      </c>
      <c r="K50" s="441"/>
    </row>
    <row r="51" ht="15.75" spans="1:11">
      <c r="A51" s="409" t="s">
        <v>144</v>
      </c>
      <c r="B51" s="409"/>
      <c r="C51" s="409"/>
      <c r="D51" s="409"/>
      <c r="E51" s="409"/>
      <c r="F51" s="409"/>
      <c r="G51" s="409"/>
      <c r="H51" s="409"/>
      <c r="I51" s="409"/>
      <c r="J51" s="409"/>
      <c r="K51" s="409"/>
    </row>
    <row r="52" ht="15.75" spans="1:11">
      <c r="A52" s="419"/>
      <c r="B52" s="420"/>
      <c r="C52" s="420"/>
      <c r="D52" s="420"/>
      <c r="E52" s="420"/>
      <c r="F52" s="420"/>
      <c r="G52" s="420"/>
      <c r="H52" s="420"/>
      <c r="I52" s="420"/>
      <c r="J52" s="420"/>
      <c r="K52" s="442"/>
    </row>
  </sheetData>
  <mergeCells count="53">
    <mergeCell ref="A1:K1"/>
    <mergeCell ref="B2:C2"/>
    <mergeCell ref="D2:E2"/>
    <mergeCell ref="F2:G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3">
              <controlPr defaultSize="0">
                <anchor moveWithCells="1">
                  <from>
                    <xdr:col>10</xdr:col>
                    <xdr:colOff>212090</xdr:colOff>
                    <xdr:row>4</xdr:row>
                    <xdr:rowOff>9525</xdr:rowOff>
                  </from>
                  <to>
                    <xdr:col>10</xdr:col>
                    <xdr:colOff>887730</xdr:colOff>
                    <xdr:row>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4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5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6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7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8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9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0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1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2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3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5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7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8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9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1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2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3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4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5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7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9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0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1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2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3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5">
              <controlPr defaultSize="0">
                <anchor moveWithCells="1">
                  <from>
                    <xdr:col>9</xdr:col>
                    <xdr:colOff>252730</xdr:colOff>
                    <xdr:row>3</xdr:row>
                    <xdr:rowOff>164465</xdr:rowOff>
                  </from>
                  <to>
                    <xdr:col>10</xdr:col>
                    <xdr:colOff>398780</xdr:colOff>
                    <xdr:row>5</xdr:row>
                    <xdr:rowOff>12065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90" zoomScaleNormal="90" workbookViewId="0">
      <selection activeCell="A33" sqref="A33:K33"/>
    </sheetView>
  </sheetViews>
  <sheetFormatPr defaultColWidth="10" defaultRowHeight="16.5" customHeight="1"/>
  <cols>
    <col min="1" max="2" width="10" style="244"/>
    <col min="3" max="3" width="9.4" style="244" customWidth="1"/>
    <col min="4" max="4" width="23.5" style="244" customWidth="1"/>
    <col min="5" max="5" width="11.4" style="244" customWidth="1"/>
    <col min="6" max="6" width="10" style="244"/>
    <col min="7" max="7" width="10.1" style="244"/>
    <col min="8" max="16384" width="10" style="244"/>
  </cols>
  <sheetData>
    <row r="1" ht="22.5" customHeight="1" spans="1:11">
      <c r="A1" s="245" t="s">
        <v>145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ht="17.25" customHeight="1" spans="1:11">
      <c r="A2" s="246" t="s">
        <v>54</v>
      </c>
      <c r="B2" s="247" t="str">
        <f>首期!$B$2</f>
        <v>期单</v>
      </c>
      <c r="C2" s="247"/>
      <c r="D2" s="248" t="s">
        <v>56</v>
      </c>
      <c r="E2" s="248"/>
      <c r="F2" s="247" t="str">
        <f>首期!$F$2</f>
        <v>江阴市腾圣时装有限公司</v>
      </c>
      <c r="G2" s="247"/>
      <c r="H2" s="249" t="s">
        <v>58</v>
      </c>
      <c r="I2" s="334" t="str">
        <f>首期!$I$2</f>
        <v>穆棱丽鑫智能管理有限公司</v>
      </c>
      <c r="J2" s="334"/>
      <c r="K2" s="335"/>
    </row>
    <row r="3" customHeight="1" spans="1:11">
      <c r="A3" s="250" t="s">
        <v>60</v>
      </c>
      <c r="B3" s="251"/>
      <c r="C3" s="252"/>
      <c r="D3" s="253" t="s">
        <v>61</v>
      </c>
      <c r="E3" s="254"/>
      <c r="F3" s="254"/>
      <c r="G3" s="255"/>
      <c r="H3" s="253" t="s">
        <v>62</v>
      </c>
      <c r="I3" s="254"/>
      <c r="J3" s="254"/>
      <c r="K3" s="255"/>
    </row>
    <row r="4" customHeight="1" spans="1:11">
      <c r="A4" s="256" t="s">
        <v>63</v>
      </c>
      <c r="B4" s="174" t="s">
        <v>64</v>
      </c>
      <c r="C4" s="175"/>
      <c r="D4" s="256" t="s">
        <v>65</v>
      </c>
      <c r="E4" s="257"/>
      <c r="F4" s="258">
        <v>45332</v>
      </c>
      <c r="G4" s="259"/>
      <c r="H4" s="256" t="s">
        <v>66</v>
      </c>
      <c r="I4" s="257"/>
      <c r="J4" s="281" t="s">
        <v>67</v>
      </c>
      <c r="K4" s="336" t="s">
        <v>68</v>
      </c>
    </row>
    <row r="5" customHeight="1" spans="1:11">
      <c r="A5" s="260" t="s">
        <v>69</v>
      </c>
      <c r="B5" s="176" t="s">
        <v>70</v>
      </c>
      <c r="C5" s="176"/>
      <c r="D5" s="256" t="s">
        <v>71</v>
      </c>
      <c r="E5" s="257"/>
      <c r="F5" s="258">
        <v>45646</v>
      </c>
      <c r="G5" s="259"/>
      <c r="H5" s="256" t="s">
        <v>72</v>
      </c>
      <c r="I5" s="257"/>
      <c r="J5" s="281" t="s">
        <v>67</v>
      </c>
      <c r="K5" s="336" t="s">
        <v>68</v>
      </c>
    </row>
    <row r="6" customHeight="1" spans="1:11">
      <c r="A6" s="256" t="s">
        <v>73</v>
      </c>
      <c r="B6" s="261">
        <f>首期!$B$6</f>
        <v>2</v>
      </c>
      <c r="C6" s="262">
        <f>首期!$C$6</f>
        <v>6</v>
      </c>
      <c r="D6" s="260" t="s">
        <v>74</v>
      </c>
      <c r="E6" s="263"/>
      <c r="F6" s="258">
        <v>45667</v>
      </c>
      <c r="G6" s="259"/>
      <c r="H6" s="256" t="s">
        <v>75</v>
      </c>
      <c r="I6" s="257"/>
      <c r="J6" s="281" t="s">
        <v>67</v>
      </c>
      <c r="K6" s="336" t="s">
        <v>68</v>
      </c>
    </row>
    <row r="7" customHeight="1" spans="1:11">
      <c r="A7" s="256" t="s">
        <v>76</v>
      </c>
      <c r="B7" s="264">
        <v>3106</v>
      </c>
      <c r="C7" s="265"/>
      <c r="D7" s="260" t="s">
        <v>77</v>
      </c>
      <c r="E7" s="266"/>
      <c r="F7" s="258">
        <v>45682</v>
      </c>
      <c r="G7" s="259"/>
      <c r="H7" s="256" t="s">
        <v>78</v>
      </c>
      <c r="I7" s="257"/>
      <c r="J7" s="281" t="s">
        <v>67</v>
      </c>
      <c r="K7" s="336" t="s">
        <v>68</v>
      </c>
    </row>
    <row r="8" customHeight="1" spans="1:11">
      <c r="A8" s="267" t="s">
        <v>146</v>
      </c>
      <c r="B8" s="268" t="s">
        <v>80</v>
      </c>
      <c r="C8" s="269"/>
      <c r="D8" s="270" t="s">
        <v>81</v>
      </c>
      <c r="E8" s="271"/>
      <c r="F8" s="272">
        <v>45696</v>
      </c>
      <c r="G8" s="273"/>
      <c r="H8" s="270" t="s">
        <v>82</v>
      </c>
      <c r="I8" s="271"/>
      <c r="J8" s="304" t="s">
        <v>67</v>
      </c>
      <c r="K8" s="337" t="s">
        <v>68</v>
      </c>
    </row>
    <row r="9" customHeight="1" spans="1:11">
      <c r="A9" s="274" t="s">
        <v>147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1">
      <c r="A10" s="275" t="s">
        <v>85</v>
      </c>
      <c r="B10" s="276" t="s">
        <v>86</v>
      </c>
      <c r="C10" s="277" t="s">
        <v>87</v>
      </c>
      <c r="D10" s="278"/>
      <c r="E10" s="279" t="s">
        <v>90</v>
      </c>
      <c r="F10" s="276" t="s">
        <v>86</v>
      </c>
      <c r="G10" s="277" t="s">
        <v>87</v>
      </c>
      <c r="H10" s="276"/>
      <c r="I10" s="279" t="s">
        <v>88</v>
      </c>
      <c r="J10" s="276" t="s">
        <v>86</v>
      </c>
      <c r="K10" s="338" t="s">
        <v>87</v>
      </c>
    </row>
    <row r="11" customHeight="1" spans="1:11">
      <c r="A11" s="260" t="s">
        <v>91</v>
      </c>
      <c r="B11" s="280" t="s">
        <v>86</v>
      </c>
      <c r="C11" s="281" t="s">
        <v>87</v>
      </c>
      <c r="D11" s="266"/>
      <c r="E11" s="263" t="s">
        <v>93</v>
      </c>
      <c r="F11" s="280" t="s">
        <v>86</v>
      </c>
      <c r="G11" s="281" t="s">
        <v>87</v>
      </c>
      <c r="H11" s="280"/>
      <c r="I11" s="263" t="s">
        <v>98</v>
      </c>
      <c r="J11" s="280" t="s">
        <v>86</v>
      </c>
      <c r="K11" s="336" t="s">
        <v>87</v>
      </c>
    </row>
    <row r="12" customHeight="1" spans="1:11">
      <c r="A12" s="270" t="s">
        <v>128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39"/>
    </row>
    <row r="13" customHeight="1" spans="1:11">
      <c r="A13" s="282" t="s">
        <v>148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340"/>
    </row>
    <row r="14" ht="30" customHeight="1" spans="1:11">
      <c r="A14" s="284" t="s">
        <v>149</v>
      </c>
      <c r="B14" s="285"/>
      <c r="C14" s="285"/>
      <c r="D14" s="285"/>
      <c r="E14" s="286"/>
      <c r="F14" s="287"/>
      <c r="G14" s="287"/>
      <c r="H14" s="287"/>
      <c r="I14" s="341"/>
      <c r="J14" s="341"/>
      <c r="K14" s="342"/>
    </row>
    <row r="15" ht="37" customHeight="1" spans="1:11">
      <c r="A15" s="288" t="s">
        <v>150</v>
      </c>
      <c r="B15" s="289"/>
      <c r="C15" s="289"/>
      <c r="D15" s="289"/>
      <c r="E15" s="290"/>
      <c r="F15" s="290"/>
      <c r="G15" s="290"/>
      <c r="H15" s="291"/>
      <c r="I15" s="343"/>
      <c r="J15" s="344"/>
      <c r="K15" s="345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346"/>
      <c r="J16" s="346"/>
      <c r="K16" s="347"/>
    </row>
    <row r="17" customHeight="1" spans="1:11">
      <c r="A17" s="294" t="s">
        <v>151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295"/>
      <c r="B18" s="286"/>
      <c r="C18" s="296"/>
      <c r="D18" s="296"/>
      <c r="E18" s="297"/>
      <c r="F18" s="297"/>
      <c r="G18" s="297"/>
      <c r="H18" s="297"/>
      <c r="I18" s="348"/>
      <c r="J18" s="341"/>
      <c r="K18" s="342"/>
    </row>
    <row r="19" customHeight="1" spans="1:11">
      <c r="A19" s="298"/>
      <c r="B19" s="299"/>
      <c r="C19" s="299"/>
      <c r="D19" s="299"/>
      <c r="E19" s="300"/>
      <c r="F19" s="301"/>
      <c r="G19" s="301"/>
      <c r="H19" s="302"/>
      <c r="I19" s="343"/>
      <c r="J19" s="344"/>
      <c r="K19" s="345"/>
    </row>
    <row r="20" customHeight="1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37"/>
    </row>
    <row r="21" customHeight="1" spans="1:11">
      <c r="A21" s="305" t="s">
        <v>125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71" t="s">
        <v>126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33"/>
    </row>
    <row r="23" customHeight="1" spans="1:11">
      <c r="A23" s="181" t="s">
        <v>127</v>
      </c>
      <c r="B23" s="183"/>
      <c r="C23" s="281" t="s">
        <v>67</v>
      </c>
      <c r="D23" s="281" t="s">
        <v>68</v>
      </c>
      <c r="E23" s="180"/>
      <c r="F23" s="180"/>
      <c r="G23" s="180"/>
      <c r="H23" s="180"/>
      <c r="I23" s="180"/>
      <c r="J23" s="180"/>
      <c r="K23" s="227"/>
    </row>
    <row r="24" customHeight="1" spans="1:11">
      <c r="A24" s="306" t="s">
        <v>152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49"/>
    </row>
    <row r="25" customHeight="1" spans="1:1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50"/>
    </row>
    <row r="26" customHeight="1" spans="1:11">
      <c r="A26" s="274" t="s">
        <v>133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50" t="s">
        <v>134</v>
      </c>
      <c r="B27" s="277" t="s">
        <v>96</v>
      </c>
      <c r="C27" s="277" t="s">
        <v>97</v>
      </c>
      <c r="D27" s="277" t="s">
        <v>89</v>
      </c>
      <c r="E27" s="251" t="s">
        <v>135</v>
      </c>
      <c r="F27" s="277" t="s">
        <v>96</v>
      </c>
      <c r="G27" s="277" t="s">
        <v>97</v>
      </c>
      <c r="H27" s="277" t="s">
        <v>89</v>
      </c>
      <c r="I27" s="251" t="s">
        <v>136</v>
      </c>
      <c r="J27" s="277" t="s">
        <v>96</v>
      </c>
      <c r="K27" s="338" t="s">
        <v>97</v>
      </c>
    </row>
    <row r="28" customHeight="1" spans="1:11">
      <c r="A28" s="310" t="s">
        <v>88</v>
      </c>
      <c r="B28" s="281" t="s">
        <v>96</v>
      </c>
      <c r="C28" s="281" t="s">
        <v>97</v>
      </c>
      <c r="D28" s="281" t="s">
        <v>89</v>
      </c>
      <c r="E28" s="311" t="s">
        <v>95</v>
      </c>
      <c r="F28" s="281" t="s">
        <v>96</v>
      </c>
      <c r="G28" s="281" t="s">
        <v>97</v>
      </c>
      <c r="H28" s="281" t="s">
        <v>89</v>
      </c>
      <c r="I28" s="311" t="s">
        <v>106</v>
      </c>
      <c r="J28" s="281" t="s">
        <v>96</v>
      </c>
      <c r="K28" s="336" t="s">
        <v>97</v>
      </c>
    </row>
    <row r="29" customHeight="1" spans="1:11">
      <c r="A29" s="256" t="s">
        <v>99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51"/>
    </row>
    <row r="30" customHeight="1" spans="1:11">
      <c r="A30" s="313"/>
      <c r="B30" s="314"/>
      <c r="C30" s="314"/>
      <c r="D30" s="314"/>
      <c r="E30" s="314"/>
      <c r="F30" s="314"/>
      <c r="G30" s="314"/>
      <c r="H30" s="314"/>
      <c r="I30" s="314"/>
      <c r="J30" s="314"/>
      <c r="K30" s="352"/>
    </row>
    <row r="31" customHeight="1" spans="1:11">
      <c r="A31" s="315" t="s">
        <v>153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17.25" customHeight="1" spans="1:11">
      <c r="A32" s="316" t="s">
        <v>154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53"/>
    </row>
    <row r="33" ht="17.25" customHeight="1" spans="1:11">
      <c r="A33" s="318" t="s">
        <v>155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54"/>
    </row>
    <row r="34" ht="17.25" customHeight="1" spans="1:11">
      <c r="A34" s="318"/>
      <c r="B34" s="319"/>
      <c r="C34" s="319"/>
      <c r="D34" s="319"/>
      <c r="E34" s="319"/>
      <c r="F34" s="319"/>
      <c r="G34" s="319"/>
      <c r="H34" s="319"/>
      <c r="I34" s="319"/>
      <c r="J34" s="319"/>
      <c r="K34" s="354"/>
    </row>
    <row r="35" ht="17.25" customHeight="1" spans="1:11">
      <c r="A35" s="320"/>
      <c r="B35" s="319"/>
      <c r="C35" s="319"/>
      <c r="D35" s="319"/>
      <c r="E35" s="319"/>
      <c r="F35" s="319"/>
      <c r="G35" s="319"/>
      <c r="H35" s="319"/>
      <c r="I35" s="319"/>
      <c r="J35" s="319"/>
      <c r="K35" s="354"/>
    </row>
    <row r="36" ht="17.25" customHeight="1" spans="1:11">
      <c r="A36" s="320"/>
      <c r="B36" s="319"/>
      <c r="C36" s="319"/>
      <c r="D36" s="319"/>
      <c r="E36" s="319"/>
      <c r="F36" s="319"/>
      <c r="G36" s="319"/>
      <c r="H36" s="319"/>
      <c r="I36" s="319"/>
      <c r="J36" s="319"/>
      <c r="K36" s="354"/>
    </row>
    <row r="37" ht="17.25" customHeight="1" spans="1:11">
      <c r="A37" s="320"/>
      <c r="B37" s="319"/>
      <c r="C37" s="319"/>
      <c r="D37" s="319"/>
      <c r="E37" s="319"/>
      <c r="F37" s="319"/>
      <c r="G37" s="319"/>
      <c r="H37" s="319"/>
      <c r="I37" s="319"/>
      <c r="J37" s="319"/>
      <c r="K37" s="354"/>
    </row>
    <row r="38" ht="17.25" customHeight="1" spans="1:11">
      <c r="A38" s="320"/>
      <c r="B38" s="319"/>
      <c r="C38" s="319"/>
      <c r="D38" s="319"/>
      <c r="E38" s="319"/>
      <c r="F38" s="319"/>
      <c r="G38" s="319"/>
      <c r="H38" s="319"/>
      <c r="I38" s="319"/>
      <c r="J38" s="319"/>
      <c r="K38" s="354"/>
    </row>
    <row r="39" ht="17.25" customHeight="1" spans="1:11">
      <c r="A39" s="320"/>
      <c r="B39" s="319"/>
      <c r="C39" s="319"/>
      <c r="D39" s="319"/>
      <c r="E39" s="319"/>
      <c r="F39" s="319"/>
      <c r="G39" s="319"/>
      <c r="H39" s="319"/>
      <c r="I39" s="319"/>
      <c r="J39" s="319"/>
      <c r="K39" s="354"/>
    </row>
    <row r="40" ht="17.25" customHeight="1" spans="1:11">
      <c r="A40" s="320"/>
      <c r="B40" s="319"/>
      <c r="C40" s="319"/>
      <c r="D40" s="319"/>
      <c r="E40" s="319"/>
      <c r="F40" s="319"/>
      <c r="G40" s="319"/>
      <c r="H40" s="319"/>
      <c r="I40" s="319"/>
      <c r="J40" s="319"/>
      <c r="K40" s="354"/>
    </row>
    <row r="41" ht="17.25" customHeight="1" spans="1:11">
      <c r="A41" s="313" t="s">
        <v>132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52"/>
    </row>
    <row r="42" customHeight="1" spans="1:11">
      <c r="A42" s="315" t="s">
        <v>156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15"/>
    </row>
    <row r="43" ht="18" customHeight="1" spans="1:11">
      <c r="A43" s="321"/>
      <c r="B43" s="322"/>
      <c r="C43" s="322"/>
      <c r="D43" s="322"/>
      <c r="E43" s="322"/>
      <c r="F43" s="322"/>
      <c r="G43" s="322"/>
      <c r="H43" s="322"/>
      <c r="I43" s="322"/>
      <c r="J43" s="322"/>
      <c r="K43" s="355"/>
    </row>
    <row r="44" ht="18" customHeight="1" spans="1:11">
      <c r="A44" s="321"/>
      <c r="B44" s="322"/>
      <c r="C44" s="322"/>
      <c r="D44" s="322"/>
      <c r="E44" s="322"/>
      <c r="F44" s="322"/>
      <c r="G44" s="322"/>
      <c r="H44" s="322"/>
      <c r="I44" s="322"/>
      <c r="J44" s="322"/>
      <c r="K44" s="355"/>
    </row>
    <row r="45" ht="18" customHeight="1" spans="1:11">
      <c r="A45" s="308"/>
      <c r="B45" s="309"/>
      <c r="C45" s="309"/>
      <c r="D45" s="309"/>
      <c r="E45" s="309"/>
      <c r="F45" s="309"/>
      <c r="G45" s="309"/>
      <c r="H45" s="309"/>
      <c r="I45" s="309"/>
      <c r="J45" s="309"/>
      <c r="K45" s="350"/>
    </row>
    <row r="46" ht="21" customHeight="1" spans="1:11">
      <c r="A46" s="323" t="s">
        <v>138</v>
      </c>
      <c r="B46" s="324" t="s">
        <v>139</v>
      </c>
      <c r="C46" s="324"/>
      <c r="D46" s="325" t="s">
        <v>157</v>
      </c>
      <c r="E46" s="201"/>
      <c r="F46" s="325" t="s">
        <v>141</v>
      </c>
      <c r="G46" s="326"/>
      <c r="H46" s="327" t="s">
        <v>142</v>
      </c>
      <c r="I46" s="327"/>
      <c r="J46" s="324" t="s">
        <v>143</v>
      </c>
      <c r="K46" s="356"/>
    </row>
    <row r="47" customHeight="1" spans="1:11">
      <c r="A47" s="328" t="s">
        <v>144</v>
      </c>
      <c r="B47" s="329"/>
      <c r="C47" s="329"/>
      <c r="D47" s="329"/>
      <c r="E47" s="329"/>
      <c r="F47" s="329"/>
      <c r="G47" s="329"/>
      <c r="H47" s="329"/>
      <c r="I47" s="329"/>
      <c r="J47" s="329"/>
      <c r="K47" s="357"/>
    </row>
    <row r="48" customHeight="1" spans="1:11">
      <c r="A48" s="330"/>
      <c r="B48" s="331"/>
      <c r="C48" s="331"/>
      <c r="D48" s="331"/>
      <c r="E48" s="331"/>
      <c r="F48" s="331"/>
      <c r="G48" s="331"/>
      <c r="H48" s="331"/>
      <c r="I48" s="331"/>
      <c r="J48" s="331"/>
      <c r="K48" s="358"/>
    </row>
    <row r="49" customHeight="1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9"/>
    </row>
  </sheetData>
  <mergeCells count="7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6" sqref="A16:K16"/>
    </sheetView>
  </sheetViews>
  <sheetFormatPr defaultColWidth="10.1" defaultRowHeight="15"/>
  <cols>
    <col min="1" max="1" width="9.6" style="169" customWidth="1"/>
    <col min="2" max="2" width="11.1" style="169" customWidth="1"/>
    <col min="3" max="3" width="9.1" style="169" customWidth="1"/>
    <col min="4" max="4" width="9.5" style="169" customWidth="1"/>
    <col min="5" max="5" width="9.1" style="169" customWidth="1"/>
    <col min="6" max="6" width="10.4" style="169" customWidth="1"/>
    <col min="7" max="7" width="9.5" style="169" customWidth="1"/>
    <col min="8" max="8" width="9.1" style="169" customWidth="1"/>
    <col min="9" max="9" width="8.1" style="169" customWidth="1"/>
    <col min="10" max="10" width="10.5" style="169" customWidth="1"/>
    <col min="11" max="11" width="12.1" style="169" customWidth="1"/>
    <col min="12" max="16384" width="10.1" style="169"/>
  </cols>
  <sheetData>
    <row r="1" ht="26.25" spans="1:11">
      <c r="A1" s="170" t="s">
        <v>158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54</v>
      </c>
      <c r="B2" s="172" t="str">
        <f>首期!$B$2</f>
        <v>期单</v>
      </c>
      <c r="C2" s="172"/>
      <c r="D2" s="173" t="s">
        <v>63</v>
      </c>
      <c r="E2" s="174" t="s">
        <v>64</v>
      </c>
      <c r="F2" s="175"/>
      <c r="G2" s="176" t="s">
        <v>70</v>
      </c>
      <c r="H2" s="176"/>
      <c r="I2" s="203" t="s">
        <v>58</v>
      </c>
      <c r="J2" s="225" t="str">
        <f>首期!$I$2</f>
        <v>穆棱丽鑫智能管理有限公司</v>
      </c>
      <c r="K2" s="226"/>
    </row>
    <row r="3" spans="1:11">
      <c r="A3" s="177" t="s">
        <v>76</v>
      </c>
      <c r="B3" s="178">
        <v>3106</v>
      </c>
      <c r="C3" s="178"/>
      <c r="D3" s="179" t="s">
        <v>159</v>
      </c>
      <c r="E3" s="174">
        <v>45698</v>
      </c>
      <c r="F3" s="175"/>
      <c r="G3" s="175"/>
      <c r="H3" s="180" t="s">
        <v>160</v>
      </c>
      <c r="I3" s="180"/>
      <c r="J3" s="180"/>
      <c r="K3" s="227"/>
    </row>
    <row r="4" spans="1:11">
      <c r="A4" s="181" t="s">
        <v>73</v>
      </c>
      <c r="B4" s="182">
        <v>2</v>
      </c>
      <c r="C4" s="182">
        <f>首期!$C$6</f>
        <v>6</v>
      </c>
      <c r="D4" s="183" t="s">
        <v>161</v>
      </c>
      <c r="E4" s="175" t="s">
        <v>162</v>
      </c>
      <c r="F4" s="175"/>
      <c r="G4" s="175"/>
      <c r="H4" s="183" t="s">
        <v>163</v>
      </c>
      <c r="I4" s="183"/>
      <c r="J4" s="195" t="s">
        <v>67</v>
      </c>
      <c r="K4" s="228" t="s">
        <v>68</v>
      </c>
    </row>
    <row r="5" spans="1:11">
      <c r="A5" s="181" t="s">
        <v>164</v>
      </c>
      <c r="B5" s="178">
        <v>1</v>
      </c>
      <c r="C5" s="178"/>
      <c r="D5" s="179" t="s">
        <v>165</v>
      </c>
      <c r="E5" s="179" t="s">
        <v>162</v>
      </c>
      <c r="F5" s="179"/>
      <c r="H5" s="183" t="s">
        <v>166</v>
      </c>
      <c r="I5" s="183"/>
      <c r="J5" s="195" t="s">
        <v>67</v>
      </c>
      <c r="K5" s="228" t="s">
        <v>68</v>
      </c>
    </row>
    <row r="6" spans="1:11">
      <c r="A6" s="184" t="s">
        <v>167</v>
      </c>
      <c r="B6" s="185">
        <v>200</v>
      </c>
      <c r="C6" s="185"/>
      <c r="D6" s="186" t="s">
        <v>168</v>
      </c>
      <c r="E6" s="186">
        <v>3106</v>
      </c>
      <c r="F6" s="187"/>
      <c r="G6" s="186"/>
      <c r="H6" s="188" t="s">
        <v>169</v>
      </c>
      <c r="I6" s="188"/>
      <c r="J6" s="187" t="s">
        <v>67</v>
      </c>
      <c r="K6" s="229" t="s">
        <v>68</v>
      </c>
    </row>
    <row r="7" ht="15.75" spans="1:11">
      <c r="A7" s="189"/>
      <c r="B7" s="190"/>
      <c r="C7" s="190"/>
      <c r="D7" s="189"/>
      <c r="E7" s="190"/>
      <c r="F7" s="176"/>
      <c r="G7" s="189"/>
      <c r="H7" s="176"/>
      <c r="I7" s="190"/>
      <c r="J7" s="190"/>
      <c r="K7" s="190"/>
    </row>
    <row r="8" spans="1:11">
      <c r="A8" s="191" t="s">
        <v>170</v>
      </c>
      <c r="B8" s="192" t="s">
        <v>171</v>
      </c>
      <c r="C8" s="192" t="s">
        <v>172</v>
      </c>
      <c r="D8" s="192" t="s">
        <v>173</v>
      </c>
      <c r="E8" s="192" t="s">
        <v>174</v>
      </c>
      <c r="F8" s="192" t="s">
        <v>175</v>
      </c>
      <c r="G8" s="193" t="s">
        <v>176</v>
      </c>
      <c r="H8" s="194"/>
      <c r="I8" s="194"/>
      <c r="J8" s="194"/>
      <c r="K8" s="230"/>
    </row>
    <row r="9" spans="1:11">
      <c r="A9" s="181" t="s">
        <v>177</v>
      </c>
      <c r="B9" s="183"/>
      <c r="C9" s="195" t="s">
        <v>67</v>
      </c>
      <c r="D9" s="195" t="s">
        <v>68</v>
      </c>
      <c r="E9" s="179" t="s">
        <v>178</v>
      </c>
      <c r="F9" s="196" t="s">
        <v>179</v>
      </c>
      <c r="G9" s="197"/>
      <c r="H9" s="198"/>
      <c r="I9" s="198"/>
      <c r="J9" s="198"/>
      <c r="K9" s="231"/>
    </row>
    <row r="10" spans="1:11">
      <c r="A10" s="181" t="s">
        <v>180</v>
      </c>
      <c r="B10" s="183"/>
      <c r="C10" s="195" t="s">
        <v>67</v>
      </c>
      <c r="D10" s="195" t="s">
        <v>68</v>
      </c>
      <c r="E10" s="179" t="s">
        <v>181</v>
      </c>
      <c r="F10" s="196" t="s">
        <v>182</v>
      </c>
      <c r="G10" s="197" t="s">
        <v>183</v>
      </c>
      <c r="H10" s="198"/>
      <c r="I10" s="198"/>
      <c r="J10" s="198"/>
      <c r="K10" s="231"/>
    </row>
    <row r="11" spans="1:11">
      <c r="A11" s="199" t="s">
        <v>147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32"/>
    </row>
    <row r="12" spans="1:11">
      <c r="A12" s="177" t="s">
        <v>90</v>
      </c>
      <c r="B12" s="195" t="s">
        <v>86</v>
      </c>
      <c r="C12" s="195" t="s">
        <v>87</v>
      </c>
      <c r="D12" s="196"/>
      <c r="E12" s="179" t="s">
        <v>88</v>
      </c>
      <c r="F12" s="195" t="s">
        <v>86</v>
      </c>
      <c r="G12" s="195" t="s">
        <v>87</v>
      </c>
      <c r="H12" s="195"/>
      <c r="I12" s="179" t="s">
        <v>184</v>
      </c>
      <c r="J12" s="195" t="s">
        <v>86</v>
      </c>
      <c r="K12" s="228" t="s">
        <v>87</v>
      </c>
    </row>
    <row r="13" spans="1:11">
      <c r="A13" s="177" t="s">
        <v>93</v>
      </c>
      <c r="B13" s="195" t="s">
        <v>86</v>
      </c>
      <c r="C13" s="195" t="s">
        <v>87</v>
      </c>
      <c r="D13" s="196"/>
      <c r="E13" s="179" t="s">
        <v>98</v>
      </c>
      <c r="F13" s="195" t="s">
        <v>86</v>
      </c>
      <c r="G13" s="195" t="s">
        <v>87</v>
      </c>
      <c r="H13" s="195"/>
      <c r="I13" s="179" t="s">
        <v>185</v>
      </c>
      <c r="J13" s="195" t="s">
        <v>86</v>
      </c>
      <c r="K13" s="228" t="s">
        <v>87</v>
      </c>
    </row>
    <row r="14" ht="15.75" spans="1:11">
      <c r="A14" s="184" t="s">
        <v>186</v>
      </c>
      <c r="B14" s="187" t="s">
        <v>86</v>
      </c>
      <c r="C14" s="187" t="s">
        <v>87</v>
      </c>
      <c r="D14" s="201"/>
      <c r="E14" s="186" t="s">
        <v>187</v>
      </c>
      <c r="F14" s="187" t="s">
        <v>86</v>
      </c>
      <c r="G14" s="187" t="s">
        <v>87</v>
      </c>
      <c r="H14" s="187"/>
      <c r="I14" s="186" t="s">
        <v>188</v>
      </c>
      <c r="J14" s="187" t="s">
        <v>86</v>
      </c>
      <c r="K14" s="229" t="s">
        <v>87</v>
      </c>
    </row>
    <row r="15" ht="15.75" spans="1:11">
      <c r="A15" s="189"/>
      <c r="B15" s="202"/>
      <c r="C15" s="202"/>
      <c r="D15" s="190"/>
      <c r="E15" s="189"/>
      <c r="F15" s="202"/>
      <c r="G15" s="202"/>
      <c r="H15" s="202"/>
      <c r="I15" s="189"/>
      <c r="J15" s="202"/>
      <c r="K15" s="202"/>
    </row>
    <row r="16" s="167" customFormat="1" spans="1:11">
      <c r="A16" s="171" t="s">
        <v>189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33"/>
    </row>
    <row r="17" spans="1:11">
      <c r="A17" s="181" t="s">
        <v>190</v>
      </c>
      <c r="B17" s="183"/>
      <c r="C17" s="183"/>
      <c r="D17" s="183"/>
      <c r="E17" s="183"/>
      <c r="F17" s="183"/>
      <c r="G17" s="183"/>
      <c r="H17" s="183"/>
      <c r="I17" s="183"/>
      <c r="J17" s="183"/>
      <c r="K17" s="234"/>
    </row>
    <row r="18" spans="1:11">
      <c r="A18" s="177"/>
      <c r="B18" s="179"/>
      <c r="C18" s="179" t="s">
        <v>111</v>
      </c>
      <c r="D18" s="179" t="s">
        <v>112</v>
      </c>
      <c r="E18" s="179" t="s">
        <v>113</v>
      </c>
      <c r="F18" s="179" t="s">
        <v>114</v>
      </c>
      <c r="G18" s="179" t="s">
        <v>115</v>
      </c>
      <c r="H18" s="179" t="s">
        <v>116</v>
      </c>
      <c r="I18" s="179"/>
      <c r="J18" s="179"/>
      <c r="K18" s="235"/>
    </row>
    <row r="19" spans="1:11">
      <c r="A19" s="177" t="s">
        <v>117</v>
      </c>
      <c r="B19" s="179"/>
      <c r="C19" s="183" t="s">
        <v>191</v>
      </c>
      <c r="D19" s="183" t="s">
        <v>192</v>
      </c>
      <c r="E19" s="183" t="s">
        <v>192</v>
      </c>
      <c r="F19" s="183" t="s">
        <v>191</v>
      </c>
      <c r="G19" s="183" t="s">
        <v>191</v>
      </c>
      <c r="H19" s="183" t="s">
        <v>191</v>
      </c>
      <c r="I19" s="179"/>
      <c r="J19" s="179"/>
      <c r="K19" s="235"/>
    </row>
    <row r="20" spans="1:11">
      <c r="A20" s="177" t="s">
        <v>118</v>
      </c>
      <c r="B20" s="204"/>
      <c r="C20" s="183" t="s">
        <v>191</v>
      </c>
      <c r="D20" s="183" t="s">
        <v>191</v>
      </c>
      <c r="E20" s="183" t="s">
        <v>192</v>
      </c>
      <c r="F20" s="183" t="s">
        <v>191</v>
      </c>
      <c r="G20" s="183" t="s">
        <v>191</v>
      </c>
      <c r="H20" s="183" t="s">
        <v>191</v>
      </c>
      <c r="I20" s="204"/>
      <c r="J20" s="204"/>
      <c r="K20" s="236"/>
    </row>
    <row r="21" spans="1:11">
      <c r="A21" s="177"/>
      <c r="B21" s="204"/>
      <c r="C21" s="183"/>
      <c r="D21" s="183"/>
      <c r="E21" s="183"/>
      <c r="F21" s="183"/>
      <c r="G21" s="183"/>
      <c r="H21" s="183"/>
      <c r="I21" s="204"/>
      <c r="J21" s="204"/>
      <c r="K21" s="236"/>
    </row>
    <row r="22" spans="1:11">
      <c r="A22" s="205"/>
      <c r="B22" s="204"/>
      <c r="C22" s="204"/>
      <c r="D22" s="204"/>
      <c r="E22" s="204"/>
      <c r="F22" s="204"/>
      <c r="G22" s="204"/>
      <c r="H22" s="204"/>
      <c r="I22" s="204"/>
      <c r="J22" s="204"/>
      <c r="K22" s="236"/>
    </row>
    <row r="23" spans="1:11">
      <c r="A23" s="181" t="s">
        <v>127</v>
      </c>
      <c r="B23" s="183"/>
      <c r="C23" s="195" t="s">
        <v>67</v>
      </c>
      <c r="D23" s="195" t="s">
        <v>68</v>
      </c>
      <c r="E23" s="180"/>
      <c r="F23" s="180"/>
      <c r="G23" s="180"/>
      <c r="H23" s="180"/>
      <c r="I23" s="180"/>
      <c r="J23" s="180"/>
      <c r="K23" s="227"/>
    </row>
    <row r="24" ht="15.75" spans="1:11">
      <c r="A24" s="206" t="s">
        <v>193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37"/>
    </row>
    <row r="25" ht="15.75" spans="1:11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</row>
    <row r="26" spans="1:11">
      <c r="A26" s="209" t="s">
        <v>194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38"/>
    </row>
    <row r="27" spans="1:11">
      <c r="A27" s="211" t="s">
        <v>195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39"/>
    </row>
    <row r="28" spans="1:11">
      <c r="A28" s="211" t="s">
        <v>196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39"/>
    </row>
    <row r="29" spans="1:11">
      <c r="A29" s="211" t="s">
        <v>197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39"/>
    </row>
    <row r="30" ht="23.1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0"/>
    </row>
    <row r="31" ht="23.1" customHeight="1" spans="1:11">
      <c r="A31" s="215"/>
      <c r="B31" s="214"/>
      <c r="C31" s="214"/>
      <c r="D31" s="214"/>
      <c r="E31" s="214"/>
      <c r="F31" s="214"/>
      <c r="G31" s="214"/>
      <c r="H31" s="214"/>
      <c r="I31" s="214"/>
      <c r="J31" s="214"/>
      <c r="K31" s="240"/>
    </row>
    <row r="32" ht="23.1" customHeight="1" spans="1:11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41"/>
    </row>
    <row r="33" ht="23.1" customHeight="1" spans="1:11">
      <c r="A33" s="218" t="s">
        <v>198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42"/>
    </row>
    <row r="34" ht="18.75" customHeight="1" spans="1:11">
      <c r="A34" s="181" t="s">
        <v>199</v>
      </c>
      <c r="B34" s="183"/>
      <c r="C34" s="183"/>
      <c r="D34" s="180" t="s">
        <v>200</v>
      </c>
      <c r="E34" s="180"/>
      <c r="F34" s="220" t="s">
        <v>201</v>
      </c>
      <c r="G34" s="221"/>
      <c r="H34" s="183" t="s">
        <v>202</v>
      </c>
      <c r="I34" s="183"/>
      <c r="J34" s="183" t="s">
        <v>203</v>
      </c>
      <c r="K34" s="234"/>
    </row>
    <row r="35" s="168" customFormat="1" ht="18.75" customHeight="1" spans="1:11">
      <c r="A35" s="181" t="s">
        <v>128</v>
      </c>
      <c r="B35" s="183" t="s">
        <v>204</v>
      </c>
      <c r="C35" s="183"/>
      <c r="D35" s="183"/>
      <c r="E35" s="183"/>
      <c r="F35" s="183"/>
      <c r="G35" s="183"/>
      <c r="H35" s="183"/>
      <c r="I35" s="183"/>
      <c r="J35" s="183"/>
      <c r="K35" s="234"/>
    </row>
    <row r="36" ht="18.75" customHeight="1" spans="1:13">
      <c r="A36" s="181"/>
      <c r="B36" s="183"/>
      <c r="C36" s="183"/>
      <c r="D36" s="183"/>
      <c r="E36" s="183"/>
      <c r="F36" s="183"/>
      <c r="G36" s="183"/>
      <c r="H36" s="183"/>
      <c r="I36" s="183"/>
      <c r="J36" s="183"/>
      <c r="K36" s="234"/>
      <c r="M36" s="168"/>
    </row>
    <row r="37" ht="30.9" customHeight="1" spans="1:11">
      <c r="A37" s="181"/>
      <c r="B37" s="183"/>
      <c r="C37" s="183"/>
      <c r="D37" s="183"/>
      <c r="E37" s="183"/>
      <c r="F37" s="183"/>
      <c r="G37" s="183"/>
      <c r="H37" s="183"/>
      <c r="I37" s="183"/>
      <c r="J37" s="183"/>
      <c r="K37" s="234"/>
    </row>
    <row r="38" ht="18.75" customHeight="1" spans="1:11">
      <c r="A38" s="184" t="s">
        <v>138</v>
      </c>
      <c r="B38" s="222" t="s">
        <v>205</v>
      </c>
      <c r="C38" s="222"/>
      <c r="D38" s="186" t="s">
        <v>206</v>
      </c>
      <c r="E38" s="201"/>
      <c r="F38" s="186" t="s">
        <v>141</v>
      </c>
      <c r="G38" s="223">
        <v>45677</v>
      </c>
      <c r="H38" s="224" t="s">
        <v>142</v>
      </c>
      <c r="I38" s="224"/>
      <c r="J38" s="222" t="s">
        <v>143</v>
      </c>
      <c r="K38" s="243"/>
    </row>
    <row r="39" ht="32.1" customHeight="1"/>
    <row r="40" ht="16.5" customHeight="1"/>
    <row r="41" ht="16.5" customHeight="1"/>
    <row r="42" ht="16.5" customHeight="1"/>
  </sheetData>
  <mergeCells count="45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K23" sqref="K23"/>
    </sheetView>
  </sheetViews>
  <sheetFormatPr defaultColWidth="9" defaultRowHeight="14.5"/>
  <cols>
    <col min="1" max="1" width="18.3666666666667" style="114" customWidth="1"/>
    <col min="2" max="4" width="8.45" style="115" customWidth="1"/>
    <col min="5" max="6" width="9.45" style="115" customWidth="1"/>
    <col min="7" max="7" width="8.875" style="115" customWidth="1"/>
    <col min="8" max="8" width="8.725" style="113"/>
    <col min="9" max="9" width="2.33333333333333" style="113" customWidth="1"/>
    <col min="10" max="10" width="12.375" style="113" customWidth="1"/>
    <col min="11" max="11" width="12.25" style="113" customWidth="1"/>
    <col min="12" max="12" width="11.375" style="113" customWidth="1"/>
    <col min="13" max="13" width="11.625" style="113" customWidth="1"/>
    <col min="14" max="14" width="11.375" style="113" customWidth="1"/>
    <col min="15" max="15" width="11.5" style="113" customWidth="1"/>
    <col min="16" max="229" width="8.725" style="113"/>
    <col min="230" max="230" width="18.3666666666667" style="113" customWidth="1"/>
    <col min="231" max="233" width="8.45" style="113" customWidth="1"/>
    <col min="234" max="237" width="9.45" style="113" customWidth="1"/>
    <col min="238" max="239" width="4.09166666666667" style="113" customWidth="1"/>
    <col min="240" max="485" width="8.725" style="113"/>
    <col min="486" max="486" width="18.3666666666667" style="113" customWidth="1"/>
    <col min="487" max="489" width="8.45" style="113" customWidth="1"/>
    <col min="490" max="493" width="9.45" style="113" customWidth="1"/>
    <col min="494" max="495" width="4.09166666666667" style="113" customWidth="1"/>
    <col min="496" max="741" width="8.725" style="113"/>
    <col min="742" max="742" width="18.3666666666667" style="113" customWidth="1"/>
    <col min="743" max="745" width="8.45" style="113" customWidth="1"/>
    <col min="746" max="749" width="9.45" style="113" customWidth="1"/>
    <col min="750" max="751" width="4.09166666666667" style="113" customWidth="1"/>
    <col min="752" max="997" width="8.725" style="113"/>
    <col min="998" max="998" width="18.3666666666667" style="113" customWidth="1"/>
    <col min="999" max="1001" width="8.45" style="113" customWidth="1"/>
    <col min="1002" max="1005" width="9.45" style="113" customWidth="1"/>
    <col min="1006" max="1007" width="4.09166666666667" style="113" customWidth="1"/>
    <col min="1008" max="1253" width="8.725" style="113"/>
    <col min="1254" max="1254" width="18.3666666666667" style="113" customWidth="1"/>
    <col min="1255" max="1257" width="8.45" style="113" customWidth="1"/>
    <col min="1258" max="1261" width="9.45" style="113" customWidth="1"/>
    <col min="1262" max="1263" width="4.09166666666667" style="113" customWidth="1"/>
    <col min="1264" max="1509" width="8.725" style="113"/>
    <col min="1510" max="1510" width="18.3666666666667" style="113" customWidth="1"/>
    <col min="1511" max="1513" width="8.45" style="113" customWidth="1"/>
    <col min="1514" max="1517" width="9.45" style="113" customWidth="1"/>
    <col min="1518" max="1519" width="4.09166666666667" style="113" customWidth="1"/>
    <col min="1520" max="1765" width="8.725" style="113"/>
    <col min="1766" max="1766" width="18.3666666666667" style="113" customWidth="1"/>
    <col min="1767" max="1769" width="8.45" style="113" customWidth="1"/>
    <col min="1770" max="1773" width="9.45" style="113" customWidth="1"/>
    <col min="1774" max="1775" width="4.09166666666667" style="113" customWidth="1"/>
    <col min="1776" max="2021" width="8.725" style="113"/>
    <col min="2022" max="2022" width="18.3666666666667" style="113" customWidth="1"/>
    <col min="2023" max="2025" width="8.45" style="113" customWidth="1"/>
    <col min="2026" max="2029" width="9.45" style="113" customWidth="1"/>
    <col min="2030" max="2031" width="4.09166666666667" style="113" customWidth="1"/>
    <col min="2032" max="2277" width="8.725" style="113"/>
    <col min="2278" max="2278" width="18.3666666666667" style="113" customWidth="1"/>
    <col min="2279" max="2281" width="8.45" style="113" customWidth="1"/>
    <col min="2282" max="2285" width="9.45" style="113" customWidth="1"/>
    <col min="2286" max="2287" width="4.09166666666667" style="113" customWidth="1"/>
    <col min="2288" max="2533" width="8.725" style="113"/>
    <col min="2534" max="2534" width="18.3666666666667" style="113" customWidth="1"/>
    <col min="2535" max="2537" width="8.45" style="113" customWidth="1"/>
    <col min="2538" max="2541" width="9.45" style="113" customWidth="1"/>
    <col min="2542" max="2543" width="4.09166666666667" style="113" customWidth="1"/>
    <col min="2544" max="2789" width="8.725" style="113"/>
    <col min="2790" max="2790" width="18.3666666666667" style="113" customWidth="1"/>
    <col min="2791" max="2793" width="8.45" style="113" customWidth="1"/>
    <col min="2794" max="2797" width="9.45" style="113" customWidth="1"/>
    <col min="2798" max="2799" width="4.09166666666667" style="113" customWidth="1"/>
    <col min="2800" max="3045" width="8.725" style="113"/>
    <col min="3046" max="3046" width="18.3666666666667" style="113" customWidth="1"/>
    <col min="3047" max="3049" width="8.45" style="113" customWidth="1"/>
    <col min="3050" max="3053" width="9.45" style="113" customWidth="1"/>
    <col min="3054" max="3055" width="4.09166666666667" style="113" customWidth="1"/>
    <col min="3056" max="3301" width="8.725" style="113"/>
    <col min="3302" max="3302" width="18.3666666666667" style="113" customWidth="1"/>
    <col min="3303" max="3305" width="8.45" style="113" customWidth="1"/>
    <col min="3306" max="3309" width="9.45" style="113" customWidth="1"/>
    <col min="3310" max="3311" width="4.09166666666667" style="113" customWidth="1"/>
    <col min="3312" max="3557" width="8.725" style="113"/>
    <col min="3558" max="3558" width="18.3666666666667" style="113" customWidth="1"/>
    <col min="3559" max="3561" width="8.45" style="113" customWidth="1"/>
    <col min="3562" max="3565" width="9.45" style="113" customWidth="1"/>
    <col min="3566" max="3567" width="4.09166666666667" style="113" customWidth="1"/>
    <col min="3568" max="3813" width="8.725" style="113"/>
    <col min="3814" max="3814" width="18.3666666666667" style="113" customWidth="1"/>
    <col min="3815" max="3817" width="8.45" style="113" customWidth="1"/>
    <col min="3818" max="3821" width="9.45" style="113" customWidth="1"/>
    <col min="3822" max="3823" width="4.09166666666667" style="113" customWidth="1"/>
    <col min="3824" max="4069" width="8.725" style="113"/>
    <col min="4070" max="4070" width="18.3666666666667" style="113" customWidth="1"/>
    <col min="4071" max="4073" width="8.45" style="113" customWidth="1"/>
    <col min="4074" max="4077" width="9.45" style="113" customWidth="1"/>
    <col min="4078" max="4079" width="4.09166666666667" style="113" customWidth="1"/>
    <col min="4080" max="4325" width="8.725" style="113"/>
    <col min="4326" max="4326" width="18.3666666666667" style="113" customWidth="1"/>
    <col min="4327" max="4329" width="8.45" style="113" customWidth="1"/>
    <col min="4330" max="4333" width="9.45" style="113" customWidth="1"/>
    <col min="4334" max="4335" width="4.09166666666667" style="113" customWidth="1"/>
    <col min="4336" max="4581" width="8.725" style="113"/>
    <col min="4582" max="4582" width="18.3666666666667" style="113" customWidth="1"/>
    <col min="4583" max="4585" width="8.45" style="113" customWidth="1"/>
    <col min="4586" max="4589" width="9.45" style="113" customWidth="1"/>
    <col min="4590" max="4591" width="4.09166666666667" style="113" customWidth="1"/>
    <col min="4592" max="4837" width="8.725" style="113"/>
    <col min="4838" max="4838" width="18.3666666666667" style="113" customWidth="1"/>
    <col min="4839" max="4841" width="8.45" style="113" customWidth="1"/>
    <col min="4842" max="4845" width="9.45" style="113" customWidth="1"/>
    <col min="4846" max="4847" width="4.09166666666667" style="113" customWidth="1"/>
    <col min="4848" max="5093" width="8.725" style="113"/>
    <col min="5094" max="5094" width="18.3666666666667" style="113" customWidth="1"/>
    <col min="5095" max="5097" width="8.45" style="113" customWidth="1"/>
    <col min="5098" max="5101" width="9.45" style="113" customWidth="1"/>
    <col min="5102" max="5103" width="4.09166666666667" style="113" customWidth="1"/>
    <col min="5104" max="5349" width="8.725" style="113"/>
    <col min="5350" max="5350" width="18.3666666666667" style="113" customWidth="1"/>
    <col min="5351" max="5353" width="8.45" style="113" customWidth="1"/>
    <col min="5354" max="5357" width="9.45" style="113" customWidth="1"/>
    <col min="5358" max="5359" width="4.09166666666667" style="113" customWidth="1"/>
    <col min="5360" max="5605" width="8.725" style="113"/>
    <col min="5606" max="5606" width="18.3666666666667" style="113" customWidth="1"/>
    <col min="5607" max="5609" width="8.45" style="113" customWidth="1"/>
    <col min="5610" max="5613" width="9.45" style="113" customWidth="1"/>
    <col min="5614" max="5615" width="4.09166666666667" style="113" customWidth="1"/>
    <col min="5616" max="5861" width="8.725" style="113"/>
    <col min="5862" max="5862" width="18.3666666666667" style="113" customWidth="1"/>
    <col min="5863" max="5865" width="8.45" style="113" customWidth="1"/>
    <col min="5866" max="5869" width="9.45" style="113" customWidth="1"/>
    <col min="5870" max="5871" width="4.09166666666667" style="113" customWidth="1"/>
    <col min="5872" max="6117" width="8.725" style="113"/>
    <col min="6118" max="6118" width="18.3666666666667" style="113" customWidth="1"/>
    <col min="6119" max="6121" width="8.45" style="113" customWidth="1"/>
    <col min="6122" max="6125" width="9.45" style="113" customWidth="1"/>
    <col min="6126" max="6127" width="4.09166666666667" style="113" customWidth="1"/>
    <col min="6128" max="6373" width="8.725" style="113"/>
    <col min="6374" max="6374" width="18.3666666666667" style="113" customWidth="1"/>
    <col min="6375" max="6377" width="8.45" style="113" customWidth="1"/>
    <col min="6378" max="6381" width="9.45" style="113" customWidth="1"/>
    <col min="6382" max="6383" width="4.09166666666667" style="113" customWidth="1"/>
    <col min="6384" max="6629" width="8.725" style="113"/>
    <col min="6630" max="6630" width="18.3666666666667" style="113" customWidth="1"/>
    <col min="6631" max="6633" width="8.45" style="113" customWidth="1"/>
    <col min="6634" max="6637" width="9.45" style="113" customWidth="1"/>
    <col min="6638" max="6639" width="4.09166666666667" style="113" customWidth="1"/>
    <col min="6640" max="6885" width="8.725" style="113"/>
    <col min="6886" max="6886" width="18.3666666666667" style="113" customWidth="1"/>
    <col min="6887" max="6889" width="8.45" style="113" customWidth="1"/>
    <col min="6890" max="6893" width="9.45" style="113" customWidth="1"/>
    <col min="6894" max="6895" width="4.09166666666667" style="113" customWidth="1"/>
    <col min="6896" max="7141" width="8.725" style="113"/>
    <col min="7142" max="7142" width="18.3666666666667" style="113" customWidth="1"/>
    <col min="7143" max="7145" width="8.45" style="113" customWidth="1"/>
    <col min="7146" max="7149" width="9.45" style="113" customWidth="1"/>
    <col min="7150" max="7151" width="4.09166666666667" style="113" customWidth="1"/>
    <col min="7152" max="7397" width="8.725" style="113"/>
    <col min="7398" max="7398" width="18.3666666666667" style="113" customWidth="1"/>
    <col min="7399" max="7401" width="8.45" style="113" customWidth="1"/>
    <col min="7402" max="7405" width="9.45" style="113" customWidth="1"/>
    <col min="7406" max="7407" width="4.09166666666667" style="113" customWidth="1"/>
    <col min="7408" max="7653" width="8.725" style="113"/>
    <col min="7654" max="7654" width="18.3666666666667" style="113" customWidth="1"/>
    <col min="7655" max="7657" width="8.45" style="113" customWidth="1"/>
    <col min="7658" max="7661" width="9.45" style="113" customWidth="1"/>
    <col min="7662" max="7663" width="4.09166666666667" style="113" customWidth="1"/>
    <col min="7664" max="7909" width="8.725" style="113"/>
    <col min="7910" max="7910" width="18.3666666666667" style="113" customWidth="1"/>
    <col min="7911" max="7913" width="8.45" style="113" customWidth="1"/>
    <col min="7914" max="7917" width="9.45" style="113" customWidth="1"/>
    <col min="7918" max="7919" width="4.09166666666667" style="113" customWidth="1"/>
    <col min="7920" max="8165" width="8.725" style="113"/>
    <col min="8166" max="8166" width="18.3666666666667" style="113" customWidth="1"/>
    <col min="8167" max="8169" width="8.45" style="113" customWidth="1"/>
    <col min="8170" max="8173" width="9.45" style="113" customWidth="1"/>
    <col min="8174" max="8175" width="4.09166666666667" style="113" customWidth="1"/>
    <col min="8176" max="8421" width="8.725" style="113"/>
    <col min="8422" max="8422" width="18.3666666666667" style="113" customWidth="1"/>
    <col min="8423" max="8425" width="8.45" style="113" customWidth="1"/>
    <col min="8426" max="8429" width="9.45" style="113" customWidth="1"/>
    <col min="8430" max="8431" width="4.09166666666667" style="113" customWidth="1"/>
    <col min="8432" max="8677" width="8.725" style="113"/>
    <col min="8678" max="8678" width="18.3666666666667" style="113" customWidth="1"/>
    <col min="8679" max="8681" width="8.45" style="113" customWidth="1"/>
    <col min="8682" max="8685" width="9.45" style="113" customWidth="1"/>
    <col min="8686" max="8687" width="4.09166666666667" style="113" customWidth="1"/>
    <col min="8688" max="8933" width="8.725" style="113"/>
    <col min="8934" max="8934" width="18.3666666666667" style="113" customWidth="1"/>
    <col min="8935" max="8937" width="8.45" style="113" customWidth="1"/>
    <col min="8938" max="8941" width="9.45" style="113" customWidth="1"/>
    <col min="8942" max="8943" width="4.09166666666667" style="113" customWidth="1"/>
    <col min="8944" max="9189" width="8.725" style="113"/>
    <col min="9190" max="9190" width="18.3666666666667" style="113" customWidth="1"/>
    <col min="9191" max="9193" width="8.45" style="113" customWidth="1"/>
    <col min="9194" max="9197" width="9.45" style="113" customWidth="1"/>
    <col min="9198" max="9199" width="4.09166666666667" style="113" customWidth="1"/>
    <col min="9200" max="9445" width="8.725" style="113"/>
    <col min="9446" max="9446" width="18.3666666666667" style="113" customWidth="1"/>
    <col min="9447" max="9449" width="8.45" style="113" customWidth="1"/>
    <col min="9450" max="9453" width="9.45" style="113" customWidth="1"/>
    <col min="9454" max="9455" width="4.09166666666667" style="113" customWidth="1"/>
    <col min="9456" max="9701" width="8.725" style="113"/>
    <col min="9702" max="9702" width="18.3666666666667" style="113" customWidth="1"/>
    <col min="9703" max="9705" width="8.45" style="113" customWidth="1"/>
    <col min="9706" max="9709" width="9.45" style="113" customWidth="1"/>
    <col min="9710" max="9711" width="4.09166666666667" style="113" customWidth="1"/>
    <col min="9712" max="9957" width="8.725" style="113"/>
    <col min="9958" max="9958" width="18.3666666666667" style="113" customWidth="1"/>
    <col min="9959" max="9961" width="8.45" style="113" customWidth="1"/>
    <col min="9962" max="9965" width="9.45" style="113" customWidth="1"/>
    <col min="9966" max="9967" width="4.09166666666667" style="113" customWidth="1"/>
    <col min="9968" max="10213" width="8.725" style="113"/>
    <col min="10214" max="10214" width="18.3666666666667" style="113" customWidth="1"/>
    <col min="10215" max="10217" width="8.45" style="113" customWidth="1"/>
    <col min="10218" max="10221" width="9.45" style="113" customWidth="1"/>
    <col min="10222" max="10223" width="4.09166666666667" style="113" customWidth="1"/>
    <col min="10224" max="10469" width="8.725" style="113"/>
    <col min="10470" max="10470" width="18.3666666666667" style="113" customWidth="1"/>
    <col min="10471" max="10473" width="8.45" style="113" customWidth="1"/>
    <col min="10474" max="10477" width="9.45" style="113" customWidth="1"/>
    <col min="10478" max="10479" width="4.09166666666667" style="113" customWidth="1"/>
    <col min="10480" max="10725" width="8.725" style="113"/>
    <col min="10726" max="10726" width="18.3666666666667" style="113" customWidth="1"/>
    <col min="10727" max="10729" width="8.45" style="113" customWidth="1"/>
    <col min="10730" max="10733" width="9.45" style="113" customWidth="1"/>
    <col min="10734" max="10735" width="4.09166666666667" style="113" customWidth="1"/>
    <col min="10736" max="10981" width="8.725" style="113"/>
    <col min="10982" max="10982" width="18.3666666666667" style="113" customWidth="1"/>
    <col min="10983" max="10985" width="8.45" style="113" customWidth="1"/>
    <col min="10986" max="10989" width="9.45" style="113" customWidth="1"/>
    <col min="10990" max="10991" width="4.09166666666667" style="113" customWidth="1"/>
    <col min="10992" max="11237" width="8.725" style="113"/>
    <col min="11238" max="11238" width="18.3666666666667" style="113" customWidth="1"/>
    <col min="11239" max="11241" width="8.45" style="113" customWidth="1"/>
    <col min="11242" max="11245" width="9.45" style="113" customWidth="1"/>
    <col min="11246" max="11247" width="4.09166666666667" style="113" customWidth="1"/>
    <col min="11248" max="11493" width="8.725" style="113"/>
    <col min="11494" max="11494" width="18.3666666666667" style="113" customWidth="1"/>
    <col min="11495" max="11497" width="8.45" style="113" customWidth="1"/>
    <col min="11498" max="11501" width="9.45" style="113" customWidth="1"/>
    <col min="11502" max="11503" width="4.09166666666667" style="113" customWidth="1"/>
    <col min="11504" max="11749" width="8.725" style="113"/>
    <col min="11750" max="11750" width="18.3666666666667" style="113" customWidth="1"/>
    <col min="11751" max="11753" width="8.45" style="113" customWidth="1"/>
    <col min="11754" max="11757" width="9.45" style="113" customWidth="1"/>
    <col min="11758" max="11759" width="4.09166666666667" style="113" customWidth="1"/>
    <col min="11760" max="12005" width="8.725" style="113"/>
    <col min="12006" max="12006" width="18.3666666666667" style="113" customWidth="1"/>
    <col min="12007" max="12009" width="8.45" style="113" customWidth="1"/>
    <col min="12010" max="12013" width="9.45" style="113" customWidth="1"/>
    <col min="12014" max="12015" width="4.09166666666667" style="113" customWidth="1"/>
    <col min="12016" max="12261" width="8.725" style="113"/>
    <col min="12262" max="12262" width="18.3666666666667" style="113" customWidth="1"/>
    <col min="12263" max="12265" width="8.45" style="113" customWidth="1"/>
    <col min="12266" max="12269" width="9.45" style="113" customWidth="1"/>
    <col min="12270" max="12271" width="4.09166666666667" style="113" customWidth="1"/>
    <col min="12272" max="12517" width="8.725" style="113"/>
    <col min="12518" max="12518" width="18.3666666666667" style="113" customWidth="1"/>
    <col min="12519" max="12521" width="8.45" style="113" customWidth="1"/>
    <col min="12522" max="12525" width="9.45" style="113" customWidth="1"/>
    <col min="12526" max="12527" width="4.09166666666667" style="113" customWidth="1"/>
    <col min="12528" max="12773" width="8.725" style="113"/>
    <col min="12774" max="12774" width="18.3666666666667" style="113" customWidth="1"/>
    <col min="12775" max="12777" width="8.45" style="113" customWidth="1"/>
    <col min="12778" max="12781" width="9.45" style="113" customWidth="1"/>
    <col min="12782" max="12783" width="4.09166666666667" style="113" customWidth="1"/>
    <col min="12784" max="13029" width="8.725" style="113"/>
    <col min="13030" max="13030" width="18.3666666666667" style="113" customWidth="1"/>
    <col min="13031" max="13033" width="8.45" style="113" customWidth="1"/>
    <col min="13034" max="13037" width="9.45" style="113" customWidth="1"/>
    <col min="13038" max="13039" width="4.09166666666667" style="113" customWidth="1"/>
    <col min="13040" max="13285" width="8.725" style="113"/>
    <col min="13286" max="13286" width="18.3666666666667" style="113" customWidth="1"/>
    <col min="13287" max="13289" width="8.45" style="113" customWidth="1"/>
    <col min="13290" max="13293" width="9.45" style="113" customWidth="1"/>
    <col min="13294" max="13295" width="4.09166666666667" style="113" customWidth="1"/>
    <col min="13296" max="13541" width="8.725" style="113"/>
    <col min="13542" max="13542" width="18.3666666666667" style="113" customWidth="1"/>
    <col min="13543" max="13545" width="8.45" style="113" customWidth="1"/>
    <col min="13546" max="13549" width="9.45" style="113" customWidth="1"/>
    <col min="13550" max="13551" width="4.09166666666667" style="113" customWidth="1"/>
    <col min="13552" max="13797" width="8.725" style="113"/>
    <col min="13798" max="13798" width="18.3666666666667" style="113" customWidth="1"/>
    <col min="13799" max="13801" width="8.45" style="113" customWidth="1"/>
    <col min="13802" max="13805" width="9.45" style="113" customWidth="1"/>
    <col min="13806" max="13807" width="4.09166666666667" style="113" customWidth="1"/>
    <col min="13808" max="14053" width="8.725" style="113"/>
    <col min="14054" max="14054" width="18.3666666666667" style="113" customWidth="1"/>
    <col min="14055" max="14057" width="8.45" style="113" customWidth="1"/>
    <col min="14058" max="14061" width="9.45" style="113" customWidth="1"/>
    <col min="14062" max="14063" width="4.09166666666667" style="113" customWidth="1"/>
    <col min="14064" max="14309" width="8.725" style="113"/>
    <col min="14310" max="14310" width="18.3666666666667" style="113" customWidth="1"/>
    <col min="14311" max="14313" width="8.45" style="113" customWidth="1"/>
    <col min="14314" max="14317" width="9.45" style="113" customWidth="1"/>
    <col min="14318" max="14319" width="4.09166666666667" style="113" customWidth="1"/>
    <col min="14320" max="14565" width="8.725" style="113"/>
    <col min="14566" max="14566" width="18.3666666666667" style="113" customWidth="1"/>
    <col min="14567" max="14569" width="8.45" style="113" customWidth="1"/>
    <col min="14570" max="14573" width="9.45" style="113" customWidth="1"/>
    <col min="14574" max="14575" width="4.09166666666667" style="113" customWidth="1"/>
    <col min="14576" max="14821" width="8.725" style="113"/>
    <col min="14822" max="14822" width="18.3666666666667" style="113" customWidth="1"/>
    <col min="14823" max="14825" width="8.45" style="113" customWidth="1"/>
    <col min="14826" max="14829" width="9.45" style="113" customWidth="1"/>
    <col min="14830" max="14831" width="4.09166666666667" style="113" customWidth="1"/>
    <col min="14832" max="15077" width="8.725" style="113"/>
    <col min="15078" max="15078" width="18.3666666666667" style="113" customWidth="1"/>
    <col min="15079" max="15081" width="8.45" style="113" customWidth="1"/>
    <col min="15082" max="15085" width="9.45" style="113" customWidth="1"/>
    <col min="15086" max="15087" width="4.09166666666667" style="113" customWidth="1"/>
    <col min="15088" max="15333" width="8.725" style="113"/>
    <col min="15334" max="15334" width="18.3666666666667" style="113" customWidth="1"/>
    <col min="15335" max="15337" width="8.45" style="113" customWidth="1"/>
    <col min="15338" max="15341" width="9.45" style="113" customWidth="1"/>
    <col min="15342" max="15343" width="4.09166666666667" style="113" customWidth="1"/>
    <col min="15344" max="15589" width="8.725" style="113"/>
    <col min="15590" max="15590" width="18.3666666666667" style="113" customWidth="1"/>
    <col min="15591" max="15593" width="8.45" style="113" customWidth="1"/>
    <col min="15594" max="15597" width="9.45" style="113" customWidth="1"/>
    <col min="15598" max="15599" width="4.09166666666667" style="113" customWidth="1"/>
    <col min="15600" max="15845" width="8.725" style="113"/>
    <col min="15846" max="15846" width="18.3666666666667" style="113" customWidth="1"/>
    <col min="15847" max="15849" width="8.45" style="113" customWidth="1"/>
    <col min="15850" max="15853" width="9.45" style="113" customWidth="1"/>
    <col min="15854" max="15855" width="4.09166666666667" style="113" customWidth="1"/>
    <col min="15856" max="16101" width="8.725" style="113"/>
    <col min="16102" max="16102" width="18.3666666666667" style="113" customWidth="1"/>
    <col min="16103" max="16105" width="8.45" style="113" customWidth="1"/>
    <col min="16106" max="16109" width="9.45" style="113" customWidth="1"/>
    <col min="16110" max="16111" width="4.09166666666667" style="113" customWidth="1"/>
    <col min="16112" max="16371" width="8.725" style="113"/>
    <col min="16372" max="16384" width="9" style="113" customWidth="1"/>
  </cols>
  <sheetData>
    <row r="1" s="113" customFormat="1" ht="25" spans="1:16">
      <c r="A1" s="163" t="s">
        <v>207</v>
      </c>
      <c r="B1" s="163"/>
      <c r="C1" s="163"/>
      <c r="D1" s="163"/>
      <c r="E1" s="163"/>
      <c r="F1" s="163"/>
      <c r="G1" s="163"/>
      <c r="H1" s="163"/>
      <c r="J1" s="143"/>
      <c r="K1" s="143"/>
      <c r="L1" s="143"/>
      <c r="M1" s="143"/>
      <c r="N1" s="143"/>
      <c r="O1" s="143"/>
      <c r="P1" s="143"/>
    </row>
    <row r="2" s="113" customFormat="1" ht="23" customHeight="1" spans="1:16">
      <c r="A2" s="119" t="s">
        <v>208</v>
      </c>
      <c r="B2" s="120"/>
      <c r="C2" s="121"/>
      <c r="D2" s="121"/>
      <c r="E2" s="122"/>
      <c r="F2" s="119" t="s">
        <v>209</v>
      </c>
      <c r="G2" s="123" t="s">
        <v>64</v>
      </c>
      <c r="H2" s="119"/>
      <c r="I2" s="114"/>
      <c r="J2" s="144" t="s">
        <v>58</v>
      </c>
      <c r="K2" s="143" t="s">
        <v>210</v>
      </c>
      <c r="L2" s="143"/>
      <c r="M2" s="143"/>
      <c r="N2" s="143"/>
      <c r="O2" s="143"/>
      <c r="P2" s="143"/>
    </row>
    <row r="3" s="113" customFormat="1" ht="15" spans="1:16">
      <c r="A3" s="124" t="s">
        <v>211</v>
      </c>
      <c r="B3" s="125" t="s">
        <v>212</v>
      </c>
      <c r="C3" s="125" t="s">
        <v>111</v>
      </c>
      <c r="D3" s="126" t="s">
        <v>112</v>
      </c>
      <c r="E3" s="125" t="s">
        <v>113</v>
      </c>
      <c r="F3" s="125" t="s">
        <v>114</v>
      </c>
      <c r="G3" s="125" t="s">
        <v>115</v>
      </c>
      <c r="H3" s="125" t="s">
        <v>116</v>
      </c>
      <c r="I3" s="114"/>
      <c r="J3" s="146" t="s">
        <v>213</v>
      </c>
      <c r="K3" s="146" t="s">
        <v>214</v>
      </c>
      <c r="L3" s="146" t="s">
        <v>215</v>
      </c>
      <c r="M3" s="146" t="s">
        <v>216</v>
      </c>
      <c r="N3" s="146" t="s">
        <v>217</v>
      </c>
      <c r="O3" s="146" t="s">
        <v>218</v>
      </c>
      <c r="P3" s="147"/>
    </row>
    <row r="4" s="114" customFormat="1" ht="16.5" customHeight="1" spans="1:16">
      <c r="A4" s="127" t="s">
        <v>219</v>
      </c>
      <c r="B4" s="128" t="s">
        <v>220</v>
      </c>
      <c r="C4" s="128" t="s">
        <v>221</v>
      </c>
      <c r="D4" s="129" t="s">
        <v>222</v>
      </c>
      <c r="E4" s="130" t="s">
        <v>223</v>
      </c>
      <c r="F4" s="128" t="s">
        <v>224</v>
      </c>
      <c r="G4" s="128" t="s">
        <v>225</v>
      </c>
      <c r="H4" s="128" t="s">
        <v>226</v>
      </c>
      <c r="J4" s="131" t="s">
        <v>227</v>
      </c>
      <c r="K4" s="131" t="s">
        <v>227</v>
      </c>
      <c r="L4" s="131" t="s">
        <v>227</v>
      </c>
      <c r="M4" s="131" t="s">
        <v>227</v>
      </c>
      <c r="N4" s="131" t="s">
        <v>227</v>
      </c>
      <c r="O4" s="131" t="s">
        <v>227</v>
      </c>
      <c r="P4" s="150"/>
    </row>
    <row r="5" s="114" customFormat="1" ht="15" spans="1:16">
      <c r="A5" s="131" t="s">
        <v>228</v>
      </c>
      <c r="B5" s="131">
        <f>C5-2.1</f>
        <v>93.8</v>
      </c>
      <c r="C5" s="131">
        <f>D5-2.1</f>
        <v>95.9</v>
      </c>
      <c r="D5" s="131">
        <v>98</v>
      </c>
      <c r="E5" s="131">
        <f t="shared" ref="E5:H5" si="0">D5+2.1</f>
        <v>100.1</v>
      </c>
      <c r="F5" s="131">
        <f t="shared" si="0"/>
        <v>102.2</v>
      </c>
      <c r="G5" s="131">
        <f t="shared" si="0"/>
        <v>104.3</v>
      </c>
      <c r="H5" s="131">
        <f t="shared" si="0"/>
        <v>106.4</v>
      </c>
      <c r="J5" s="131" t="s">
        <v>229</v>
      </c>
      <c r="K5" s="131" t="s">
        <v>230</v>
      </c>
      <c r="L5" s="131" t="s">
        <v>231</v>
      </c>
      <c r="M5" s="131" t="s">
        <v>232</v>
      </c>
      <c r="N5" s="131" t="s">
        <v>233</v>
      </c>
      <c r="O5" s="131" t="s">
        <v>234</v>
      </c>
      <c r="P5" s="152"/>
    </row>
    <row r="6" s="113" customFormat="1" ht="23" customHeight="1" spans="1:16">
      <c r="A6" s="131" t="s">
        <v>235</v>
      </c>
      <c r="B6" s="131">
        <f>C6-1.5</f>
        <v>65</v>
      </c>
      <c r="C6" s="131">
        <f>D6-1.5</f>
        <v>66.5</v>
      </c>
      <c r="D6" s="131">
        <v>68</v>
      </c>
      <c r="E6" s="131">
        <f t="shared" ref="E6:H6" si="1">D6+1.5</f>
        <v>69.5</v>
      </c>
      <c r="F6" s="131">
        <f t="shared" si="1"/>
        <v>71</v>
      </c>
      <c r="G6" s="131">
        <f t="shared" si="1"/>
        <v>72.5</v>
      </c>
      <c r="H6" s="131">
        <f t="shared" si="1"/>
        <v>74</v>
      </c>
      <c r="I6" s="114"/>
      <c r="J6" s="131" t="s">
        <v>229</v>
      </c>
      <c r="K6" s="131" t="s">
        <v>236</v>
      </c>
      <c r="L6" s="131" t="s">
        <v>237</v>
      </c>
      <c r="M6" s="131" t="s">
        <v>229</v>
      </c>
      <c r="N6" s="131" t="s">
        <v>232</v>
      </c>
      <c r="O6" s="131" t="s">
        <v>237</v>
      </c>
      <c r="P6" s="152"/>
    </row>
    <row r="7" s="113" customFormat="1" ht="15" spans="1:16">
      <c r="A7" s="132" t="s">
        <v>238</v>
      </c>
      <c r="B7" s="132">
        <f>C7-4</f>
        <v>56</v>
      </c>
      <c r="C7" s="132">
        <f>D7-4</f>
        <v>60</v>
      </c>
      <c r="D7" s="132">
        <v>64</v>
      </c>
      <c r="E7" s="132">
        <f t="shared" ref="E7:E10" si="2">D7+4</f>
        <v>68</v>
      </c>
      <c r="F7" s="132">
        <f>E7+5</f>
        <v>73</v>
      </c>
      <c r="G7" s="132">
        <f>F7+6</f>
        <v>79</v>
      </c>
      <c r="H7" s="132">
        <f>G7+6</f>
        <v>85</v>
      </c>
      <c r="I7" s="114"/>
      <c r="J7" s="131" t="s">
        <v>231</v>
      </c>
      <c r="K7" s="131" t="s">
        <v>239</v>
      </c>
      <c r="L7" s="131" t="s">
        <v>231</v>
      </c>
      <c r="M7" s="131" t="s">
        <v>240</v>
      </c>
      <c r="N7" s="131" t="s">
        <v>231</v>
      </c>
      <c r="O7" s="131" t="s">
        <v>231</v>
      </c>
      <c r="P7" s="152"/>
    </row>
    <row r="8" s="113" customFormat="1" ht="15" spans="1:16">
      <c r="A8" s="132" t="s">
        <v>241</v>
      </c>
      <c r="B8" s="132">
        <f>C8-4</f>
        <v>94</v>
      </c>
      <c r="C8" s="132">
        <f>D8-4</f>
        <v>98</v>
      </c>
      <c r="D8" s="132">
        <v>102</v>
      </c>
      <c r="E8" s="132">
        <f t="shared" si="2"/>
        <v>106</v>
      </c>
      <c r="F8" s="132">
        <f>E8+5</f>
        <v>111</v>
      </c>
      <c r="G8" s="132">
        <f>F8+6</f>
        <v>117</v>
      </c>
      <c r="H8" s="132">
        <f>G8+6</f>
        <v>123</v>
      </c>
      <c r="I8" s="114"/>
      <c r="J8" s="131" t="s">
        <v>230</v>
      </c>
      <c r="K8" s="131" t="s">
        <v>242</v>
      </c>
      <c r="L8" s="131" t="s">
        <v>231</v>
      </c>
      <c r="M8" s="131" t="s">
        <v>232</v>
      </c>
      <c r="N8" s="131" t="s">
        <v>231</v>
      </c>
      <c r="O8" s="131" t="s">
        <v>231</v>
      </c>
      <c r="P8" s="152"/>
    </row>
    <row r="9" s="113" customFormat="1" ht="15" spans="1:16">
      <c r="A9" s="133" t="s">
        <v>243</v>
      </c>
      <c r="B9" s="134">
        <f>C9-0.3</f>
        <v>19.4</v>
      </c>
      <c r="C9" s="134">
        <f>D9-0.3</f>
        <v>19.7</v>
      </c>
      <c r="D9" s="132">
        <v>20</v>
      </c>
      <c r="E9" s="134">
        <f t="shared" ref="E9:H9" si="3">D9+0.3</f>
        <v>20.3</v>
      </c>
      <c r="F9" s="134">
        <f t="shared" si="3"/>
        <v>20.6</v>
      </c>
      <c r="G9" s="134">
        <f t="shared" si="3"/>
        <v>20.9</v>
      </c>
      <c r="H9" s="134">
        <f t="shared" si="3"/>
        <v>21.2</v>
      </c>
      <c r="I9" s="114"/>
      <c r="J9" s="131" t="s">
        <v>231</v>
      </c>
      <c r="K9" s="131" t="s">
        <v>231</v>
      </c>
      <c r="L9" s="131" t="s">
        <v>231</v>
      </c>
      <c r="M9" s="131" t="s">
        <v>231</v>
      </c>
      <c r="N9" s="131" t="s">
        <v>231</v>
      </c>
      <c r="O9" s="131" t="s">
        <v>244</v>
      </c>
      <c r="P9" s="155"/>
    </row>
    <row r="10" s="113" customFormat="1" ht="15" spans="1:16">
      <c r="A10" s="132" t="s">
        <v>245</v>
      </c>
      <c r="B10" s="132">
        <f>C10-3.6</f>
        <v>102.8</v>
      </c>
      <c r="C10" s="132">
        <f>D10-3.6</f>
        <v>106.4</v>
      </c>
      <c r="D10" s="132">
        <v>110</v>
      </c>
      <c r="E10" s="132">
        <f t="shared" si="2"/>
        <v>114</v>
      </c>
      <c r="F10" s="132">
        <f t="shared" ref="F10:H10" si="4">E10+4</f>
        <v>118</v>
      </c>
      <c r="G10" s="132">
        <f t="shared" si="4"/>
        <v>122</v>
      </c>
      <c r="H10" s="132">
        <f t="shared" si="4"/>
        <v>126</v>
      </c>
      <c r="I10" s="114"/>
      <c r="J10" s="131" t="s">
        <v>229</v>
      </c>
      <c r="K10" s="131" t="s">
        <v>246</v>
      </c>
      <c r="L10" s="131" t="s">
        <v>247</v>
      </c>
      <c r="M10" s="131" t="s">
        <v>248</v>
      </c>
      <c r="N10" s="131" t="s">
        <v>249</v>
      </c>
      <c r="O10" s="131" t="s">
        <v>247</v>
      </c>
      <c r="P10" s="152"/>
    </row>
    <row r="11" s="113" customFormat="1" ht="15" spans="1:16">
      <c r="A11" s="133" t="s">
        <v>250</v>
      </c>
      <c r="B11" s="134">
        <v>25.5</v>
      </c>
      <c r="C11" s="134">
        <v>26.3</v>
      </c>
      <c r="D11" s="132">
        <v>27</v>
      </c>
      <c r="E11" s="134">
        <v>27.8</v>
      </c>
      <c r="F11" s="134">
        <v>28.5</v>
      </c>
      <c r="G11" s="134">
        <v>29.3</v>
      </c>
      <c r="H11" s="134">
        <v>30</v>
      </c>
      <c r="I11" s="114"/>
      <c r="J11" s="131" t="s">
        <v>230</v>
      </c>
      <c r="K11" s="131" t="s">
        <v>239</v>
      </c>
      <c r="L11" s="131" t="s">
        <v>231</v>
      </c>
      <c r="M11" s="131" t="s">
        <v>239</v>
      </c>
      <c r="N11" s="131" t="s">
        <v>231</v>
      </c>
      <c r="O11" s="131" t="s">
        <v>251</v>
      </c>
      <c r="P11" s="152"/>
    </row>
    <row r="12" s="113" customFormat="1" ht="15" spans="1:16">
      <c r="A12" s="132" t="s">
        <v>252</v>
      </c>
      <c r="B12" s="132">
        <f>C12-1.15</f>
        <v>32.7</v>
      </c>
      <c r="C12" s="132">
        <f>D12-1.15</f>
        <v>33.85</v>
      </c>
      <c r="D12" s="132">
        <v>35</v>
      </c>
      <c r="E12" s="132">
        <f t="shared" ref="E12:H12" si="5">D12+1.3</f>
        <v>36.3</v>
      </c>
      <c r="F12" s="132">
        <f t="shared" si="5"/>
        <v>37.6</v>
      </c>
      <c r="G12" s="132">
        <f t="shared" si="5"/>
        <v>38.9</v>
      </c>
      <c r="H12" s="132">
        <f t="shared" si="5"/>
        <v>40.2</v>
      </c>
      <c r="I12" s="114"/>
      <c r="J12" s="131" t="s">
        <v>231</v>
      </c>
      <c r="K12" s="131" t="s">
        <v>231</v>
      </c>
      <c r="L12" s="131" t="s">
        <v>231</v>
      </c>
      <c r="M12" s="131" t="s">
        <v>231</v>
      </c>
      <c r="N12" s="131" t="s">
        <v>231</v>
      </c>
      <c r="O12" s="131" t="s">
        <v>231</v>
      </c>
      <c r="P12" s="152"/>
    </row>
    <row r="13" s="113" customFormat="1" ht="15" spans="1:16">
      <c r="A13" s="131" t="s">
        <v>253</v>
      </c>
      <c r="B13" s="131">
        <f>C13-0.7</f>
        <v>30.6</v>
      </c>
      <c r="C13" s="131">
        <f>D13-0.7</f>
        <v>31.3</v>
      </c>
      <c r="D13" s="131">
        <v>32</v>
      </c>
      <c r="E13" s="131">
        <f>D13+0.7</f>
        <v>32.7</v>
      </c>
      <c r="F13" s="131">
        <f>E13+0.7</f>
        <v>33.4</v>
      </c>
      <c r="G13" s="131">
        <f>F13+0.9</f>
        <v>34.3</v>
      </c>
      <c r="H13" s="131">
        <f>G13+0.9</f>
        <v>35.2</v>
      </c>
      <c r="I13" s="114"/>
      <c r="J13" s="131" t="s">
        <v>254</v>
      </c>
      <c r="K13" s="131" t="s">
        <v>231</v>
      </c>
      <c r="L13" s="131" t="s">
        <v>246</v>
      </c>
      <c r="M13" s="131" t="s">
        <v>229</v>
      </c>
      <c r="N13" s="131" t="s">
        <v>231</v>
      </c>
      <c r="O13" s="131" t="s">
        <v>246</v>
      </c>
      <c r="P13" s="152"/>
    </row>
    <row r="14" s="113" customFormat="1" ht="16.5" spans="1:16">
      <c r="A14" s="135" t="s">
        <v>255</v>
      </c>
      <c r="B14" s="131">
        <f>C14-0.5</f>
        <v>29</v>
      </c>
      <c r="C14" s="131">
        <f>D14-0.5</f>
        <v>29.5</v>
      </c>
      <c r="D14" s="131">
        <v>30</v>
      </c>
      <c r="E14" s="131">
        <f>D14+0.5</f>
        <v>30.5</v>
      </c>
      <c r="F14" s="131">
        <f>E14+0.5</f>
        <v>31</v>
      </c>
      <c r="G14" s="131">
        <f>F14+0.7</f>
        <v>31.7</v>
      </c>
      <c r="H14" s="131">
        <f>G14+0.7</f>
        <v>32.4</v>
      </c>
      <c r="I14" s="114"/>
      <c r="J14" s="131" t="s">
        <v>230</v>
      </c>
      <c r="K14" s="131" t="s">
        <v>229</v>
      </c>
      <c r="L14" s="131" t="s">
        <v>237</v>
      </c>
      <c r="M14" s="131" t="s">
        <v>246</v>
      </c>
      <c r="N14" s="131" t="s">
        <v>230</v>
      </c>
      <c r="O14" s="131" t="s">
        <v>237</v>
      </c>
      <c r="P14" s="152"/>
    </row>
    <row r="15" s="113" customFormat="1" ht="15" spans="1:16">
      <c r="A15" s="131" t="s">
        <v>256</v>
      </c>
      <c r="B15" s="131">
        <f>C15-0.7</f>
        <v>30.7</v>
      </c>
      <c r="C15" s="131">
        <f>D15-0.6</f>
        <v>31.4</v>
      </c>
      <c r="D15" s="131">
        <v>32</v>
      </c>
      <c r="E15" s="131">
        <f>D15+0.6</f>
        <v>32.6</v>
      </c>
      <c r="F15" s="131">
        <f>E15+0.7</f>
        <v>33.3</v>
      </c>
      <c r="G15" s="131">
        <f>F15+0.6</f>
        <v>33.9</v>
      </c>
      <c r="H15" s="131">
        <f>G15+0.7</f>
        <v>34.6</v>
      </c>
      <c r="I15" s="114"/>
      <c r="J15" s="131" t="s">
        <v>229</v>
      </c>
      <c r="K15" s="131" t="s">
        <v>230</v>
      </c>
      <c r="L15" s="131" t="s">
        <v>257</v>
      </c>
      <c r="M15" s="131" t="s">
        <v>239</v>
      </c>
      <c r="N15" s="131" t="s">
        <v>258</v>
      </c>
      <c r="O15" s="131" t="s">
        <v>257</v>
      </c>
      <c r="P15" s="156"/>
    </row>
    <row r="16" s="113" customFormat="1" ht="15" spans="1:16">
      <c r="A16" s="131" t="s">
        <v>259</v>
      </c>
      <c r="B16" s="131">
        <f>C16-0.9</f>
        <v>39.2</v>
      </c>
      <c r="C16" s="131">
        <f>D16-0.9</f>
        <v>40.1</v>
      </c>
      <c r="D16" s="131">
        <v>41</v>
      </c>
      <c r="E16" s="131">
        <f t="shared" ref="E16:H16" si="6">D16+1.1</f>
        <v>42.1</v>
      </c>
      <c r="F16" s="131">
        <f t="shared" si="6"/>
        <v>43.2</v>
      </c>
      <c r="G16" s="131">
        <f t="shared" si="6"/>
        <v>44.3</v>
      </c>
      <c r="H16" s="131">
        <f t="shared" si="6"/>
        <v>45.4</v>
      </c>
      <c r="I16" s="114"/>
      <c r="J16" s="131" t="s">
        <v>260</v>
      </c>
      <c r="K16" s="131" t="s">
        <v>261</v>
      </c>
      <c r="L16" s="131" t="s">
        <v>231</v>
      </c>
      <c r="M16" s="131" t="s">
        <v>232</v>
      </c>
      <c r="N16" s="131" t="s">
        <v>262</v>
      </c>
      <c r="O16" s="131" t="s">
        <v>231</v>
      </c>
      <c r="P16" s="157"/>
    </row>
    <row r="17" s="113" customFormat="1" ht="15" spans="1:16">
      <c r="A17" s="131" t="s">
        <v>263</v>
      </c>
      <c r="B17" s="131">
        <f>C17-0</f>
        <v>14.5</v>
      </c>
      <c r="C17" s="131">
        <f>D17-0.5</f>
        <v>14.5</v>
      </c>
      <c r="D17" s="131">
        <v>15</v>
      </c>
      <c r="E17" s="131">
        <f>D17</f>
        <v>15</v>
      </c>
      <c r="F17" s="131">
        <f>E17+1.5</f>
        <v>16.5</v>
      </c>
      <c r="G17" s="131">
        <f>F17+0</f>
        <v>16.5</v>
      </c>
      <c r="H17" s="131">
        <f>G17+0</f>
        <v>16.5</v>
      </c>
      <c r="I17" s="114"/>
      <c r="J17" s="131" t="s">
        <v>231</v>
      </c>
      <c r="K17" s="131" t="s">
        <v>231</v>
      </c>
      <c r="L17" s="131" t="s">
        <v>231</v>
      </c>
      <c r="M17" s="131" t="s">
        <v>231</v>
      </c>
      <c r="N17" s="131" t="s">
        <v>231</v>
      </c>
      <c r="O17" s="131" t="s">
        <v>231</v>
      </c>
      <c r="P17" s="152"/>
    </row>
    <row r="18" s="113" customFormat="1" ht="15" spans="1:16">
      <c r="A18" s="131" t="s">
        <v>264</v>
      </c>
      <c r="B18" s="131">
        <f>C18-0</f>
        <v>13.5</v>
      </c>
      <c r="C18" s="131">
        <f>D18-0.5</f>
        <v>13.5</v>
      </c>
      <c r="D18" s="131">
        <v>14</v>
      </c>
      <c r="E18" s="131">
        <f>D18</f>
        <v>14</v>
      </c>
      <c r="F18" s="131">
        <f>E18+1.5</f>
        <v>15.5</v>
      </c>
      <c r="G18" s="131">
        <f>F18+0</f>
        <v>15.5</v>
      </c>
      <c r="H18" s="131">
        <f>G18+0</f>
        <v>15.5</v>
      </c>
      <c r="I18" s="114"/>
      <c r="J18" s="131" t="s">
        <v>231</v>
      </c>
      <c r="K18" s="131" t="s">
        <v>231</v>
      </c>
      <c r="L18" s="131" t="s">
        <v>231</v>
      </c>
      <c r="M18" s="131" t="s">
        <v>231</v>
      </c>
      <c r="N18" s="131" t="s">
        <v>231</v>
      </c>
      <c r="O18" s="131" t="s">
        <v>231</v>
      </c>
      <c r="P18" s="152"/>
    </row>
    <row r="19" s="113" customFormat="1" ht="15" spans="1:16">
      <c r="A19" s="131" t="s">
        <v>265</v>
      </c>
      <c r="B19" s="131">
        <f>D19</f>
        <v>4</v>
      </c>
      <c r="C19" s="131">
        <f>D19</f>
        <v>4</v>
      </c>
      <c r="D19" s="131">
        <v>4</v>
      </c>
      <c r="E19" s="131">
        <f>D19</f>
        <v>4</v>
      </c>
      <c r="F19" s="131">
        <f>D19</f>
        <v>4</v>
      </c>
      <c r="G19" s="131">
        <f>D19</f>
        <v>4</v>
      </c>
      <c r="H19" s="131">
        <f>D19</f>
        <v>4</v>
      </c>
      <c r="I19" s="114"/>
      <c r="J19" s="131"/>
      <c r="K19" s="131"/>
      <c r="L19" s="131"/>
      <c r="M19" s="131"/>
      <c r="N19" s="131"/>
      <c r="O19" s="131"/>
      <c r="P19" s="152"/>
    </row>
    <row r="20" s="113" customFormat="1" ht="15" spans="1:17">
      <c r="A20" s="131" t="s">
        <v>266</v>
      </c>
      <c r="B20" s="131">
        <f>D20</f>
        <v>2.5</v>
      </c>
      <c r="C20" s="131">
        <f>D20</f>
        <v>2.5</v>
      </c>
      <c r="D20" s="131">
        <v>2.5</v>
      </c>
      <c r="E20" s="131">
        <f>D20</f>
        <v>2.5</v>
      </c>
      <c r="F20" s="131">
        <f>D20</f>
        <v>2.5</v>
      </c>
      <c r="G20" s="131">
        <f>D20</f>
        <v>2.5</v>
      </c>
      <c r="H20" s="131">
        <f>D20</f>
        <v>2.5</v>
      </c>
      <c r="I20" s="114"/>
      <c r="J20" s="131"/>
      <c r="K20" s="131"/>
      <c r="L20" s="131"/>
      <c r="M20" s="131"/>
      <c r="N20" s="131"/>
      <c r="O20" s="131"/>
      <c r="P20" s="152"/>
      <c r="Q20" s="141"/>
    </row>
    <row r="21" s="113" customFormat="1" spans="1:16">
      <c r="A21" s="136" t="s">
        <v>267</v>
      </c>
      <c r="B21" s="137">
        <f>C21-4</f>
        <v>82</v>
      </c>
      <c r="C21" s="137">
        <f>D21-4</f>
        <v>86</v>
      </c>
      <c r="D21" s="131">
        <v>90</v>
      </c>
      <c r="E21" s="137">
        <f>D21+4</f>
        <v>94</v>
      </c>
      <c r="F21" s="137">
        <f>E21+5</f>
        <v>99</v>
      </c>
      <c r="G21" s="137">
        <f>F21+6</f>
        <v>105</v>
      </c>
      <c r="H21" s="137">
        <f>G21+6</f>
        <v>111</v>
      </c>
      <c r="I21" s="114"/>
      <c r="J21" s="159"/>
      <c r="K21" s="159"/>
      <c r="L21" s="159"/>
      <c r="M21" s="159"/>
      <c r="N21" s="159"/>
      <c r="O21" s="159"/>
      <c r="P21" s="159"/>
    </row>
    <row r="22" s="113" customFormat="1" ht="15" spans="1:9">
      <c r="A22" s="139" t="s">
        <v>268</v>
      </c>
      <c r="B22" s="139"/>
      <c r="C22" s="139"/>
      <c r="D22" s="139"/>
      <c r="E22" s="139"/>
      <c r="F22" s="139"/>
      <c r="G22" s="139"/>
      <c r="H22" s="139"/>
      <c r="I22" s="114"/>
    </row>
    <row r="23" s="113" customFormat="1" ht="15" spans="1:9">
      <c r="A23" s="139" t="s">
        <v>269</v>
      </c>
      <c r="B23" s="139"/>
      <c r="C23" s="139"/>
      <c r="D23" s="139"/>
      <c r="E23" s="139"/>
      <c r="F23" s="139"/>
      <c r="G23" s="139"/>
      <c r="H23" s="139"/>
      <c r="I23" s="114"/>
    </row>
    <row r="24" ht="15" spans="1:8">
      <c r="A24" s="139" t="s">
        <v>270</v>
      </c>
      <c r="B24" s="139"/>
      <c r="C24" s="139"/>
      <c r="D24" s="139"/>
      <c r="E24" s="139"/>
      <c r="F24" s="139"/>
      <c r="G24" s="139"/>
      <c r="H24" s="139"/>
    </row>
    <row r="25" ht="15" spans="1:8">
      <c r="A25" s="139" t="s">
        <v>271</v>
      </c>
      <c r="B25" s="139"/>
      <c r="C25" s="139"/>
      <c r="D25" s="139"/>
      <c r="E25" s="139"/>
      <c r="F25" s="139"/>
      <c r="G25" s="139"/>
      <c r="H25" s="139"/>
    </row>
    <row r="26" spans="1:8">
      <c r="A26" s="140"/>
      <c r="B26" s="140"/>
      <c r="C26" s="140"/>
      <c r="D26" s="140"/>
      <c r="E26" s="140"/>
      <c r="F26" s="140"/>
      <c r="G26" s="140"/>
      <c r="H26" s="140"/>
    </row>
    <row r="27" spans="1:11">
      <c r="A27" s="140"/>
      <c r="B27" s="140"/>
      <c r="C27" s="140"/>
      <c r="D27" s="140"/>
      <c r="E27" s="140"/>
      <c r="F27" s="140"/>
      <c r="G27" s="140"/>
      <c r="H27" s="140"/>
      <c r="K27" s="113" t="s">
        <v>272</v>
      </c>
    </row>
    <row r="28" spans="1:8">
      <c r="A28" s="164"/>
      <c r="B28" s="165"/>
      <c r="C28" s="165"/>
      <c r="D28" s="165"/>
      <c r="E28" s="165"/>
      <c r="F28" s="165"/>
      <c r="G28" s="165"/>
      <c r="H28" s="166"/>
    </row>
  </sheetData>
  <mergeCells count="12">
    <mergeCell ref="A1:H1"/>
    <mergeCell ref="J1:P1"/>
    <mergeCell ref="B2:E2"/>
    <mergeCell ref="G2:H2"/>
    <mergeCell ref="K2:P2"/>
    <mergeCell ref="A22:H22"/>
    <mergeCell ref="A23:H23"/>
    <mergeCell ref="A24:H24"/>
    <mergeCell ref="A25:H25"/>
    <mergeCell ref="A26:H26"/>
    <mergeCell ref="A27:H27"/>
    <mergeCell ref="I2:I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J4" sqref="J4"/>
    </sheetView>
  </sheetViews>
  <sheetFormatPr defaultColWidth="9" defaultRowHeight="14.5"/>
  <cols>
    <col min="1" max="1" width="18.3666666666667" style="114" customWidth="1"/>
    <col min="2" max="4" width="8.45" style="115" customWidth="1"/>
    <col min="5" max="6" width="9.45" style="115" customWidth="1"/>
    <col min="7" max="7" width="11.625" style="115" customWidth="1"/>
    <col min="8" max="8" width="8.725" style="113"/>
    <col min="9" max="9" width="14.75" style="113" customWidth="1"/>
    <col min="10" max="10" width="11.875" style="113" customWidth="1"/>
    <col min="11" max="11" width="11.75" style="113" customWidth="1"/>
    <col min="12" max="12" width="12" style="113" customWidth="1"/>
    <col min="13" max="13" width="13.5" style="113" customWidth="1"/>
    <col min="14" max="14" width="12.125" style="113" customWidth="1"/>
    <col min="15" max="15" width="12.875" style="113" customWidth="1"/>
    <col min="16" max="223" width="8.725" style="113"/>
    <col min="224" max="224" width="18.3666666666667" style="113" customWidth="1"/>
    <col min="225" max="227" width="8.45" style="113" customWidth="1"/>
    <col min="228" max="231" width="9.45" style="113" customWidth="1"/>
    <col min="232" max="233" width="4.09166666666667" style="113" customWidth="1"/>
    <col min="234" max="479" width="8.725" style="113"/>
    <col min="480" max="480" width="18.3666666666667" style="113" customWidth="1"/>
    <col min="481" max="483" width="8.45" style="113" customWidth="1"/>
    <col min="484" max="487" width="9.45" style="113" customWidth="1"/>
    <col min="488" max="489" width="4.09166666666667" style="113" customWidth="1"/>
    <col min="490" max="735" width="8.725" style="113"/>
    <col min="736" max="736" width="18.3666666666667" style="113" customWidth="1"/>
    <col min="737" max="739" width="8.45" style="113" customWidth="1"/>
    <col min="740" max="743" width="9.45" style="113" customWidth="1"/>
    <col min="744" max="745" width="4.09166666666667" style="113" customWidth="1"/>
    <col min="746" max="991" width="8.725" style="113"/>
    <col min="992" max="992" width="18.3666666666667" style="113" customWidth="1"/>
    <col min="993" max="995" width="8.45" style="113" customWidth="1"/>
    <col min="996" max="999" width="9.45" style="113" customWidth="1"/>
    <col min="1000" max="1001" width="4.09166666666667" style="113" customWidth="1"/>
    <col min="1002" max="1247" width="8.725" style="113"/>
    <col min="1248" max="1248" width="18.3666666666667" style="113" customWidth="1"/>
    <col min="1249" max="1251" width="8.45" style="113" customWidth="1"/>
    <col min="1252" max="1255" width="9.45" style="113" customWidth="1"/>
    <col min="1256" max="1257" width="4.09166666666667" style="113" customWidth="1"/>
    <col min="1258" max="1503" width="8.725" style="113"/>
    <col min="1504" max="1504" width="18.3666666666667" style="113" customWidth="1"/>
    <col min="1505" max="1507" width="8.45" style="113" customWidth="1"/>
    <col min="1508" max="1511" width="9.45" style="113" customWidth="1"/>
    <col min="1512" max="1513" width="4.09166666666667" style="113" customWidth="1"/>
    <col min="1514" max="1759" width="8.725" style="113"/>
    <col min="1760" max="1760" width="18.3666666666667" style="113" customWidth="1"/>
    <col min="1761" max="1763" width="8.45" style="113" customWidth="1"/>
    <col min="1764" max="1767" width="9.45" style="113" customWidth="1"/>
    <col min="1768" max="1769" width="4.09166666666667" style="113" customWidth="1"/>
    <col min="1770" max="2015" width="8.725" style="113"/>
    <col min="2016" max="2016" width="18.3666666666667" style="113" customWidth="1"/>
    <col min="2017" max="2019" width="8.45" style="113" customWidth="1"/>
    <col min="2020" max="2023" width="9.45" style="113" customWidth="1"/>
    <col min="2024" max="2025" width="4.09166666666667" style="113" customWidth="1"/>
    <col min="2026" max="2271" width="8.725" style="113"/>
    <col min="2272" max="2272" width="18.3666666666667" style="113" customWidth="1"/>
    <col min="2273" max="2275" width="8.45" style="113" customWidth="1"/>
    <col min="2276" max="2279" width="9.45" style="113" customWidth="1"/>
    <col min="2280" max="2281" width="4.09166666666667" style="113" customWidth="1"/>
    <col min="2282" max="2527" width="8.725" style="113"/>
    <col min="2528" max="2528" width="18.3666666666667" style="113" customWidth="1"/>
    <col min="2529" max="2531" width="8.45" style="113" customWidth="1"/>
    <col min="2532" max="2535" width="9.45" style="113" customWidth="1"/>
    <col min="2536" max="2537" width="4.09166666666667" style="113" customWidth="1"/>
    <col min="2538" max="2783" width="8.725" style="113"/>
    <col min="2784" max="2784" width="18.3666666666667" style="113" customWidth="1"/>
    <col min="2785" max="2787" width="8.45" style="113" customWidth="1"/>
    <col min="2788" max="2791" width="9.45" style="113" customWidth="1"/>
    <col min="2792" max="2793" width="4.09166666666667" style="113" customWidth="1"/>
    <col min="2794" max="3039" width="8.725" style="113"/>
    <col min="3040" max="3040" width="18.3666666666667" style="113" customWidth="1"/>
    <col min="3041" max="3043" width="8.45" style="113" customWidth="1"/>
    <col min="3044" max="3047" width="9.45" style="113" customWidth="1"/>
    <col min="3048" max="3049" width="4.09166666666667" style="113" customWidth="1"/>
    <col min="3050" max="3295" width="8.725" style="113"/>
    <col min="3296" max="3296" width="18.3666666666667" style="113" customWidth="1"/>
    <col min="3297" max="3299" width="8.45" style="113" customWidth="1"/>
    <col min="3300" max="3303" width="9.45" style="113" customWidth="1"/>
    <col min="3304" max="3305" width="4.09166666666667" style="113" customWidth="1"/>
    <col min="3306" max="3551" width="8.725" style="113"/>
    <col min="3552" max="3552" width="18.3666666666667" style="113" customWidth="1"/>
    <col min="3553" max="3555" width="8.45" style="113" customWidth="1"/>
    <col min="3556" max="3559" width="9.45" style="113" customWidth="1"/>
    <col min="3560" max="3561" width="4.09166666666667" style="113" customWidth="1"/>
    <col min="3562" max="3807" width="8.725" style="113"/>
    <col min="3808" max="3808" width="18.3666666666667" style="113" customWidth="1"/>
    <col min="3809" max="3811" width="8.45" style="113" customWidth="1"/>
    <col min="3812" max="3815" width="9.45" style="113" customWidth="1"/>
    <col min="3816" max="3817" width="4.09166666666667" style="113" customWidth="1"/>
    <col min="3818" max="4063" width="8.725" style="113"/>
    <col min="4064" max="4064" width="18.3666666666667" style="113" customWidth="1"/>
    <col min="4065" max="4067" width="8.45" style="113" customWidth="1"/>
    <col min="4068" max="4071" width="9.45" style="113" customWidth="1"/>
    <col min="4072" max="4073" width="4.09166666666667" style="113" customWidth="1"/>
    <col min="4074" max="4319" width="8.725" style="113"/>
    <col min="4320" max="4320" width="18.3666666666667" style="113" customWidth="1"/>
    <col min="4321" max="4323" width="8.45" style="113" customWidth="1"/>
    <col min="4324" max="4327" width="9.45" style="113" customWidth="1"/>
    <col min="4328" max="4329" width="4.09166666666667" style="113" customWidth="1"/>
    <col min="4330" max="4575" width="8.725" style="113"/>
    <col min="4576" max="4576" width="18.3666666666667" style="113" customWidth="1"/>
    <col min="4577" max="4579" width="8.45" style="113" customWidth="1"/>
    <col min="4580" max="4583" width="9.45" style="113" customWidth="1"/>
    <col min="4584" max="4585" width="4.09166666666667" style="113" customWidth="1"/>
    <col min="4586" max="4831" width="8.725" style="113"/>
    <col min="4832" max="4832" width="18.3666666666667" style="113" customWidth="1"/>
    <col min="4833" max="4835" width="8.45" style="113" customWidth="1"/>
    <col min="4836" max="4839" width="9.45" style="113" customWidth="1"/>
    <col min="4840" max="4841" width="4.09166666666667" style="113" customWidth="1"/>
    <col min="4842" max="5087" width="8.725" style="113"/>
    <col min="5088" max="5088" width="18.3666666666667" style="113" customWidth="1"/>
    <col min="5089" max="5091" width="8.45" style="113" customWidth="1"/>
    <col min="5092" max="5095" width="9.45" style="113" customWidth="1"/>
    <col min="5096" max="5097" width="4.09166666666667" style="113" customWidth="1"/>
    <col min="5098" max="5343" width="8.725" style="113"/>
    <col min="5344" max="5344" width="18.3666666666667" style="113" customWidth="1"/>
    <col min="5345" max="5347" width="8.45" style="113" customWidth="1"/>
    <col min="5348" max="5351" width="9.45" style="113" customWidth="1"/>
    <col min="5352" max="5353" width="4.09166666666667" style="113" customWidth="1"/>
    <col min="5354" max="5599" width="8.725" style="113"/>
    <col min="5600" max="5600" width="18.3666666666667" style="113" customWidth="1"/>
    <col min="5601" max="5603" width="8.45" style="113" customWidth="1"/>
    <col min="5604" max="5607" width="9.45" style="113" customWidth="1"/>
    <col min="5608" max="5609" width="4.09166666666667" style="113" customWidth="1"/>
    <col min="5610" max="5855" width="8.725" style="113"/>
    <col min="5856" max="5856" width="18.3666666666667" style="113" customWidth="1"/>
    <col min="5857" max="5859" width="8.45" style="113" customWidth="1"/>
    <col min="5860" max="5863" width="9.45" style="113" customWidth="1"/>
    <col min="5864" max="5865" width="4.09166666666667" style="113" customWidth="1"/>
    <col min="5866" max="6111" width="8.725" style="113"/>
    <col min="6112" max="6112" width="18.3666666666667" style="113" customWidth="1"/>
    <col min="6113" max="6115" width="8.45" style="113" customWidth="1"/>
    <col min="6116" max="6119" width="9.45" style="113" customWidth="1"/>
    <col min="6120" max="6121" width="4.09166666666667" style="113" customWidth="1"/>
    <col min="6122" max="6367" width="8.725" style="113"/>
    <col min="6368" max="6368" width="18.3666666666667" style="113" customWidth="1"/>
    <col min="6369" max="6371" width="8.45" style="113" customWidth="1"/>
    <col min="6372" max="6375" width="9.45" style="113" customWidth="1"/>
    <col min="6376" max="6377" width="4.09166666666667" style="113" customWidth="1"/>
    <col min="6378" max="6623" width="8.725" style="113"/>
    <col min="6624" max="6624" width="18.3666666666667" style="113" customWidth="1"/>
    <col min="6625" max="6627" width="8.45" style="113" customWidth="1"/>
    <col min="6628" max="6631" width="9.45" style="113" customWidth="1"/>
    <col min="6632" max="6633" width="4.09166666666667" style="113" customWidth="1"/>
    <col min="6634" max="6879" width="8.725" style="113"/>
    <col min="6880" max="6880" width="18.3666666666667" style="113" customWidth="1"/>
    <col min="6881" max="6883" width="8.45" style="113" customWidth="1"/>
    <col min="6884" max="6887" width="9.45" style="113" customWidth="1"/>
    <col min="6888" max="6889" width="4.09166666666667" style="113" customWidth="1"/>
    <col min="6890" max="7135" width="8.725" style="113"/>
    <col min="7136" max="7136" width="18.3666666666667" style="113" customWidth="1"/>
    <col min="7137" max="7139" width="8.45" style="113" customWidth="1"/>
    <col min="7140" max="7143" width="9.45" style="113" customWidth="1"/>
    <col min="7144" max="7145" width="4.09166666666667" style="113" customWidth="1"/>
    <col min="7146" max="7391" width="8.725" style="113"/>
    <col min="7392" max="7392" width="18.3666666666667" style="113" customWidth="1"/>
    <col min="7393" max="7395" width="8.45" style="113" customWidth="1"/>
    <col min="7396" max="7399" width="9.45" style="113" customWidth="1"/>
    <col min="7400" max="7401" width="4.09166666666667" style="113" customWidth="1"/>
    <col min="7402" max="7647" width="8.725" style="113"/>
    <col min="7648" max="7648" width="18.3666666666667" style="113" customWidth="1"/>
    <col min="7649" max="7651" width="8.45" style="113" customWidth="1"/>
    <col min="7652" max="7655" width="9.45" style="113" customWidth="1"/>
    <col min="7656" max="7657" width="4.09166666666667" style="113" customWidth="1"/>
    <col min="7658" max="7903" width="8.725" style="113"/>
    <col min="7904" max="7904" width="18.3666666666667" style="113" customWidth="1"/>
    <col min="7905" max="7907" width="8.45" style="113" customWidth="1"/>
    <col min="7908" max="7911" width="9.45" style="113" customWidth="1"/>
    <col min="7912" max="7913" width="4.09166666666667" style="113" customWidth="1"/>
    <col min="7914" max="8159" width="8.725" style="113"/>
    <col min="8160" max="8160" width="18.3666666666667" style="113" customWidth="1"/>
    <col min="8161" max="8163" width="8.45" style="113" customWidth="1"/>
    <col min="8164" max="8167" width="9.45" style="113" customWidth="1"/>
    <col min="8168" max="8169" width="4.09166666666667" style="113" customWidth="1"/>
    <col min="8170" max="8415" width="8.725" style="113"/>
    <col min="8416" max="8416" width="18.3666666666667" style="113" customWidth="1"/>
    <col min="8417" max="8419" width="8.45" style="113" customWidth="1"/>
    <col min="8420" max="8423" width="9.45" style="113" customWidth="1"/>
    <col min="8424" max="8425" width="4.09166666666667" style="113" customWidth="1"/>
    <col min="8426" max="8671" width="8.725" style="113"/>
    <col min="8672" max="8672" width="18.3666666666667" style="113" customWidth="1"/>
    <col min="8673" max="8675" width="8.45" style="113" customWidth="1"/>
    <col min="8676" max="8679" width="9.45" style="113" customWidth="1"/>
    <col min="8680" max="8681" width="4.09166666666667" style="113" customWidth="1"/>
    <col min="8682" max="8927" width="8.725" style="113"/>
    <col min="8928" max="8928" width="18.3666666666667" style="113" customWidth="1"/>
    <col min="8929" max="8931" width="8.45" style="113" customWidth="1"/>
    <col min="8932" max="8935" width="9.45" style="113" customWidth="1"/>
    <col min="8936" max="8937" width="4.09166666666667" style="113" customWidth="1"/>
    <col min="8938" max="9183" width="8.725" style="113"/>
    <col min="9184" max="9184" width="18.3666666666667" style="113" customWidth="1"/>
    <col min="9185" max="9187" width="8.45" style="113" customWidth="1"/>
    <col min="9188" max="9191" width="9.45" style="113" customWidth="1"/>
    <col min="9192" max="9193" width="4.09166666666667" style="113" customWidth="1"/>
    <col min="9194" max="9439" width="8.725" style="113"/>
    <col min="9440" max="9440" width="18.3666666666667" style="113" customWidth="1"/>
    <col min="9441" max="9443" width="8.45" style="113" customWidth="1"/>
    <col min="9444" max="9447" width="9.45" style="113" customWidth="1"/>
    <col min="9448" max="9449" width="4.09166666666667" style="113" customWidth="1"/>
    <col min="9450" max="9695" width="8.725" style="113"/>
    <col min="9696" max="9696" width="18.3666666666667" style="113" customWidth="1"/>
    <col min="9697" max="9699" width="8.45" style="113" customWidth="1"/>
    <col min="9700" max="9703" width="9.45" style="113" customWidth="1"/>
    <col min="9704" max="9705" width="4.09166666666667" style="113" customWidth="1"/>
    <col min="9706" max="9951" width="8.725" style="113"/>
    <col min="9952" max="9952" width="18.3666666666667" style="113" customWidth="1"/>
    <col min="9953" max="9955" width="8.45" style="113" customWidth="1"/>
    <col min="9956" max="9959" width="9.45" style="113" customWidth="1"/>
    <col min="9960" max="9961" width="4.09166666666667" style="113" customWidth="1"/>
    <col min="9962" max="10207" width="8.725" style="113"/>
    <col min="10208" max="10208" width="18.3666666666667" style="113" customWidth="1"/>
    <col min="10209" max="10211" width="8.45" style="113" customWidth="1"/>
    <col min="10212" max="10215" width="9.45" style="113" customWidth="1"/>
    <col min="10216" max="10217" width="4.09166666666667" style="113" customWidth="1"/>
    <col min="10218" max="10463" width="8.725" style="113"/>
    <col min="10464" max="10464" width="18.3666666666667" style="113" customWidth="1"/>
    <col min="10465" max="10467" width="8.45" style="113" customWidth="1"/>
    <col min="10468" max="10471" width="9.45" style="113" customWidth="1"/>
    <col min="10472" max="10473" width="4.09166666666667" style="113" customWidth="1"/>
    <col min="10474" max="10719" width="8.725" style="113"/>
    <col min="10720" max="10720" width="18.3666666666667" style="113" customWidth="1"/>
    <col min="10721" max="10723" width="8.45" style="113" customWidth="1"/>
    <col min="10724" max="10727" width="9.45" style="113" customWidth="1"/>
    <col min="10728" max="10729" width="4.09166666666667" style="113" customWidth="1"/>
    <col min="10730" max="10975" width="8.725" style="113"/>
    <col min="10976" max="10976" width="18.3666666666667" style="113" customWidth="1"/>
    <col min="10977" max="10979" width="8.45" style="113" customWidth="1"/>
    <col min="10980" max="10983" width="9.45" style="113" customWidth="1"/>
    <col min="10984" max="10985" width="4.09166666666667" style="113" customWidth="1"/>
    <col min="10986" max="11231" width="8.725" style="113"/>
    <col min="11232" max="11232" width="18.3666666666667" style="113" customWidth="1"/>
    <col min="11233" max="11235" width="8.45" style="113" customWidth="1"/>
    <col min="11236" max="11239" width="9.45" style="113" customWidth="1"/>
    <col min="11240" max="11241" width="4.09166666666667" style="113" customWidth="1"/>
    <col min="11242" max="11487" width="8.725" style="113"/>
    <col min="11488" max="11488" width="18.3666666666667" style="113" customWidth="1"/>
    <col min="11489" max="11491" width="8.45" style="113" customWidth="1"/>
    <col min="11492" max="11495" width="9.45" style="113" customWidth="1"/>
    <col min="11496" max="11497" width="4.09166666666667" style="113" customWidth="1"/>
    <col min="11498" max="11743" width="8.725" style="113"/>
    <col min="11744" max="11744" width="18.3666666666667" style="113" customWidth="1"/>
    <col min="11745" max="11747" width="8.45" style="113" customWidth="1"/>
    <col min="11748" max="11751" width="9.45" style="113" customWidth="1"/>
    <col min="11752" max="11753" width="4.09166666666667" style="113" customWidth="1"/>
    <col min="11754" max="11999" width="8.725" style="113"/>
    <col min="12000" max="12000" width="18.3666666666667" style="113" customWidth="1"/>
    <col min="12001" max="12003" width="8.45" style="113" customWidth="1"/>
    <col min="12004" max="12007" width="9.45" style="113" customWidth="1"/>
    <col min="12008" max="12009" width="4.09166666666667" style="113" customWidth="1"/>
    <col min="12010" max="12255" width="8.725" style="113"/>
    <col min="12256" max="12256" width="18.3666666666667" style="113" customWidth="1"/>
    <col min="12257" max="12259" width="8.45" style="113" customWidth="1"/>
    <col min="12260" max="12263" width="9.45" style="113" customWidth="1"/>
    <col min="12264" max="12265" width="4.09166666666667" style="113" customWidth="1"/>
    <col min="12266" max="12511" width="8.725" style="113"/>
    <col min="12512" max="12512" width="18.3666666666667" style="113" customWidth="1"/>
    <col min="12513" max="12515" width="8.45" style="113" customWidth="1"/>
    <col min="12516" max="12519" width="9.45" style="113" customWidth="1"/>
    <col min="12520" max="12521" width="4.09166666666667" style="113" customWidth="1"/>
    <col min="12522" max="12767" width="8.725" style="113"/>
    <col min="12768" max="12768" width="18.3666666666667" style="113" customWidth="1"/>
    <col min="12769" max="12771" width="8.45" style="113" customWidth="1"/>
    <col min="12772" max="12775" width="9.45" style="113" customWidth="1"/>
    <col min="12776" max="12777" width="4.09166666666667" style="113" customWidth="1"/>
    <col min="12778" max="13023" width="8.725" style="113"/>
    <col min="13024" max="13024" width="18.3666666666667" style="113" customWidth="1"/>
    <col min="13025" max="13027" width="8.45" style="113" customWidth="1"/>
    <col min="13028" max="13031" width="9.45" style="113" customWidth="1"/>
    <col min="13032" max="13033" width="4.09166666666667" style="113" customWidth="1"/>
    <col min="13034" max="13279" width="8.725" style="113"/>
    <col min="13280" max="13280" width="18.3666666666667" style="113" customWidth="1"/>
    <col min="13281" max="13283" width="8.45" style="113" customWidth="1"/>
    <col min="13284" max="13287" width="9.45" style="113" customWidth="1"/>
    <col min="13288" max="13289" width="4.09166666666667" style="113" customWidth="1"/>
    <col min="13290" max="13535" width="8.725" style="113"/>
    <col min="13536" max="13536" width="18.3666666666667" style="113" customWidth="1"/>
    <col min="13537" max="13539" width="8.45" style="113" customWidth="1"/>
    <col min="13540" max="13543" width="9.45" style="113" customWidth="1"/>
    <col min="13544" max="13545" width="4.09166666666667" style="113" customWidth="1"/>
    <col min="13546" max="13791" width="8.725" style="113"/>
    <col min="13792" max="13792" width="18.3666666666667" style="113" customWidth="1"/>
    <col min="13793" max="13795" width="8.45" style="113" customWidth="1"/>
    <col min="13796" max="13799" width="9.45" style="113" customWidth="1"/>
    <col min="13800" max="13801" width="4.09166666666667" style="113" customWidth="1"/>
    <col min="13802" max="14047" width="8.725" style="113"/>
    <col min="14048" max="14048" width="18.3666666666667" style="113" customWidth="1"/>
    <col min="14049" max="14051" width="8.45" style="113" customWidth="1"/>
    <col min="14052" max="14055" width="9.45" style="113" customWidth="1"/>
    <col min="14056" max="14057" width="4.09166666666667" style="113" customWidth="1"/>
    <col min="14058" max="14303" width="8.725" style="113"/>
    <col min="14304" max="14304" width="18.3666666666667" style="113" customWidth="1"/>
    <col min="14305" max="14307" width="8.45" style="113" customWidth="1"/>
    <col min="14308" max="14311" width="9.45" style="113" customWidth="1"/>
    <col min="14312" max="14313" width="4.09166666666667" style="113" customWidth="1"/>
    <col min="14314" max="14559" width="8.725" style="113"/>
    <col min="14560" max="14560" width="18.3666666666667" style="113" customWidth="1"/>
    <col min="14561" max="14563" width="8.45" style="113" customWidth="1"/>
    <col min="14564" max="14567" width="9.45" style="113" customWidth="1"/>
    <col min="14568" max="14569" width="4.09166666666667" style="113" customWidth="1"/>
    <col min="14570" max="14815" width="8.725" style="113"/>
    <col min="14816" max="14816" width="18.3666666666667" style="113" customWidth="1"/>
    <col min="14817" max="14819" width="8.45" style="113" customWidth="1"/>
    <col min="14820" max="14823" width="9.45" style="113" customWidth="1"/>
    <col min="14824" max="14825" width="4.09166666666667" style="113" customWidth="1"/>
    <col min="14826" max="15071" width="8.725" style="113"/>
    <col min="15072" max="15072" width="18.3666666666667" style="113" customWidth="1"/>
    <col min="15073" max="15075" width="8.45" style="113" customWidth="1"/>
    <col min="15076" max="15079" width="9.45" style="113" customWidth="1"/>
    <col min="15080" max="15081" width="4.09166666666667" style="113" customWidth="1"/>
    <col min="15082" max="15327" width="8.725" style="113"/>
    <col min="15328" max="15328" width="18.3666666666667" style="113" customWidth="1"/>
    <col min="15329" max="15331" width="8.45" style="113" customWidth="1"/>
    <col min="15332" max="15335" width="9.45" style="113" customWidth="1"/>
    <col min="15336" max="15337" width="4.09166666666667" style="113" customWidth="1"/>
    <col min="15338" max="15583" width="8.725" style="113"/>
    <col min="15584" max="15584" width="18.3666666666667" style="113" customWidth="1"/>
    <col min="15585" max="15587" width="8.45" style="113" customWidth="1"/>
    <col min="15588" max="15591" width="9.45" style="113" customWidth="1"/>
    <col min="15592" max="15593" width="4.09166666666667" style="113" customWidth="1"/>
    <col min="15594" max="15839" width="8.725" style="113"/>
    <col min="15840" max="15840" width="18.3666666666667" style="113" customWidth="1"/>
    <col min="15841" max="15843" width="8.45" style="113" customWidth="1"/>
    <col min="15844" max="15847" width="9.45" style="113" customWidth="1"/>
    <col min="15848" max="15849" width="4.09166666666667" style="113" customWidth="1"/>
    <col min="15850" max="16095" width="8.725" style="113"/>
    <col min="16096" max="16096" width="18.3666666666667" style="113" customWidth="1"/>
    <col min="16097" max="16099" width="8.45" style="113" customWidth="1"/>
    <col min="16100" max="16103" width="9.45" style="113" customWidth="1"/>
    <col min="16104" max="16105" width="4.09166666666667" style="113" customWidth="1"/>
    <col min="16106" max="16365" width="8.725" style="113"/>
    <col min="16366" max="16378" width="9" style="113" customWidth="1"/>
    <col min="16379" max="16384" width="9" style="116"/>
  </cols>
  <sheetData>
    <row r="1" s="113" customFormat="1" ht="39" customHeight="1" spans="1:16">
      <c r="A1" s="117" t="s">
        <v>207</v>
      </c>
      <c r="B1" s="117"/>
      <c r="C1" s="117"/>
      <c r="D1" s="117"/>
      <c r="E1" s="117"/>
      <c r="F1" s="117"/>
      <c r="G1" s="117"/>
      <c r="H1" s="118"/>
      <c r="I1" s="114"/>
      <c r="J1" s="142"/>
      <c r="K1" s="143"/>
      <c r="L1" s="143"/>
      <c r="M1" s="143"/>
      <c r="N1" s="143"/>
      <c r="O1" s="143"/>
      <c r="P1" s="143"/>
    </row>
    <row r="2" s="113" customFormat="1" ht="15" spans="1:16">
      <c r="A2" s="119" t="s">
        <v>208</v>
      </c>
      <c r="B2" s="120"/>
      <c r="C2" s="121"/>
      <c r="D2" s="121"/>
      <c r="E2" s="122"/>
      <c r="F2" s="119" t="s">
        <v>209</v>
      </c>
      <c r="G2" s="123" t="s">
        <v>64</v>
      </c>
      <c r="H2" s="119"/>
      <c r="I2" s="114"/>
      <c r="J2" s="144" t="s">
        <v>58</v>
      </c>
      <c r="K2" s="142" t="s">
        <v>210</v>
      </c>
      <c r="L2" s="143"/>
      <c r="M2" s="143"/>
      <c r="N2" s="143"/>
      <c r="O2" s="143"/>
      <c r="P2" s="143"/>
    </row>
    <row r="3" s="113" customFormat="1" ht="15" spans="1:16">
      <c r="A3" s="124" t="s">
        <v>211</v>
      </c>
      <c r="B3" s="125" t="s">
        <v>212</v>
      </c>
      <c r="C3" s="125" t="s">
        <v>111</v>
      </c>
      <c r="D3" s="126" t="s">
        <v>112</v>
      </c>
      <c r="E3" s="125" t="s">
        <v>113</v>
      </c>
      <c r="F3" s="125" t="s">
        <v>114</v>
      </c>
      <c r="G3" s="125" t="s">
        <v>115</v>
      </c>
      <c r="H3" s="125" t="s">
        <v>116</v>
      </c>
      <c r="I3" s="114"/>
      <c r="J3" s="146" t="s">
        <v>273</v>
      </c>
      <c r="K3" s="160" t="s">
        <v>274</v>
      </c>
      <c r="L3" s="146" t="s">
        <v>216</v>
      </c>
      <c r="M3" s="146" t="s">
        <v>217</v>
      </c>
      <c r="N3" s="146" t="s">
        <v>218</v>
      </c>
      <c r="O3" s="146" t="s">
        <v>275</v>
      </c>
      <c r="P3" s="147"/>
    </row>
    <row r="4" s="113" customFormat="1" ht="15" spans="1:16">
      <c r="A4" s="127" t="s">
        <v>219</v>
      </c>
      <c r="B4" s="128" t="s">
        <v>220</v>
      </c>
      <c r="C4" s="128" t="s">
        <v>221</v>
      </c>
      <c r="D4" s="129" t="s">
        <v>222</v>
      </c>
      <c r="E4" s="130" t="s">
        <v>223</v>
      </c>
      <c r="F4" s="128" t="s">
        <v>224</v>
      </c>
      <c r="G4" s="128" t="s">
        <v>225</v>
      </c>
      <c r="H4" s="128" t="s">
        <v>226</v>
      </c>
      <c r="I4" s="114"/>
      <c r="J4" s="131" t="s">
        <v>227</v>
      </c>
      <c r="K4" s="161" t="s">
        <v>227</v>
      </c>
      <c r="L4" s="131" t="s">
        <v>227</v>
      </c>
      <c r="M4" s="131" t="s">
        <v>227</v>
      </c>
      <c r="N4" s="131" t="s">
        <v>227</v>
      </c>
      <c r="O4" s="131" t="s">
        <v>227</v>
      </c>
      <c r="P4" s="150"/>
    </row>
    <row r="5" s="113" customFormat="1" ht="15" spans="1:16">
      <c r="A5" s="131" t="s">
        <v>228</v>
      </c>
      <c r="B5" s="131">
        <f>C5-2.1</f>
        <v>93.8</v>
      </c>
      <c r="C5" s="131">
        <f>D5-2.1</f>
        <v>95.9</v>
      </c>
      <c r="D5" s="131">
        <v>98</v>
      </c>
      <c r="E5" s="131">
        <f t="shared" ref="E5:H5" si="0">D5+2.1</f>
        <v>100.1</v>
      </c>
      <c r="F5" s="131">
        <f t="shared" si="0"/>
        <v>102.2</v>
      </c>
      <c r="G5" s="131">
        <f t="shared" si="0"/>
        <v>104.3</v>
      </c>
      <c r="H5" s="131">
        <f t="shared" si="0"/>
        <v>106.4</v>
      </c>
      <c r="I5" s="114"/>
      <c r="J5" s="131" t="s">
        <v>229</v>
      </c>
      <c r="K5" s="161" t="s">
        <v>230</v>
      </c>
      <c r="L5" s="131" t="s">
        <v>231</v>
      </c>
      <c r="M5" s="131" t="s">
        <v>232</v>
      </c>
      <c r="N5" s="131" t="s">
        <v>233</v>
      </c>
      <c r="O5" s="131" t="s">
        <v>234</v>
      </c>
      <c r="P5" s="152"/>
    </row>
    <row r="6" s="113" customFormat="1" ht="15" spans="1:16">
      <c r="A6" s="131" t="s">
        <v>235</v>
      </c>
      <c r="B6" s="131">
        <f>C6-1.5</f>
        <v>65</v>
      </c>
      <c r="C6" s="131">
        <f>D6-1.5</f>
        <v>66.5</v>
      </c>
      <c r="D6" s="131">
        <v>68</v>
      </c>
      <c r="E6" s="131">
        <f t="shared" ref="E6:H6" si="1">D6+1.5</f>
        <v>69.5</v>
      </c>
      <c r="F6" s="131">
        <f t="shared" si="1"/>
        <v>71</v>
      </c>
      <c r="G6" s="131">
        <f t="shared" si="1"/>
        <v>72.5</v>
      </c>
      <c r="H6" s="131">
        <f t="shared" si="1"/>
        <v>74</v>
      </c>
      <c r="I6" s="114"/>
      <c r="J6" s="131" t="s">
        <v>229</v>
      </c>
      <c r="K6" s="161" t="s">
        <v>236</v>
      </c>
      <c r="L6" s="131" t="s">
        <v>237</v>
      </c>
      <c r="M6" s="131" t="s">
        <v>229</v>
      </c>
      <c r="N6" s="131" t="s">
        <v>232</v>
      </c>
      <c r="O6" s="131" t="s">
        <v>237</v>
      </c>
      <c r="P6" s="152"/>
    </row>
    <row r="7" s="113" customFormat="1" ht="15" spans="1:16">
      <c r="A7" s="132" t="s">
        <v>238</v>
      </c>
      <c r="B7" s="132">
        <f>C7-4</f>
        <v>56</v>
      </c>
      <c r="C7" s="132">
        <f>D7-4</f>
        <v>60</v>
      </c>
      <c r="D7" s="132">
        <v>64</v>
      </c>
      <c r="E7" s="132">
        <f t="shared" ref="E7:E10" si="2">D7+4</f>
        <v>68</v>
      </c>
      <c r="F7" s="132">
        <f>E7+5</f>
        <v>73</v>
      </c>
      <c r="G7" s="132">
        <f>F7+6</f>
        <v>79</v>
      </c>
      <c r="H7" s="132">
        <f>G7+6</f>
        <v>85</v>
      </c>
      <c r="I7" s="114"/>
      <c r="J7" s="131" t="s">
        <v>231</v>
      </c>
      <c r="K7" s="161" t="s">
        <v>239</v>
      </c>
      <c r="L7" s="131" t="s">
        <v>231</v>
      </c>
      <c r="M7" s="131" t="s">
        <v>240</v>
      </c>
      <c r="N7" s="131" t="s">
        <v>231</v>
      </c>
      <c r="O7" s="131" t="s">
        <v>231</v>
      </c>
      <c r="P7" s="152"/>
    </row>
    <row r="8" s="113" customFormat="1" ht="15" spans="1:16">
      <c r="A8" s="132" t="s">
        <v>241</v>
      </c>
      <c r="B8" s="132">
        <f>C8-4</f>
        <v>94</v>
      </c>
      <c r="C8" s="132">
        <f>D8-4</f>
        <v>98</v>
      </c>
      <c r="D8" s="132">
        <v>102</v>
      </c>
      <c r="E8" s="132">
        <f t="shared" si="2"/>
        <v>106</v>
      </c>
      <c r="F8" s="132">
        <f>E8+5</f>
        <v>111</v>
      </c>
      <c r="G8" s="132">
        <f>F8+6</f>
        <v>117</v>
      </c>
      <c r="H8" s="132">
        <f>G8+6</f>
        <v>123</v>
      </c>
      <c r="I8" s="114"/>
      <c r="J8" s="131" t="s">
        <v>230</v>
      </c>
      <c r="K8" s="161" t="s">
        <v>242</v>
      </c>
      <c r="L8" s="131" t="s">
        <v>231</v>
      </c>
      <c r="M8" s="131" t="s">
        <v>232</v>
      </c>
      <c r="N8" s="131" t="s">
        <v>231</v>
      </c>
      <c r="O8" s="131" t="s">
        <v>231</v>
      </c>
      <c r="P8" s="152"/>
    </row>
    <row r="9" s="113" customFormat="1" ht="15" spans="1:16">
      <c r="A9" s="133" t="s">
        <v>243</v>
      </c>
      <c r="B9" s="134">
        <f>C9-0.3</f>
        <v>19.4</v>
      </c>
      <c r="C9" s="134">
        <f>D9-0.3</f>
        <v>19.7</v>
      </c>
      <c r="D9" s="132">
        <v>20</v>
      </c>
      <c r="E9" s="134">
        <f t="shared" ref="E9:H9" si="3">D9+0.3</f>
        <v>20.3</v>
      </c>
      <c r="F9" s="134">
        <f t="shared" si="3"/>
        <v>20.6</v>
      </c>
      <c r="G9" s="134">
        <f t="shared" si="3"/>
        <v>20.9</v>
      </c>
      <c r="H9" s="134">
        <f t="shared" si="3"/>
        <v>21.2</v>
      </c>
      <c r="I9" s="114"/>
      <c r="J9" s="131" t="s">
        <v>231</v>
      </c>
      <c r="K9" s="161" t="s">
        <v>231</v>
      </c>
      <c r="L9" s="131" t="s">
        <v>231</v>
      </c>
      <c r="M9" s="131" t="s">
        <v>231</v>
      </c>
      <c r="N9" s="131" t="s">
        <v>231</v>
      </c>
      <c r="O9" s="131" t="s">
        <v>244</v>
      </c>
      <c r="P9" s="155"/>
    </row>
    <row r="10" s="113" customFormat="1" ht="15" spans="1:16">
      <c r="A10" s="132" t="s">
        <v>245</v>
      </c>
      <c r="B10" s="132">
        <f>C10-3.6</f>
        <v>102.8</v>
      </c>
      <c r="C10" s="132">
        <f>D10-3.6</f>
        <v>106.4</v>
      </c>
      <c r="D10" s="132">
        <v>110</v>
      </c>
      <c r="E10" s="132">
        <f t="shared" si="2"/>
        <v>114</v>
      </c>
      <c r="F10" s="132">
        <f t="shared" ref="F10:H10" si="4">E10+4</f>
        <v>118</v>
      </c>
      <c r="G10" s="132">
        <f t="shared" si="4"/>
        <v>122</v>
      </c>
      <c r="H10" s="132">
        <f t="shared" si="4"/>
        <v>126</v>
      </c>
      <c r="I10" s="114"/>
      <c r="J10" s="131" t="s">
        <v>229</v>
      </c>
      <c r="K10" s="161" t="s">
        <v>246</v>
      </c>
      <c r="L10" s="131" t="s">
        <v>247</v>
      </c>
      <c r="M10" s="131" t="s">
        <v>248</v>
      </c>
      <c r="N10" s="131" t="s">
        <v>249</v>
      </c>
      <c r="O10" s="131" t="s">
        <v>247</v>
      </c>
      <c r="P10" s="152"/>
    </row>
    <row r="11" s="113" customFormat="1" ht="15" spans="1:16">
      <c r="A11" s="133" t="s">
        <v>250</v>
      </c>
      <c r="B11" s="134">
        <v>25.5</v>
      </c>
      <c r="C11" s="134">
        <v>26.3</v>
      </c>
      <c r="D11" s="132">
        <v>27</v>
      </c>
      <c r="E11" s="134">
        <v>27.8</v>
      </c>
      <c r="F11" s="134">
        <v>28.5</v>
      </c>
      <c r="G11" s="134">
        <v>29.3</v>
      </c>
      <c r="H11" s="134">
        <v>30</v>
      </c>
      <c r="I11" s="114"/>
      <c r="J11" s="131" t="s">
        <v>230</v>
      </c>
      <c r="K11" s="161" t="s">
        <v>239</v>
      </c>
      <c r="L11" s="131" t="s">
        <v>231</v>
      </c>
      <c r="M11" s="131" t="s">
        <v>239</v>
      </c>
      <c r="N11" s="131">
        <f>0.2/0.1</f>
        <v>2</v>
      </c>
      <c r="O11" s="131" t="s">
        <v>251</v>
      </c>
      <c r="P11" s="152"/>
    </row>
    <row r="12" s="113" customFormat="1" ht="15" spans="1:16">
      <c r="A12" s="132" t="s">
        <v>252</v>
      </c>
      <c r="B12" s="132">
        <f>C12-1.15</f>
        <v>32.7</v>
      </c>
      <c r="C12" s="132">
        <f>D12-1.15</f>
        <v>33.85</v>
      </c>
      <c r="D12" s="132">
        <v>35</v>
      </c>
      <c r="E12" s="132">
        <f t="shared" ref="E12:H12" si="5">D12+1.3</f>
        <v>36.3</v>
      </c>
      <c r="F12" s="132">
        <f t="shared" si="5"/>
        <v>37.6</v>
      </c>
      <c r="G12" s="132">
        <f t="shared" si="5"/>
        <v>38.9</v>
      </c>
      <c r="H12" s="132">
        <f t="shared" si="5"/>
        <v>40.2</v>
      </c>
      <c r="I12" s="114"/>
      <c r="J12" s="131" t="s">
        <v>231</v>
      </c>
      <c r="K12" s="161" t="s">
        <v>231</v>
      </c>
      <c r="L12" s="131" t="s">
        <v>231</v>
      </c>
      <c r="M12" s="131" t="s">
        <v>231</v>
      </c>
      <c r="N12" s="131" t="s">
        <v>231</v>
      </c>
      <c r="O12" s="131" t="s">
        <v>231</v>
      </c>
      <c r="P12" s="152"/>
    </row>
    <row r="13" s="113" customFormat="1" ht="15" spans="1:16">
      <c r="A13" s="131" t="s">
        <v>253</v>
      </c>
      <c r="B13" s="131">
        <f>C13-0.7</f>
        <v>30.6</v>
      </c>
      <c r="C13" s="131">
        <f>D13-0.7</f>
        <v>31.3</v>
      </c>
      <c r="D13" s="131">
        <v>32</v>
      </c>
      <c r="E13" s="131">
        <f>D13+0.7</f>
        <v>32.7</v>
      </c>
      <c r="F13" s="131">
        <f>E13+0.7</f>
        <v>33.4</v>
      </c>
      <c r="G13" s="131">
        <f>F13+0.9</f>
        <v>34.3</v>
      </c>
      <c r="H13" s="131">
        <f>G13+0.9</f>
        <v>35.2</v>
      </c>
      <c r="I13" s="114"/>
      <c r="J13" s="131" t="s">
        <v>254</v>
      </c>
      <c r="K13" s="161" t="s">
        <v>231</v>
      </c>
      <c r="L13" s="131" t="s">
        <v>246</v>
      </c>
      <c r="M13" s="131" t="s">
        <v>229</v>
      </c>
      <c r="N13" s="131" t="s">
        <v>231</v>
      </c>
      <c r="O13" s="131" t="s">
        <v>246</v>
      </c>
      <c r="P13" s="152"/>
    </row>
    <row r="14" s="113" customFormat="1" ht="16.5" spans="1:16">
      <c r="A14" s="135" t="s">
        <v>255</v>
      </c>
      <c r="B14" s="131">
        <f>C14-0.5</f>
        <v>29</v>
      </c>
      <c r="C14" s="131">
        <f>D14-0.5</f>
        <v>29.5</v>
      </c>
      <c r="D14" s="131">
        <v>30</v>
      </c>
      <c r="E14" s="131">
        <f>D14+0.5</f>
        <v>30.5</v>
      </c>
      <c r="F14" s="131">
        <f>E14+0.5</f>
        <v>31</v>
      </c>
      <c r="G14" s="131">
        <f>F14+0.7</f>
        <v>31.7</v>
      </c>
      <c r="H14" s="131">
        <f>G14+0.7</f>
        <v>32.4</v>
      </c>
      <c r="I14" s="114"/>
      <c r="J14" s="131" t="s">
        <v>230</v>
      </c>
      <c r="K14" s="161" t="s">
        <v>229</v>
      </c>
      <c r="L14" s="131" t="s">
        <v>237</v>
      </c>
      <c r="M14" s="131" t="s">
        <v>246</v>
      </c>
      <c r="N14" s="131" t="s">
        <v>230</v>
      </c>
      <c r="O14" s="131" t="s">
        <v>237</v>
      </c>
      <c r="P14" s="152"/>
    </row>
    <row r="15" s="113" customFormat="1" ht="15" spans="1:16">
      <c r="A15" s="131" t="s">
        <v>256</v>
      </c>
      <c r="B15" s="131">
        <f>C15-0.7</f>
        <v>30.7</v>
      </c>
      <c r="C15" s="131">
        <f>D15-0.6</f>
        <v>31.4</v>
      </c>
      <c r="D15" s="131">
        <v>32</v>
      </c>
      <c r="E15" s="131">
        <f>D15+0.6</f>
        <v>32.6</v>
      </c>
      <c r="F15" s="131">
        <f>E15+0.7</f>
        <v>33.3</v>
      </c>
      <c r="G15" s="131">
        <f>F15+0.6</f>
        <v>33.9</v>
      </c>
      <c r="H15" s="131">
        <f>G15+0.7</f>
        <v>34.6</v>
      </c>
      <c r="I15" s="114"/>
      <c r="J15" s="131" t="s">
        <v>260</v>
      </c>
      <c r="K15" s="161" t="s">
        <v>261</v>
      </c>
      <c r="L15" s="131" t="s">
        <v>231</v>
      </c>
      <c r="M15" s="131" t="s">
        <v>232</v>
      </c>
      <c r="N15" s="131" t="s">
        <v>262</v>
      </c>
      <c r="O15" s="131" t="s">
        <v>239</v>
      </c>
      <c r="P15" s="157"/>
    </row>
    <row r="16" s="113" customFormat="1" ht="15" spans="1:16">
      <c r="A16" s="131" t="s">
        <v>259</v>
      </c>
      <c r="B16" s="131">
        <f>C16-0.9</f>
        <v>39.2</v>
      </c>
      <c r="C16" s="131">
        <f>D16-0.9</f>
        <v>40.1</v>
      </c>
      <c r="D16" s="131">
        <v>41</v>
      </c>
      <c r="E16" s="131">
        <f t="shared" ref="E16:H16" si="6">D16+1.1</f>
        <v>42.1</v>
      </c>
      <c r="F16" s="131">
        <f t="shared" si="6"/>
        <v>43.2</v>
      </c>
      <c r="G16" s="131">
        <f t="shared" si="6"/>
        <v>44.3</v>
      </c>
      <c r="H16" s="131">
        <f t="shared" si="6"/>
        <v>45.4</v>
      </c>
      <c r="I16" s="114"/>
      <c r="J16" s="131" t="s">
        <v>276</v>
      </c>
      <c r="K16" s="161" t="s">
        <v>231</v>
      </c>
      <c r="L16" s="131" t="s">
        <v>257</v>
      </c>
      <c r="M16" s="131" t="s">
        <v>276</v>
      </c>
      <c r="N16" s="131" t="s">
        <v>239</v>
      </c>
      <c r="O16" s="131" t="s">
        <v>231</v>
      </c>
      <c r="P16" s="157"/>
    </row>
    <row r="17" s="113" customFormat="1" ht="15" spans="1:16">
      <c r="A17" s="131" t="s">
        <v>263</v>
      </c>
      <c r="B17" s="131">
        <f>C17-0</f>
        <v>14.5</v>
      </c>
      <c r="C17" s="131">
        <f>D17-0.5</f>
        <v>14.5</v>
      </c>
      <c r="D17" s="131">
        <v>15</v>
      </c>
      <c r="E17" s="131">
        <f>D17</f>
        <v>15</v>
      </c>
      <c r="F17" s="131">
        <f>E17+1.5</f>
        <v>16.5</v>
      </c>
      <c r="G17" s="131">
        <f>F17+0</f>
        <v>16.5</v>
      </c>
      <c r="H17" s="131">
        <f>G17+0</f>
        <v>16.5</v>
      </c>
      <c r="I17" s="114"/>
      <c r="J17" s="131" t="s">
        <v>231</v>
      </c>
      <c r="K17" s="161" t="s">
        <v>231</v>
      </c>
      <c r="L17" s="131" t="s">
        <v>231</v>
      </c>
      <c r="M17" s="131" t="s">
        <v>231</v>
      </c>
      <c r="N17" s="131" t="s">
        <v>231</v>
      </c>
      <c r="O17" s="131" t="s">
        <v>231</v>
      </c>
      <c r="P17" s="152"/>
    </row>
    <row r="18" s="113" customFormat="1" ht="15" spans="1:16">
      <c r="A18" s="131" t="s">
        <v>264</v>
      </c>
      <c r="B18" s="131">
        <f>C18-0</f>
        <v>13.5</v>
      </c>
      <c r="C18" s="131">
        <f>D18-0.5</f>
        <v>13.5</v>
      </c>
      <c r="D18" s="131">
        <v>14</v>
      </c>
      <c r="E18" s="131">
        <f>D18</f>
        <v>14</v>
      </c>
      <c r="F18" s="131">
        <f>E18+1.5</f>
        <v>15.5</v>
      </c>
      <c r="G18" s="131">
        <f>F18+0</f>
        <v>15.5</v>
      </c>
      <c r="H18" s="131">
        <f>G18+0</f>
        <v>15.5</v>
      </c>
      <c r="I18" s="114"/>
      <c r="J18" s="131" t="s">
        <v>231</v>
      </c>
      <c r="K18" s="161" t="s">
        <v>231</v>
      </c>
      <c r="L18" s="131" t="s">
        <v>231</v>
      </c>
      <c r="M18" s="131" t="s">
        <v>231</v>
      </c>
      <c r="N18" s="131" t="s">
        <v>231</v>
      </c>
      <c r="O18" s="131" t="s">
        <v>231</v>
      </c>
      <c r="P18" s="152"/>
    </row>
    <row r="19" s="113" customFormat="1" ht="15" spans="1:16">
      <c r="A19" s="131" t="s">
        <v>265</v>
      </c>
      <c r="B19" s="131">
        <f>D19</f>
        <v>4</v>
      </c>
      <c r="C19" s="131">
        <f>D19</f>
        <v>4</v>
      </c>
      <c r="D19" s="131">
        <v>4</v>
      </c>
      <c r="E19" s="131">
        <f>D19</f>
        <v>4</v>
      </c>
      <c r="F19" s="131">
        <f>D19</f>
        <v>4</v>
      </c>
      <c r="G19" s="131">
        <f>D19</f>
        <v>4</v>
      </c>
      <c r="H19" s="131">
        <f>D19</f>
        <v>4</v>
      </c>
      <c r="I19" s="114"/>
      <c r="J19" s="131" t="s">
        <v>231</v>
      </c>
      <c r="K19" s="161" t="s">
        <v>231</v>
      </c>
      <c r="L19" s="131" t="s">
        <v>231</v>
      </c>
      <c r="M19" s="131" t="s">
        <v>231</v>
      </c>
      <c r="N19" s="131" t="s">
        <v>231</v>
      </c>
      <c r="O19" s="131" t="s">
        <v>231</v>
      </c>
      <c r="P19" s="152"/>
    </row>
    <row r="20" s="113" customFormat="1" spans="1:16">
      <c r="A20" s="131" t="s">
        <v>266</v>
      </c>
      <c r="B20" s="131">
        <f>D20</f>
        <v>2.5</v>
      </c>
      <c r="C20" s="131">
        <f>D20</f>
        <v>2.5</v>
      </c>
      <c r="D20" s="131">
        <v>2.5</v>
      </c>
      <c r="E20" s="131">
        <f>D20</f>
        <v>2.5</v>
      </c>
      <c r="F20" s="131">
        <f>D20</f>
        <v>2.5</v>
      </c>
      <c r="G20" s="131">
        <f>D20</f>
        <v>2.5</v>
      </c>
      <c r="H20" s="131">
        <f>D20</f>
        <v>2.5</v>
      </c>
      <c r="I20" s="114"/>
      <c r="J20" s="131" t="s">
        <v>231</v>
      </c>
      <c r="K20" s="161" t="s">
        <v>231</v>
      </c>
      <c r="L20" s="131" t="s">
        <v>231</v>
      </c>
      <c r="M20" s="131" t="s">
        <v>231</v>
      </c>
      <c r="N20" s="131" t="s">
        <v>231</v>
      </c>
      <c r="O20" s="131" t="s">
        <v>231</v>
      </c>
      <c r="P20" s="162"/>
    </row>
    <row r="21" spans="1:16">
      <c r="A21" s="136" t="s">
        <v>267</v>
      </c>
      <c r="B21" s="137">
        <f>C21-4</f>
        <v>82</v>
      </c>
      <c r="C21" s="137">
        <f>D21-4</f>
        <v>86</v>
      </c>
      <c r="D21" s="131">
        <v>90</v>
      </c>
      <c r="E21" s="137">
        <f>D21+4</f>
        <v>94</v>
      </c>
      <c r="F21" s="137">
        <f>E21+5</f>
        <v>99</v>
      </c>
      <c r="G21" s="137">
        <f>F21+6</f>
        <v>105</v>
      </c>
      <c r="H21" s="137">
        <f>G21+6</f>
        <v>111</v>
      </c>
      <c r="I21" s="114"/>
      <c r="J21" s="131"/>
      <c r="K21" s="161"/>
      <c r="L21" s="131"/>
      <c r="M21" s="131"/>
      <c r="N21" s="131"/>
      <c r="O21" s="131"/>
      <c r="P21" s="159"/>
    </row>
    <row r="22" ht="15" spans="1:9">
      <c r="A22" s="139" t="s">
        <v>268</v>
      </c>
      <c r="B22" s="139"/>
      <c r="C22" s="139"/>
      <c r="D22" s="139"/>
      <c r="E22" s="139"/>
      <c r="F22" s="139"/>
      <c r="G22" s="139"/>
      <c r="H22" s="139"/>
      <c r="I22" s="114"/>
    </row>
    <row r="23" ht="15" spans="1:9">
      <c r="A23" s="139" t="s">
        <v>269</v>
      </c>
      <c r="B23" s="139"/>
      <c r="C23" s="139"/>
      <c r="D23" s="139"/>
      <c r="E23" s="139"/>
      <c r="F23" s="139"/>
      <c r="G23" s="139"/>
      <c r="H23" s="139"/>
      <c r="I23" s="114"/>
    </row>
    <row r="24" ht="15" spans="1:8">
      <c r="A24" s="139" t="s">
        <v>270</v>
      </c>
      <c r="B24" s="139"/>
      <c r="C24" s="139"/>
      <c r="D24" s="139"/>
      <c r="E24" s="139"/>
      <c r="F24" s="139"/>
      <c r="G24" s="139"/>
      <c r="H24" s="139"/>
    </row>
    <row r="25" ht="15" spans="1:8">
      <c r="A25" s="139" t="s">
        <v>271</v>
      </c>
      <c r="B25" s="139"/>
      <c r="C25" s="139"/>
      <c r="D25" s="139"/>
      <c r="E25" s="139"/>
      <c r="F25" s="139"/>
      <c r="G25" s="139"/>
      <c r="H25" s="139"/>
    </row>
    <row r="26" spans="1:8">
      <c r="A26" s="140"/>
      <c r="B26" s="140"/>
      <c r="C26" s="140"/>
      <c r="D26" s="140"/>
      <c r="E26" s="140"/>
      <c r="F26" s="140"/>
      <c r="G26" s="140"/>
      <c r="H26" s="140"/>
    </row>
  </sheetData>
  <mergeCells count="11">
    <mergeCell ref="A1:G1"/>
    <mergeCell ref="J1:P1"/>
    <mergeCell ref="B2:E2"/>
    <mergeCell ref="G2:H2"/>
    <mergeCell ref="K2:P2"/>
    <mergeCell ref="A22:H22"/>
    <mergeCell ref="A23:H23"/>
    <mergeCell ref="A24:H24"/>
    <mergeCell ref="A25:H25"/>
    <mergeCell ref="A26:H26"/>
    <mergeCell ref="I1:I23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L12" sqref="L12"/>
    </sheetView>
  </sheetViews>
  <sheetFormatPr defaultColWidth="9" defaultRowHeight="14.5"/>
  <cols>
    <col min="1" max="1" width="18.3666666666667" style="114" customWidth="1"/>
    <col min="2" max="4" width="8.45" style="115" customWidth="1"/>
    <col min="5" max="6" width="9.45" style="115" customWidth="1"/>
    <col min="7" max="7" width="12.5" style="115" customWidth="1"/>
    <col min="8" max="8" width="8.725" style="113"/>
    <col min="9" max="9" width="1.40833333333333" style="113" customWidth="1"/>
    <col min="10" max="10" width="10.875" style="113" customWidth="1"/>
    <col min="11" max="11" width="10.375" style="113" customWidth="1"/>
    <col min="12" max="12" width="11.75" style="113" customWidth="1"/>
    <col min="13" max="13" width="10.625" style="113" customWidth="1"/>
    <col min="14" max="14" width="16.25" style="113" customWidth="1"/>
    <col min="15" max="15" width="14.5" style="113" customWidth="1"/>
    <col min="16" max="223" width="8.725" style="113"/>
    <col min="224" max="224" width="18.3666666666667" style="113" customWidth="1"/>
    <col min="225" max="227" width="8.45" style="113" customWidth="1"/>
    <col min="228" max="231" width="9.45" style="113" customWidth="1"/>
    <col min="232" max="233" width="4.09166666666667" style="113" customWidth="1"/>
    <col min="234" max="479" width="8.725" style="113"/>
    <col min="480" max="480" width="18.3666666666667" style="113" customWidth="1"/>
    <col min="481" max="483" width="8.45" style="113" customWidth="1"/>
    <col min="484" max="487" width="9.45" style="113" customWidth="1"/>
    <col min="488" max="489" width="4.09166666666667" style="113" customWidth="1"/>
    <col min="490" max="735" width="8.725" style="113"/>
    <col min="736" max="736" width="18.3666666666667" style="113" customWidth="1"/>
    <col min="737" max="739" width="8.45" style="113" customWidth="1"/>
    <col min="740" max="743" width="9.45" style="113" customWidth="1"/>
    <col min="744" max="745" width="4.09166666666667" style="113" customWidth="1"/>
    <col min="746" max="991" width="8.725" style="113"/>
    <col min="992" max="992" width="18.3666666666667" style="113" customWidth="1"/>
    <col min="993" max="995" width="8.45" style="113" customWidth="1"/>
    <col min="996" max="999" width="9.45" style="113" customWidth="1"/>
    <col min="1000" max="1001" width="4.09166666666667" style="113" customWidth="1"/>
    <col min="1002" max="1247" width="8.725" style="113"/>
    <col min="1248" max="1248" width="18.3666666666667" style="113" customWidth="1"/>
    <col min="1249" max="1251" width="8.45" style="113" customWidth="1"/>
    <col min="1252" max="1255" width="9.45" style="113" customWidth="1"/>
    <col min="1256" max="1257" width="4.09166666666667" style="113" customWidth="1"/>
    <col min="1258" max="1503" width="8.725" style="113"/>
    <col min="1504" max="1504" width="18.3666666666667" style="113" customWidth="1"/>
    <col min="1505" max="1507" width="8.45" style="113" customWidth="1"/>
    <col min="1508" max="1511" width="9.45" style="113" customWidth="1"/>
    <col min="1512" max="1513" width="4.09166666666667" style="113" customWidth="1"/>
    <col min="1514" max="1759" width="8.725" style="113"/>
    <col min="1760" max="1760" width="18.3666666666667" style="113" customWidth="1"/>
    <col min="1761" max="1763" width="8.45" style="113" customWidth="1"/>
    <col min="1764" max="1767" width="9.45" style="113" customWidth="1"/>
    <col min="1768" max="1769" width="4.09166666666667" style="113" customWidth="1"/>
    <col min="1770" max="2015" width="8.725" style="113"/>
    <col min="2016" max="2016" width="18.3666666666667" style="113" customWidth="1"/>
    <col min="2017" max="2019" width="8.45" style="113" customWidth="1"/>
    <col min="2020" max="2023" width="9.45" style="113" customWidth="1"/>
    <col min="2024" max="2025" width="4.09166666666667" style="113" customWidth="1"/>
    <col min="2026" max="2271" width="8.725" style="113"/>
    <col min="2272" max="2272" width="18.3666666666667" style="113" customWidth="1"/>
    <col min="2273" max="2275" width="8.45" style="113" customWidth="1"/>
    <col min="2276" max="2279" width="9.45" style="113" customWidth="1"/>
    <col min="2280" max="2281" width="4.09166666666667" style="113" customWidth="1"/>
    <col min="2282" max="2527" width="8.725" style="113"/>
    <col min="2528" max="2528" width="18.3666666666667" style="113" customWidth="1"/>
    <col min="2529" max="2531" width="8.45" style="113" customWidth="1"/>
    <col min="2532" max="2535" width="9.45" style="113" customWidth="1"/>
    <col min="2536" max="2537" width="4.09166666666667" style="113" customWidth="1"/>
    <col min="2538" max="2783" width="8.725" style="113"/>
    <col min="2784" max="2784" width="18.3666666666667" style="113" customWidth="1"/>
    <col min="2785" max="2787" width="8.45" style="113" customWidth="1"/>
    <col min="2788" max="2791" width="9.45" style="113" customWidth="1"/>
    <col min="2792" max="2793" width="4.09166666666667" style="113" customWidth="1"/>
    <col min="2794" max="3039" width="8.725" style="113"/>
    <col min="3040" max="3040" width="18.3666666666667" style="113" customWidth="1"/>
    <col min="3041" max="3043" width="8.45" style="113" customWidth="1"/>
    <col min="3044" max="3047" width="9.45" style="113" customWidth="1"/>
    <col min="3048" max="3049" width="4.09166666666667" style="113" customWidth="1"/>
    <col min="3050" max="3295" width="8.725" style="113"/>
    <col min="3296" max="3296" width="18.3666666666667" style="113" customWidth="1"/>
    <col min="3297" max="3299" width="8.45" style="113" customWidth="1"/>
    <col min="3300" max="3303" width="9.45" style="113" customWidth="1"/>
    <col min="3304" max="3305" width="4.09166666666667" style="113" customWidth="1"/>
    <col min="3306" max="3551" width="8.725" style="113"/>
    <col min="3552" max="3552" width="18.3666666666667" style="113" customWidth="1"/>
    <col min="3553" max="3555" width="8.45" style="113" customWidth="1"/>
    <col min="3556" max="3559" width="9.45" style="113" customWidth="1"/>
    <col min="3560" max="3561" width="4.09166666666667" style="113" customWidth="1"/>
    <col min="3562" max="3807" width="8.725" style="113"/>
    <col min="3808" max="3808" width="18.3666666666667" style="113" customWidth="1"/>
    <col min="3809" max="3811" width="8.45" style="113" customWidth="1"/>
    <col min="3812" max="3815" width="9.45" style="113" customWidth="1"/>
    <col min="3816" max="3817" width="4.09166666666667" style="113" customWidth="1"/>
    <col min="3818" max="4063" width="8.725" style="113"/>
    <col min="4064" max="4064" width="18.3666666666667" style="113" customWidth="1"/>
    <col min="4065" max="4067" width="8.45" style="113" customWidth="1"/>
    <col min="4068" max="4071" width="9.45" style="113" customWidth="1"/>
    <col min="4072" max="4073" width="4.09166666666667" style="113" customWidth="1"/>
    <col min="4074" max="4319" width="8.725" style="113"/>
    <col min="4320" max="4320" width="18.3666666666667" style="113" customWidth="1"/>
    <col min="4321" max="4323" width="8.45" style="113" customWidth="1"/>
    <col min="4324" max="4327" width="9.45" style="113" customWidth="1"/>
    <col min="4328" max="4329" width="4.09166666666667" style="113" customWidth="1"/>
    <col min="4330" max="4575" width="8.725" style="113"/>
    <col min="4576" max="4576" width="18.3666666666667" style="113" customWidth="1"/>
    <col min="4577" max="4579" width="8.45" style="113" customWidth="1"/>
    <col min="4580" max="4583" width="9.45" style="113" customWidth="1"/>
    <col min="4584" max="4585" width="4.09166666666667" style="113" customWidth="1"/>
    <col min="4586" max="4831" width="8.725" style="113"/>
    <col min="4832" max="4832" width="18.3666666666667" style="113" customWidth="1"/>
    <col min="4833" max="4835" width="8.45" style="113" customWidth="1"/>
    <col min="4836" max="4839" width="9.45" style="113" customWidth="1"/>
    <col min="4840" max="4841" width="4.09166666666667" style="113" customWidth="1"/>
    <col min="4842" max="5087" width="8.725" style="113"/>
    <col min="5088" max="5088" width="18.3666666666667" style="113" customWidth="1"/>
    <col min="5089" max="5091" width="8.45" style="113" customWidth="1"/>
    <col min="5092" max="5095" width="9.45" style="113" customWidth="1"/>
    <col min="5096" max="5097" width="4.09166666666667" style="113" customWidth="1"/>
    <col min="5098" max="5343" width="8.725" style="113"/>
    <col min="5344" max="5344" width="18.3666666666667" style="113" customWidth="1"/>
    <col min="5345" max="5347" width="8.45" style="113" customWidth="1"/>
    <col min="5348" max="5351" width="9.45" style="113" customWidth="1"/>
    <col min="5352" max="5353" width="4.09166666666667" style="113" customWidth="1"/>
    <col min="5354" max="5599" width="8.725" style="113"/>
    <col min="5600" max="5600" width="18.3666666666667" style="113" customWidth="1"/>
    <col min="5601" max="5603" width="8.45" style="113" customWidth="1"/>
    <col min="5604" max="5607" width="9.45" style="113" customWidth="1"/>
    <col min="5608" max="5609" width="4.09166666666667" style="113" customWidth="1"/>
    <col min="5610" max="5855" width="8.725" style="113"/>
    <col min="5856" max="5856" width="18.3666666666667" style="113" customWidth="1"/>
    <col min="5857" max="5859" width="8.45" style="113" customWidth="1"/>
    <col min="5860" max="5863" width="9.45" style="113" customWidth="1"/>
    <col min="5864" max="5865" width="4.09166666666667" style="113" customWidth="1"/>
    <col min="5866" max="6111" width="8.725" style="113"/>
    <col min="6112" max="6112" width="18.3666666666667" style="113" customWidth="1"/>
    <col min="6113" max="6115" width="8.45" style="113" customWidth="1"/>
    <col min="6116" max="6119" width="9.45" style="113" customWidth="1"/>
    <col min="6120" max="6121" width="4.09166666666667" style="113" customWidth="1"/>
    <col min="6122" max="6367" width="8.725" style="113"/>
    <col min="6368" max="6368" width="18.3666666666667" style="113" customWidth="1"/>
    <col min="6369" max="6371" width="8.45" style="113" customWidth="1"/>
    <col min="6372" max="6375" width="9.45" style="113" customWidth="1"/>
    <col min="6376" max="6377" width="4.09166666666667" style="113" customWidth="1"/>
    <col min="6378" max="6623" width="8.725" style="113"/>
    <col min="6624" max="6624" width="18.3666666666667" style="113" customWidth="1"/>
    <col min="6625" max="6627" width="8.45" style="113" customWidth="1"/>
    <col min="6628" max="6631" width="9.45" style="113" customWidth="1"/>
    <col min="6632" max="6633" width="4.09166666666667" style="113" customWidth="1"/>
    <col min="6634" max="6879" width="8.725" style="113"/>
    <col min="6880" max="6880" width="18.3666666666667" style="113" customWidth="1"/>
    <col min="6881" max="6883" width="8.45" style="113" customWidth="1"/>
    <col min="6884" max="6887" width="9.45" style="113" customWidth="1"/>
    <col min="6888" max="6889" width="4.09166666666667" style="113" customWidth="1"/>
    <col min="6890" max="7135" width="8.725" style="113"/>
    <col min="7136" max="7136" width="18.3666666666667" style="113" customWidth="1"/>
    <col min="7137" max="7139" width="8.45" style="113" customWidth="1"/>
    <col min="7140" max="7143" width="9.45" style="113" customWidth="1"/>
    <col min="7144" max="7145" width="4.09166666666667" style="113" customWidth="1"/>
    <col min="7146" max="7391" width="8.725" style="113"/>
    <col min="7392" max="7392" width="18.3666666666667" style="113" customWidth="1"/>
    <col min="7393" max="7395" width="8.45" style="113" customWidth="1"/>
    <col min="7396" max="7399" width="9.45" style="113" customWidth="1"/>
    <col min="7400" max="7401" width="4.09166666666667" style="113" customWidth="1"/>
    <col min="7402" max="7647" width="8.725" style="113"/>
    <col min="7648" max="7648" width="18.3666666666667" style="113" customWidth="1"/>
    <col min="7649" max="7651" width="8.45" style="113" customWidth="1"/>
    <col min="7652" max="7655" width="9.45" style="113" customWidth="1"/>
    <col min="7656" max="7657" width="4.09166666666667" style="113" customWidth="1"/>
    <col min="7658" max="7903" width="8.725" style="113"/>
    <col min="7904" max="7904" width="18.3666666666667" style="113" customWidth="1"/>
    <col min="7905" max="7907" width="8.45" style="113" customWidth="1"/>
    <col min="7908" max="7911" width="9.45" style="113" customWidth="1"/>
    <col min="7912" max="7913" width="4.09166666666667" style="113" customWidth="1"/>
    <col min="7914" max="8159" width="8.725" style="113"/>
    <col min="8160" max="8160" width="18.3666666666667" style="113" customWidth="1"/>
    <col min="8161" max="8163" width="8.45" style="113" customWidth="1"/>
    <col min="8164" max="8167" width="9.45" style="113" customWidth="1"/>
    <col min="8168" max="8169" width="4.09166666666667" style="113" customWidth="1"/>
    <col min="8170" max="8415" width="8.725" style="113"/>
    <col min="8416" max="8416" width="18.3666666666667" style="113" customWidth="1"/>
    <col min="8417" max="8419" width="8.45" style="113" customWidth="1"/>
    <col min="8420" max="8423" width="9.45" style="113" customWidth="1"/>
    <col min="8424" max="8425" width="4.09166666666667" style="113" customWidth="1"/>
    <col min="8426" max="8671" width="8.725" style="113"/>
    <col min="8672" max="8672" width="18.3666666666667" style="113" customWidth="1"/>
    <col min="8673" max="8675" width="8.45" style="113" customWidth="1"/>
    <col min="8676" max="8679" width="9.45" style="113" customWidth="1"/>
    <col min="8680" max="8681" width="4.09166666666667" style="113" customWidth="1"/>
    <col min="8682" max="8927" width="8.725" style="113"/>
    <col min="8928" max="8928" width="18.3666666666667" style="113" customWidth="1"/>
    <col min="8929" max="8931" width="8.45" style="113" customWidth="1"/>
    <col min="8932" max="8935" width="9.45" style="113" customWidth="1"/>
    <col min="8936" max="8937" width="4.09166666666667" style="113" customWidth="1"/>
    <col min="8938" max="9183" width="8.725" style="113"/>
    <col min="9184" max="9184" width="18.3666666666667" style="113" customWidth="1"/>
    <col min="9185" max="9187" width="8.45" style="113" customWidth="1"/>
    <col min="9188" max="9191" width="9.45" style="113" customWidth="1"/>
    <col min="9192" max="9193" width="4.09166666666667" style="113" customWidth="1"/>
    <col min="9194" max="9439" width="8.725" style="113"/>
    <col min="9440" max="9440" width="18.3666666666667" style="113" customWidth="1"/>
    <col min="9441" max="9443" width="8.45" style="113" customWidth="1"/>
    <col min="9444" max="9447" width="9.45" style="113" customWidth="1"/>
    <col min="9448" max="9449" width="4.09166666666667" style="113" customWidth="1"/>
    <col min="9450" max="9695" width="8.725" style="113"/>
    <col min="9696" max="9696" width="18.3666666666667" style="113" customWidth="1"/>
    <col min="9697" max="9699" width="8.45" style="113" customWidth="1"/>
    <col min="9700" max="9703" width="9.45" style="113" customWidth="1"/>
    <col min="9704" max="9705" width="4.09166666666667" style="113" customWidth="1"/>
    <col min="9706" max="9951" width="8.725" style="113"/>
    <col min="9952" max="9952" width="18.3666666666667" style="113" customWidth="1"/>
    <col min="9953" max="9955" width="8.45" style="113" customWidth="1"/>
    <col min="9956" max="9959" width="9.45" style="113" customWidth="1"/>
    <col min="9960" max="9961" width="4.09166666666667" style="113" customWidth="1"/>
    <col min="9962" max="10207" width="8.725" style="113"/>
    <col min="10208" max="10208" width="18.3666666666667" style="113" customWidth="1"/>
    <col min="10209" max="10211" width="8.45" style="113" customWidth="1"/>
    <col min="10212" max="10215" width="9.45" style="113" customWidth="1"/>
    <col min="10216" max="10217" width="4.09166666666667" style="113" customWidth="1"/>
    <col min="10218" max="10463" width="8.725" style="113"/>
    <col min="10464" max="10464" width="18.3666666666667" style="113" customWidth="1"/>
    <col min="10465" max="10467" width="8.45" style="113" customWidth="1"/>
    <col min="10468" max="10471" width="9.45" style="113" customWidth="1"/>
    <col min="10472" max="10473" width="4.09166666666667" style="113" customWidth="1"/>
    <col min="10474" max="10719" width="8.725" style="113"/>
    <col min="10720" max="10720" width="18.3666666666667" style="113" customWidth="1"/>
    <col min="10721" max="10723" width="8.45" style="113" customWidth="1"/>
    <col min="10724" max="10727" width="9.45" style="113" customWidth="1"/>
    <col min="10728" max="10729" width="4.09166666666667" style="113" customWidth="1"/>
    <col min="10730" max="10975" width="8.725" style="113"/>
    <col min="10976" max="10976" width="18.3666666666667" style="113" customWidth="1"/>
    <col min="10977" max="10979" width="8.45" style="113" customWidth="1"/>
    <col min="10980" max="10983" width="9.45" style="113" customWidth="1"/>
    <col min="10984" max="10985" width="4.09166666666667" style="113" customWidth="1"/>
    <col min="10986" max="11231" width="8.725" style="113"/>
    <col min="11232" max="11232" width="18.3666666666667" style="113" customWidth="1"/>
    <col min="11233" max="11235" width="8.45" style="113" customWidth="1"/>
    <col min="11236" max="11239" width="9.45" style="113" customWidth="1"/>
    <col min="11240" max="11241" width="4.09166666666667" style="113" customWidth="1"/>
    <col min="11242" max="11487" width="8.725" style="113"/>
    <col min="11488" max="11488" width="18.3666666666667" style="113" customWidth="1"/>
    <col min="11489" max="11491" width="8.45" style="113" customWidth="1"/>
    <col min="11492" max="11495" width="9.45" style="113" customWidth="1"/>
    <col min="11496" max="11497" width="4.09166666666667" style="113" customWidth="1"/>
    <col min="11498" max="11743" width="8.725" style="113"/>
    <col min="11744" max="11744" width="18.3666666666667" style="113" customWidth="1"/>
    <col min="11745" max="11747" width="8.45" style="113" customWidth="1"/>
    <col min="11748" max="11751" width="9.45" style="113" customWidth="1"/>
    <col min="11752" max="11753" width="4.09166666666667" style="113" customWidth="1"/>
    <col min="11754" max="11999" width="8.725" style="113"/>
    <col min="12000" max="12000" width="18.3666666666667" style="113" customWidth="1"/>
    <col min="12001" max="12003" width="8.45" style="113" customWidth="1"/>
    <col min="12004" max="12007" width="9.45" style="113" customWidth="1"/>
    <col min="12008" max="12009" width="4.09166666666667" style="113" customWidth="1"/>
    <col min="12010" max="12255" width="8.725" style="113"/>
    <col min="12256" max="12256" width="18.3666666666667" style="113" customWidth="1"/>
    <col min="12257" max="12259" width="8.45" style="113" customWidth="1"/>
    <col min="12260" max="12263" width="9.45" style="113" customWidth="1"/>
    <col min="12264" max="12265" width="4.09166666666667" style="113" customWidth="1"/>
    <col min="12266" max="12511" width="8.725" style="113"/>
    <col min="12512" max="12512" width="18.3666666666667" style="113" customWidth="1"/>
    <col min="12513" max="12515" width="8.45" style="113" customWidth="1"/>
    <col min="12516" max="12519" width="9.45" style="113" customWidth="1"/>
    <col min="12520" max="12521" width="4.09166666666667" style="113" customWidth="1"/>
    <col min="12522" max="12767" width="8.725" style="113"/>
    <col min="12768" max="12768" width="18.3666666666667" style="113" customWidth="1"/>
    <col min="12769" max="12771" width="8.45" style="113" customWidth="1"/>
    <col min="12772" max="12775" width="9.45" style="113" customWidth="1"/>
    <col min="12776" max="12777" width="4.09166666666667" style="113" customWidth="1"/>
    <col min="12778" max="13023" width="8.725" style="113"/>
    <col min="13024" max="13024" width="18.3666666666667" style="113" customWidth="1"/>
    <col min="13025" max="13027" width="8.45" style="113" customWidth="1"/>
    <col min="13028" max="13031" width="9.45" style="113" customWidth="1"/>
    <col min="13032" max="13033" width="4.09166666666667" style="113" customWidth="1"/>
    <col min="13034" max="13279" width="8.725" style="113"/>
    <col min="13280" max="13280" width="18.3666666666667" style="113" customWidth="1"/>
    <col min="13281" max="13283" width="8.45" style="113" customWidth="1"/>
    <col min="13284" max="13287" width="9.45" style="113" customWidth="1"/>
    <col min="13288" max="13289" width="4.09166666666667" style="113" customWidth="1"/>
    <col min="13290" max="13535" width="8.725" style="113"/>
    <col min="13536" max="13536" width="18.3666666666667" style="113" customWidth="1"/>
    <col min="13537" max="13539" width="8.45" style="113" customWidth="1"/>
    <col min="13540" max="13543" width="9.45" style="113" customWidth="1"/>
    <col min="13544" max="13545" width="4.09166666666667" style="113" customWidth="1"/>
    <col min="13546" max="13791" width="8.725" style="113"/>
    <col min="13792" max="13792" width="18.3666666666667" style="113" customWidth="1"/>
    <col min="13793" max="13795" width="8.45" style="113" customWidth="1"/>
    <col min="13796" max="13799" width="9.45" style="113" customWidth="1"/>
    <col min="13800" max="13801" width="4.09166666666667" style="113" customWidth="1"/>
    <col min="13802" max="14047" width="8.725" style="113"/>
    <col min="14048" max="14048" width="18.3666666666667" style="113" customWidth="1"/>
    <col min="14049" max="14051" width="8.45" style="113" customWidth="1"/>
    <col min="14052" max="14055" width="9.45" style="113" customWidth="1"/>
    <col min="14056" max="14057" width="4.09166666666667" style="113" customWidth="1"/>
    <col min="14058" max="14303" width="8.725" style="113"/>
    <col min="14304" max="14304" width="18.3666666666667" style="113" customWidth="1"/>
    <col min="14305" max="14307" width="8.45" style="113" customWidth="1"/>
    <col min="14308" max="14311" width="9.45" style="113" customWidth="1"/>
    <col min="14312" max="14313" width="4.09166666666667" style="113" customWidth="1"/>
    <col min="14314" max="14559" width="8.725" style="113"/>
    <col min="14560" max="14560" width="18.3666666666667" style="113" customWidth="1"/>
    <col min="14561" max="14563" width="8.45" style="113" customWidth="1"/>
    <col min="14564" max="14567" width="9.45" style="113" customWidth="1"/>
    <col min="14568" max="14569" width="4.09166666666667" style="113" customWidth="1"/>
    <col min="14570" max="14815" width="8.725" style="113"/>
    <col min="14816" max="14816" width="18.3666666666667" style="113" customWidth="1"/>
    <col min="14817" max="14819" width="8.45" style="113" customWidth="1"/>
    <col min="14820" max="14823" width="9.45" style="113" customWidth="1"/>
    <col min="14824" max="14825" width="4.09166666666667" style="113" customWidth="1"/>
    <col min="14826" max="15071" width="8.725" style="113"/>
    <col min="15072" max="15072" width="18.3666666666667" style="113" customWidth="1"/>
    <col min="15073" max="15075" width="8.45" style="113" customWidth="1"/>
    <col min="15076" max="15079" width="9.45" style="113" customWidth="1"/>
    <col min="15080" max="15081" width="4.09166666666667" style="113" customWidth="1"/>
    <col min="15082" max="15327" width="8.725" style="113"/>
    <col min="15328" max="15328" width="18.3666666666667" style="113" customWidth="1"/>
    <col min="15329" max="15331" width="8.45" style="113" customWidth="1"/>
    <col min="15332" max="15335" width="9.45" style="113" customWidth="1"/>
    <col min="15336" max="15337" width="4.09166666666667" style="113" customWidth="1"/>
    <col min="15338" max="15583" width="8.725" style="113"/>
    <col min="15584" max="15584" width="18.3666666666667" style="113" customWidth="1"/>
    <col min="15585" max="15587" width="8.45" style="113" customWidth="1"/>
    <col min="15588" max="15591" width="9.45" style="113" customWidth="1"/>
    <col min="15592" max="15593" width="4.09166666666667" style="113" customWidth="1"/>
    <col min="15594" max="15839" width="8.725" style="113"/>
    <col min="15840" max="15840" width="18.3666666666667" style="113" customWidth="1"/>
    <col min="15841" max="15843" width="8.45" style="113" customWidth="1"/>
    <col min="15844" max="15847" width="9.45" style="113" customWidth="1"/>
    <col min="15848" max="15849" width="4.09166666666667" style="113" customWidth="1"/>
    <col min="15850" max="16095" width="8.725" style="113"/>
    <col min="16096" max="16096" width="18.3666666666667" style="113" customWidth="1"/>
    <col min="16097" max="16099" width="8.45" style="113" customWidth="1"/>
    <col min="16100" max="16103" width="9.45" style="113" customWidth="1"/>
    <col min="16104" max="16105" width="4.09166666666667" style="113" customWidth="1"/>
    <col min="16106" max="16365" width="8.725" style="113"/>
    <col min="16366" max="16378" width="9" style="113" customWidth="1"/>
    <col min="16379" max="16384" width="9" style="116"/>
  </cols>
  <sheetData>
    <row r="1" s="113" customFormat="1" ht="25" spans="1:16">
      <c r="A1" s="117" t="s">
        <v>207</v>
      </c>
      <c r="B1" s="117"/>
      <c r="C1" s="117"/>
      <c r="D1" s="117"/>
      <c r="E1" s="117"/>
      <c r="F1" s="117"/>
      <c r="G1" s="117"/>
      <c r="H1" s="118"/>
      <c r="I1" s="141"/>
      <c r="J1" s="142"/>
      <c r="K1" s="143"/>
      <c r="L1" s="143"/>
      <c r="M1" s="143"/>
      <c r="N1" s="143"/>
      <c r="O1" s="143"/>
      <c r="P1" s="143"/>
    </row>
    <row r="2" s="113" customFormat="1" ht="15" spans="1:16">
      <c r="A2" s="119" t="s">
        <v>208</v>
      </c>
      <c r="B2" s="120"/>
      <c r="C2" s="121"/>
      <c r="D2" s="121"/>
      <c r="E2" s="122"/>
      <c r="F2" s="119" t="s">
        <v>209</v>
      </c>
      <c r="G2" s="123" t="s">
        <v>64</v>
      </c>
      <c r="H2" s="119"/>
      <c r="I2" s="141"/>
      <c r="J2" s="144" t="s">
        <v>58</v>
      </c>
      <c r="K2" s="143" t="s">
        <v>210</v>
      </c>
      <c r="L2" s="143"/>
      <c r="M2" s="143"/>
      <c r="N2" s="143"/>
      <c r="O2" s="143"/>
      <c r="P2" s="143"/>
    </row>
    <row r="3" s="113" customFormat="1" ht="15" spans="1:16">
      <c r="A3" s="124" t="s">
        <v>211</v>
      </c>
      <c r="B3" s="125" t="s">
        <v>212</v>
      </c>
      <c r="C3" s="125" t="s">
        <v>111</v>
      </c>
      <c r="D3" s="126" t="s">
        <v>112</v>
      </c>
      <c r="E3" s="125" t="s">
        <v>113</v>
      </c>
      <c r="F3" s="125" t="s">
        <v>114</v>
      </c>
      <c r="G3" s="125" t="s">
        <v>115</v>
      </c>
      <c r="H3" s="125" t="s">
        <v>116</v>
      </c>
      <c r="I3" s="145"/>
      <c r="J3" s="146" t="s">
        <v>213</v>
      </c>
      <c r="K3" s="146" t="s">
        <v>273</v>
      </c>
      <c r="L3" s="146" t="s">
        <v>277</v>
      </c>
      <c r="M3" s="146" t="s">
        <v>278</v>
      </c>
      <c r="N3" s="146" t="s">
        <v>279</v>
      </c>
      <c r="O3" s="146" t="s">
        <v>280</v>
      </c>
      <c r="P3" s="147"/>
    </row>
    <row r="4" s="114" customFormat="1" ht="16.5" customHeight="1" spans="1:20">
      <c r="A4" s="127" t="s">
        <v>219</v>
      </c>
      <c r="B4" s="128" t="s">
        <v>220</v>
      </c>
      <c r="C4" s="128" t="s">
        <v>221</v>
      </c>
      <c r="D4" s="129" t="s">
        <v>222</v>
      </c>
      <c r="E4" s="130" t="s">
        <v>223</v>
      </c>
      <c r="F4" s="128" t="s">
        <v>224</v>
      </c>
      <c r="G4" s="128" t="s">
        <v>225</v>
      </c>
      <c r="H4" s="128" t="s">
        <v>226</v>
      </c>
      <c r="I4" s="148"/>
      <c r="J4" s="149" t="s">
        <v>281</v>
      </c>
      <c r="K4" s="131" t="s">
        <v>281</v>
      </c>
      <c r="L4" s="131" t="s">
        <v>281</v>
      </c>
      <c r="M4" s="149" t="s">
        <v>281</v>
      </c>
      <c r="N4" s="131" t="s">
        <v>281</v>
      </c>
      <c r="O4" s="131" t="s">
        <v>281</v>
      </c>
      <c r="P4" s="150"/>
      <c r="Q4" s="113"/>
      <c r="R4" s="113"/>
      <c r="S4" s="113"/>
      <c r="T4" s="113"/>
    </row>
    <row r="5" s="114" customFormat="1" ht="15" spans="1:20">
      <c r="A5" s="131" t="s">
        <v>228</v>
      </c>
      <c r="B5" s="131">
        <f>C5-2.1</f>
        <v>93.8</v>
      </c>
      <c r="C5" s="131">
        <f>D5-2.1</f>
        <v>95.9</v>
      </c>
      <c r="D5" s="131">
        <v>98</v>
      </c>
      <c r="E5" s="131">
        <f t="shared" ref="E5:H5" si="0">D5+2.1</f>
        <v>100.1</v>
      </c>
      <c r="F5" s="131">
        <f t="shared" si="0"/>
        <v>102.2</v>
      </c>
      <c r="G5" s="131">
        <f t="shared" si="0"/>
        <v>104.3</v>
      </c>
      <c r="H5" s="131">
        <f t="shared" si="0"/>
        <v>106.4</v>
      </c>
      <c r="I5" s="151"/>
      <c r="J5" s="131" t="s">
        <v>229</v>
      </c>
      <c r="K5" s="131" t="s">
        <v>282</v>
      </c>
      <c r="L5" s="131" t="s">
        <v>283</v>
      </c>
      <c r="M5" s="131" t="s">
        <v>284</v>
      </c>
      <c r="N5" s="131" t="s">
        <v>233</v>
      </c>
      <c r="O5" s="131" t="s">
        <v>234</v>
      </c>
      <c r="P5" s="152"/>
      <c r="Q5" s="113"/>
      <c r="R5" s="113"/>
      <c r="S5" s="113"/>
      <c r="T5" s="113"/>
    </row>
    <row r="6" s="113" customFormat="1" ht="15" spans="1:16">
      <c r="A6" s="131" t="s">
        <v>235</v>
      </c>
      <c r="B6" s="131">
        <f>C6-1.5</f>
        <v>65</v>
      </c>
      <c r="C6" s="131">
        <f>D6-1.5</f>
        <v>66.5</v>
      </c>
      <c r="D6" s="131">
        <v>68</v>
      </c>
      <c r="E6" s="131">
        <f t="shared" ref="E6:H6" si="1">D6+1.5</f>
        <v>69.5</v>
      </c>
      <c r="F6" s="131">
        <f t="shared" si="1"/>
        <v>71</v>
      </c>
      <c r="G6" s="131">
        <f t="shared" si="1"/>
        <v>72.5</v>
      </c>
      <c r="H6" s="131">
        <f t="shared" si="1"/>
        <v>74</v>
      </c>
      <c r="I6" s="153"/>
      <c r="J6" s="131" t="s">
        <v>229</v>
      </c>
      <c r="K6" s="131" t="s">
        <v>236</v>
      </c>
      <c r="L6" s="131" t="s">
        <v>237</v>
      </c>
      <c r="M6" s="131" t="s">
        <v>229</v>
      </c>
      <c r="N6" s="131" t="s">
        <v>232</v>
      </c>
      <c r="O6" s="131" t="s">
        <v>237</v>
      </c>
      <c r="P6" s="152"/>
    </row>
    <row r="7" s="113" customFormat="1" ht="15" spans="1:16">
      <c r="A7" s="132" t="s">
        <v>238</v>
      </c>
      <c r="B7" s="132">
        <f>C7-4</f>
        <v>56</v>
      </c>
      <c r="C7" s="132">
        <f>D7-4</f>
        <v>60</v>
      </c>
      <c r="D7" s="132">
        <v>64</v>
      </c>
      <c r="E7" s="132">
        <f t="shared" ref="E7:E10" si="2">D7+4</f>
        <v>68</v>
      </c>
      <c r="F7" s="132">
        <f>E7+5</f>
        <v>73</v>
      </c>
      <c r="G7" s="132">
        <f>F7+6</f>
        <v>79</v>
      </c>
      <c r="H7" s="132">
        <f>G7+6</f>
        <v>85</v>
      </c>
      <c r="I7" s="154"/>
      <c r="J7" s="131" t="s">
        <v>231</v>
      </c>
      <c r="K7" s="131" t="s">
        <v>239</v>
      </c>
      <c r="L7" s="131" t="s">
        <v>239</v>
      </c>
      <c r="M7" s="131" t="s">
        <v>240</v>
      </c>
      <c r="N7" s="131" t="s">
        <v>285</v>
      </c>
      <c r="O7" s="131" t="s">
        <v>231</v>
      </c>
      <c r="P7" s="152"/>
    </row>
    <row r="8" s="113" customFormat="1" ht="15" spans="1:16">
      <c r="A8" s="132" t="s">
        <v>241</v>
      </c>
      <c r="B8" s="132">
        <f>C8-4</f>
        <v>94</v>
      </c>
      <c r="C8" s="132">
        <f>D8-4</f>
        <v>98</v>
      </c>
      <c r="D8" s="132">
        <v>102</v>
      </c>
      <c r="E8" s="132">
        <f t="shared" si="2"/>
        <v>106</v>
      </c>
      <c r="F8" s="132">
        <f>E8+5</f>
        <v>111</v>
      </c>
      <c r="G8" s="132">
        <f>F8+6</f>
        <v>117</v>
      </c>
      <c r="H8" s="132">
        <f>G8+6</f>
        <v>123</v>
      </c>
      <c r="I8" s="154"/>
      <c r="J8" s="131" t="s">
        <v>230</v>
      </c>
      <c r="K8" s="131" t="s">
        <v>242</v>
      </c>
      <c r="L8" s="131" t="s">
        <v>231</v>
      </c>
      <c r="M8" s="131" t="s">
        <v>232</v>
      </c>
      <c r="N8" s="131" t="s">
        <v>231</v>
      </c>
      <c r="O8" s="131" t="s">
        <v>231</v>
      </c>
      <c r="P8" s="152"/>
    </row>
    <row r="9" s="113" customFormat="1" ht="15" spans="1:16">
      <c r="A9" s="133" t="s">
        <v>243</v>
      </c>
      <c r="B9" s="134">
        <f>C9-0.3</f>
        <v>19.4</v>
      </c>
      <c r="C9" s="134">
        <f>D9-0.3</f>
        <v>19.7</v>
      </c>
      <c r="D9" s="132">
        <v>20</v>
      </c>
      <c r="E9" s="134">
        <f t="shared" ref="E9:H9" si="3">D9+0.3</f>
        <v>20.3</v>
      </c>
      <c r="F9" s="134">
        <f t="shared" si="3"/>
        <v>20.6</v>
      </c>
      <c r="G9" s="134">
        <f t="shared" si="3"/>
        <v>20.9</v>
      </c>
      <c r="H9" s="134">
        <f t="shared" si="3"/>
        <v>21.2</v>
      </c>
      <c r="I9" s="154"/>
      <c r="J9" s="131" t="s">
        <v>231</v>
      </c>
      <c r="K9" s="131" t="s">
        <v>231</v>
      </c>
      <c r="L9" s="131" t="s">
        <v>231</v>
      </c>
      <c r="M9" s="131" t="s">
        <v>231</v>
      </c>
      <c r="N9" s="131" t="s">
        <v>231</v>
      </c>
      <c r="O9" s="131" t="s">
        <v>244</v>
      </c>
      <c r="P9" s="155"/>
    </row>
    <row r="10" s="113" customFormat="1" ht="15" spans="1:16">
      <c r="A10" s="132" t="s">
        <v>245</v>
      </c>
      <c r="B10" s="132">
        <f>C10-3.6</f>
        <v>102.8</v>
      </c>
      <c r="C10" s="132">
        <f>D10-3.6</f>
        <v>106.4</v>
      </c>
      <c r="D10" s="132">
        <v>110</v>
      </c>
      <c r="E10" s="132">
        <f t="shared" si="2"/>
        <v>114</v>
      </c>
      <c r="F10" s="132">
        <f t="shared" ref="F10:H10" si="4">E10+4</f>
        <v>118</v>
      </c>
      <c r="G10" s="132">
        <f t="shared" si="4"/>
        <v>122</v>
      </c>
      <c r="H10" s="132">
        <f t="shared" si="4"/>
        <v>126</v>
      </c>
      <c r="I10" s="154"/>
      <c r="J10" s="131" t="s">
        <v>229</v>
      </c>
      <c r="K10" s="131" t="s">
        <v>246</v>
      </c>
      <c r="L10" s="131" t="s">
        <v>247</v>
      </c>
      <c r="M10" s="131" t="s">
        <v>248</v>
      </c>
      <c r="N10" s="131">
        <f>0.3/0.2</f>
        <v>1.5</v>
      </c>
      <c r="O10" s="131" t="s">
        <v>247</v>
      </c>
      <c r="P10" s="152"/>
    </row>
    <row r="11" s="113" customFormat="1" ht="15" spans="1:16">
      <c r="A11" s="133" t="s">
        <v>250</v>
      </c>
      <c r="B11" s="134">
        <v>25.5</v>
      </c>
      <c r="C11" s="134">
        <v>26.3</v>
      </c>
      <c r="D11" s="132">
        <v>27</v>
      </c>
      <c r="E11" s="134">
        <v>27.8</v>
      </c>
      <c r="F11" s="134">
        <v>28.5</v>
      </c>
      <c r="G11" s="134">
        <v>29.3</v>
      </c>
      <c r="H11" s="134">
        <v>30</v>
      </c>
      <c r="I11" s="154"/>
      <c r="J11" s="131" t="s">
        <v>230</v>
      </c>
      <c r="K11" s="131" t="s">
        <v>239</v>
      </c>
      <c r="L11" s="131" t="s">
        <v>231</v>
      </c>
      <c r="M11" s="131" t="s">
        <v>239</v>
      </c>
      <c r="N11" s="131" t="s">
        <v>231</v>
      </c>
      <c r="O11" s="131" t="s">
        <v>251</v>
      </c>
      <c r="P11" s="152"/>
    </row>
    <row r="12" s="113" customFormat="1" ht="15" spans="1:16">
      <c r="A12" s="132" t="s">
        <v>252</v>
      </c>
      <c r="B12" s="132">
        <f>C12-1.15</f>
        <v>32.7</v>
      </c>
      <c r="C12" s="132">
        <f>D12-1.15</f>
        <v>33.85</v>
      </c>
      <c r="D12" s="132">
        <v>35</v>
      </c>
      <c r="E12" s="132">
        <f t="shared" ref="E12:H12" si="5">D12+1.3</f>
        <v>36.3</v>
      </c>
      <c r="F12" s="132">
        <f t="shared" si="5"/>
        <v>37.6</v>
      </c>
      <c r="G12" s="132">
        <f t="shared" si="5"/>
        <v>38.9</v>
      </c>
      <c r="H12" s="132">
        <f t="shared" si="5"/>
        <v>40.2</v>
      </c>
      <c r="I12" s="154"/>
      <c r="J12" s="131" t="s">
        <v>231</v>
      </c>
      <c r="K12" s="131" t="s">
        <v>251</v>
      </c>
      <c r="L12" s="131" t="s">
        <v>231</v>
      </c>
      <c r="M12" s="131" t="s">
        <v>231</v>
      </c>
      <c r="N12" s="131" t="s">
        <v>262</v>
      </c>
      <c r="O12" s="131" t="s">
        <v>231</v>
      </c>
      <c r="P12" s="152"/>
    </row>
    <row r="13" s="113" customFormat="1" ht="15" spans="1:16">
      <c r="A13" s="131" t="s">
        <v>253</v>
      </c>
      <c r="B13" s="131">
        <f>C13-0.7</f>
        <v>30.6</v>
      </c>
      <c r="C13" s="131">
        <f>D13-0.7</f>
        <v>31.3</v>
      </c>
      <c r="D13" s="131">
        <v>32</v>
      </c>
      <c r="E13" s="131">
        <f>D13+0.7</f>
        <v>32.7</v>
      </c>
      <c r="F13" s="131">
        <f>E13+0.7</f>
        <v>33.4</v>
      </c>
      <c r="G13" s="131">
        <f>F13+0.9</f>
        <v>34.3</v>
      </c>
      <c r="H13" s="131">
        <f>G13+0.9</f>
        <v>35.2</v>
      </c>
      <c r="I13" s="154"/>
      <c r="J13" s="131" t="s">
        <v>254</v>
      </c>
      <c r="K13" s="131" t="s">
        <v>231</v>
      </c>
      <c r="L13" s="131" t="s">
        <v>246</v>
      </c>
      <c r="M13" s="131" t="s">
        <v>229</v>
      </c>
      <c r="N13" s="131" t="s">
        <v>231</v>
      </c>
      <c r="O13" s="131" t="s">
        <v>246</v>
      </c>
      <c r="P13" s="152"/>
    </row>
    <row r="14" s="113" customFormat="1" ht="16.5" spans="1:16">
      <c r="A14" s="135" t="s">
        <v>255</v>
      </c>
      <c r="B14" s="131">
        <f>C14-0.5</f>
        <v>29</v>
      </c>
      <c r="C14" s="131">
        <f t="shared" ref="C14:C19" si="6">D14-0.5</f>
        <v>29.5</v>
      </c>
      <c r="D14" s="131">
        <v>30</v>
      </c>
      <c r="E14" s="131">
        <f>D14+0.5</f>
        <v>30.5</v>
      </c>
      <c r="F14" s="131">
        <f>E14+0.5</f>
        <v>31</v>
      </c>
      <c r="G14" s="131">
        <f>F14+0.7</f>
        <v>31.7</v>
      </c>
      <c r="H14" s="131">
        <f>G14+0.7</f>
        <v>32.4</v>
      </c>
      <c r="I14" s="154"/>
      <c r="J14" s="131" t="s">
        <v>230</v>
      </c>
      <c r="K14" s="131" t="s">
        <v>229</v>
      </c>
      <c r="L14" s="131" t="s">
        <v>237</v>
      </c>
      <c r="M14" s="131" t="s">
        <v>246</v>
      </c>
      <c r="N14" s="131" t="s">
        <v>230</v>
      </c>
      <c r="O14" s="131" t="s">
        <v>237</v>
      </c>
      <c r="P14" s="152"/>
    </row>
    <row r="15" s="113" customFormat="1" ht="15" spans="1:16">
      <c r="A15" s="131" t="s">
        <v>256</v>
      </c>
      <c r="B15" s="131">
        <f>C15-0.7</f>
        <v>30.7</v>
      </c>
      <c r="C15" s="131">
        <f>D15-0.6</f>
        <v>31.4</v>
      </c>
      <c r="D15" s="131">
        <v>32</v>
      </c>
      <c r="E15" s="131">
        <f>D15+0.6</f>
        <v>32.6</v>
      </c>
      <c r="F15" s="131">
        <f>E15+0.7</f>
        <v>33.3</v>
      </c>
      <c r="G15" s="131">
        <f>F15+0.6</f>
        <v>33.9</v>
      </c>
      <c r="H15" s="131">
        <f>G15+0.7</f>
        <v>34.6</v>
      </c>
      <c r="I15" s="154"/>
      <c r="J15" s="131" t="s">
        <v>229</v>
      </c>
      <c r="K15" s="131" t="s">
        <v>230</v>
      </c>
      <c r="L15" s="131" t="s">
        <v>257</v>
      </c>
      <c r="M15" s="131" t="s">
        <v>239</v>
      </c>
      <c r="N15" s="131" t="s">
        <v>258</v>
      </c>
      <c r="O15" s="131" t="s">
        <v>257</v>
      </c>
      <c r="P15" s="156"/>
    </row>
    <row r="16" s="113" customFormat="1" ht="15" spans="1:16">
      <c r="A16" s="131" t="s">
        <v>259</v>
      </c>
      <c r="B16" s="131">
        <f>C16-0.9</f>
        <v>39.2</v>
      </c>
      <c r="C16" s="131">
        <f>D16-0.9</f>
        <v>40.1</v>
      </c>
      <c r="D16" s="131">
        <v>41</v>
      </c>
      <c r="E16" s="131">
        <f t="shared" ref="E16:H16" si="7">D16+1.1</f>
        <v>42.1</v>
      </c>
      <c r="F16" s="131">
        <f t="shared" si="7"/>
        <v>43.2</v>
      </c>
      <c r="G16" s="131">
        <f t="shared" si="7"/>
        <v>44.3</v>
      </c>
      <c r="H16" s="131">
        <f t="shared" si="7"/>
        <v>45.4</v>
      </c>
      <c r="I16" s="154"/>
      <c r="J16" s="131" t="s">
        <v>260</v>
      </c>
      <c r="K16" s="131" t="s">
        <v>261</v>
      </c>
      <c r="L16" s="131" t="s">
        <v>231</v>
      </c>
      <c r="M16" s="131" t="s">
        <v>232</v>
      </c>
      <c r="N16" s="131" t="s">
        <v>262</v>
      </c>
      <c r="O16" s="131" t="s">
        <v>231</v>
      </c>
      <c r="P16" s="157"/>
    </row>
    <row r="17" s="113" customFormat="1" ht="15" spans="1:16">
      <c r="A17" s="131" t="s">
        <v>286</v>
      </c>
      <c r="B17" s="131">
        <f t="shared" ref="B17:B19" si="8">C17-0</f>
        <v>-0.5</v>
      </c>
      <c r="C17" s="131">
        <f t="shared" si="6"/>
        <v>-0.5</v>
      </c>
      <c r="D17" s="131"/>
      <c r="E17" s="131">
        <f t="shared" ref="E17:E21" si="9">D17</f>
        <v>0</v>
      </c>
      <c r="F17" s="131">
        <f t="shared" ref="F17:F19" si="10">E17+1.5</f>
        <v>1.5</v>
      </c>
      <c r="G17" s="131">
        <f t="shared" ref="G17:G19" si="11">F17+0</f>
        <v>1.5</v>
      </c>
      <c r="H17" s="131">
        <f t="shared" ref="H17:H19" si="12">G17+0</f>
        <v>1.5</v>
      </c>
      <c r="I17" s="154"/>
      <c r="J17" s="131" t="s">
        <v>276</v>
      </c>
      <c r="K17" s="131" t="s">
        <v>231</v>
      </c>
      <c r="L17" s="131" t="s">
        <v>257</v>
      </c>
      <c r="M17" s="131" t="s">
        <v>276</v>
      </c>
      <c r="N17" s="131" t="s">
        <v>231</v>
      </c>
      <c r="O17" s="131" t="s">
        <v>231</v>
      </c>
      <c r="P17" s="157"/>
    </row>
    <row r="18" s="113" customFormat="1" ht="15" spans="1:16">
      <c r="A18" s="131" t="s">
        <v>263</v>
      </c>
      <c r="B18" s="131">
        <f t="shared" si="8"/>
        <v>14.5</v>
      </c>
      <c r="C18" s="131">
        <f t="shared" si="6"/>
        <v>14.5</v>
      </c>
      <c r="D18" s="131">
        <v>15</v>
      </c>
      <c r="E18" s="131">
        <f t="shared" si="9"/>
        <v>15</v>
      </c>
      <c r="F18" s="131">
        <f t="shared" si="10"/>
        <v>16.5</v>
      </c>
      <c r="G18" s="131">
        <f t="shared" si="11"/>
        <v>16.5</v>
      </c>
      <c r="H18" s="131">
        <f t="shared" si="12"/>
        <v>16.5</v>
      </c>
      <c r="I18" s="154"/>
      <c r="J18" s="131" t="s">
        <v>231</v>
      </c>
      <c r="K18" s="131" t="s">
        <v>231</v>
      </c>
      <c r="L18" s="131" t="s">
        <v>231</v>
      </c>
      <c r="M18" s="131" t="s">
        <v>231</v>
      </c>
      <c r="N18" s="131" t="s">
        <v>231</v>
      </c>
      <c r="O18" s="131" t="s">
        <v>231</v>
      </c>
      <c r="P18" s="152"/>
    </row>
    <row r="19" s="113" customFormat="1" ht="15" spans="1:16">
      <c r="A19" s="131" t="s">
        <v>264</v>
      </c>
      <c r="B19" s="131">
        <f t="shared" si="8"/>
        <v>13.5</v>
      </c>
      <c r="C19" s="131">
        <f t="shared" si="6"/>
        <v>13.5</v>
      </c>
      <c r="D19" s="131">
        <v>14</v>
      </c>
      <c r="E19" s="131">
        <f t="shared" si="9"/>
        <v>14</v>
      </c>
      <c r="F19" s="131">
        <f t="shared" si="10"/>
        <v>15.5</v>
      </c>
      <c r="G19" s="131">
        <f t="shared" si="11"/>
        <v>15.5</v>
      </c>
      <c r="H19" s="131">
        <f t="shared" si="12"/>
        <v>15.5</v>
      </c>
      <c r="I19" s="158"/>
      <c r="J19" s="131" t="s">
        <v>231</v>
      </c>
      <c r="K19" s="131" t="s">
        <v>231</v>
      </c>
      <c r="L19" s="131" t="s">
        <v>231</v>
      </c>
      <c r="M19" s="131" t="s">
        <v>231</v>
      </c>
      <c r="N19" s="131" t="s">
        <v>231</v>
      </c>
      <c r="O19" s="131" t="s">
        <v>231</v>
      </c>
      <c r="P19" s="152"/>
    </row>
    <row r="20" s="113" customFormat="1" ht="15" spans="1:16">
      <c r="A20" s="131" t="s">
        <v>265</v>
      </c>
      <c r="B20" s="131">
        <f>D20</f>
        <v>4</v>
      </c>
      <c r="C20" s="131">
        <f>D20</f>
        <v>4</v>
      </c>
      <c r="D20" s="131">
        <v>4</v>
      </c>
      <c r="E20" s="131">
        <f t="shared" si="9"/>
        <v>4</v>
      </c>
      <c r="F20" s="131">
        <f>D20</f>
        <v>4</v>
      </c>
      <c r="G20" s="131">
        <f>D20</f>
        <v>4</v>
      </c>
      <c r="H20" s="131">
        <f>D20</f>
        <v>4</v>
      </c>
      <c r="I20" s="158"/>
      <c r="J20" s="131"/>
      <c r="K20" s="131"/>
      <c r="L20" s="131"/>
      <c r="M20" s="131"/>
      <c r="N20" s="131"/>
      <c r="O20" s="131"/>
      <c r="P20" s="159"/>
    </row>
    <row r="21" s="113" customFormat="1" ht="15" spans="1:16">
      <c r="A21" s="131" t="s">
        <v>266</v>
      </c>
      <c r="B21" s="131">
        <f>D21</f>
        <v>2.5</v>
      </c>
      <c r="C21" s="131">
        <f>D21</f>
        <v>2.5</v>
      </c>
      <c r="D21" s="131">
        <v>2.5</v>
      </c>
      <c r="E21" s="131">
        <f t="shared" si="9"/>
        <v>2.5</v>
      </c>
      <c r="F21" s="131">
        <f>D21</f>
        <v>2.5</v>
      </c>
      <c r="G21" s="131">
        <f>D21</f>
        <v>2.5</v>
      </c>
      <c r="H21" s="131">
        <f>D21</f>
        <v>2.5</v>
      </c>
      <c r="I21" s="158"/>
      <c r="J21" s="131"/>
      <c r="K21" s="131"/>
      <c r="L21" s="131"/>
      <c r="M21" s="131"/>
      <c r="N21" s="131"/>
      <c r="O21" s="131"/>
      <c r="P21" s="159"/>
    </row>
    <row r="22" s="113" customFormat="1" spans="1:16">
      <c r="A22" s="136" t="s">
        <v>267</v>
      </c>
      <c r="B22" s="137">
        <f>C22-4</f>
        <v>82</v>
      </c>
      <c r="C22" s="137">
        <f>D22-4</f>
        <v>86</v>
      </c>
      <c r="D22" s="131">
        <v>90</v>
      </c>
      <c r="E22" s="137">
        <f>D22+4</f>
        <v>94</v>
      </c>
      <c r="F22" s="137">
        <f>E22+5</f>
        <v>99</v>
      </c>
      <c r="G22" s="138">
        <f>F22+6</f>
        <v>105</v>
      </c>
      <c r="H22" s="137">
        <f>G22+6</f>
        <v>111</v>
      </c>
      <c r="I22" s="141"/>
      <c r="J22" s="131"/>
      <c r="K22" s="131"/>
      <c r="L22" s="131"/>
      <c r="M22" s="131"/>
      <c r="N22" s="131"/>
      <c r="O22" s="131"/>
      <c r="P22" s="159"/>
    </row>
    <row r="23" s="113" customFormat="1" ht="15" spans="1:8">
      <c r="A23" s="139" t="s">
        <v>268</v>
      </c>
      <c r="B23" s="139"/>
      <c r="C23" s="139"/>
      <c r="D23" s="139"/>
      <c r="E23" s="139"/>
      <c r="F23" s="139"/>
      <c r="G23" s="139"/>
      <c r="H23" s="139"/>
    </row>
    <row r="24" s="113" customFormat="1" ht="15" spans="1:8">
      <c r="A24" s="139" t="s">
        <v>269</v>
      </c>
      <c r="B24" s="139"/>
      <c r="C24" s="139"/>
      <c r="D24" s="139"/>
      <c r="E24" s="139"/>
      <c r="F24" s="139"/>
      <c r="G24" s="139"/>
      <c r="H24" s="139"/>
    </row>
    <row r="25" s="113" customFormat="1" ht="15" spans="1:8">
      <c r="A25" s="139" t="s">
        <v>270</v>
      </c>
      <c r="B25" s="139"/>
      <c r="C25" s="139"/>
      <c r="D25" s="139"/>
      <c r="E25" s="139"/>
      <c r="F25" s="139"/>
      <c r="G25" s="139"/>
      <c r="H25" s="139"/>
    </row>
    <row r="26" s="113" customFormat="1" ht="15" spans="1:8">
      <c r="A26" s="139" t="s">
        <v>271</v>
      </c>
      <c r="B26" s="139"/>
      <c r="C26" s="139"/>
      <c r="D26" s="139"/>
      <c r="E26" s="139"/>
      <c r="F26" s="139"/>
      <c r="G26" s="139"/>
      <c r="H26" s="139"/>
    </row>
    <row r="27" spans="1:8">
      <c r="A27" s="140"/>
      <c r="B27" s="140"/>
      <c r="C27" s="140"/>
      <c r="D27" s="140"/>
      <c r="E27" s="140"/>
      <c r="F27" s="140"/>
      <c r="G27" s="140"/>
      <c r="H27" s="140"/>
    </row>
  </sheetData>
  <mergeCells count="10">
    <mergeCell ref="A1:G1"/>
    <mergeCell ref="J1:P1"/>
    <mergeCell ref="B2:E2"/>
    <mergeCell ref="G2:H2"/>
    <mergeCell ref="K2:P2"/>
    <mergeCell ref="A23:H23"/>
    <mergeCell ref="A24:H24"/>
    <mergeCell ref="A25:H25"/>
    <mergeCell ref="A26:H26"/>
    <mergeCell ref="A27:H27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7"/>
  <sheetViews>
    <sheetView zoomScale="110" zoomScaleNormal="110" workbookViewId="0">
      <selection activeCell="L13" sqref="L13"/>
    </sheetView>
  </sheetViews>
  <sheetFormatPr defaultColWidth="9" defaultRowHeight="15"/>
  <cols>
    <col min="1" max="1" width="4.55" customWidth="1"/>
    <col min="2" max="2" width="4.88333333333333" style="90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7.5" spans="1:15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288</v>
      </c>
      <c r="B2" s="5" t="s">
        <v>289</v>
      </c>
      <c r="C2" s="5" t="s">
        <v>290</v>
      </c>
      <c r="D2" s="5" t="s">
        <v>291</v>
      </c>
      <c r="E2" s="5" t="s">
        <v>292</v>
      </c>
      <c r="F2" s="5" t="s">
        <v>293</v>
      </c>
      <c r="G2" s="5" t="s">
        <v>294</v>
      </c>
      <c r="H2" s="5" t="s">
        <v>295</v>
      </c>
      <c r="I2" s="4" t="s">
        <v>296</v>
      </c>
      <c r="J2" s="4" t="s">
        <v>297</v>
      </c>
      <c r="K2" s="4" t="s">
        <v>298</v>
      </c>
      <c r="L2" s="4" t="s">
        <v>299</v>
      </c>
      <c r="M2" s="4" t="s">
        <v>300</v>
      </c>
      <c r="N2" s="5" t="s">
        <v>301</v>
      </c>
      <c r="O2" s="5" t="s">
        <v>302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303</v>
      </c>
      <c r="J3" s="4" t="s">
        <v>303</v>
      </c>
      <c r="K3" s="4" t="s">
        <v>303</v>
      </c>
      <c r="L3" s="4" t="s">
        <v>303</v>
      </c>
      <c r="M3" s="4" t="s">
        <v>303</v>
      </c>
      <c r="N3" s="7"/>
      <c r="O3" s="7"/>
    </row>
    <row r="4" spans="1:15">
      <c r="A4" s="9">
        <v>1</v>
      </c>
      <c r="B4" s="93"/>
      <c r="C4" s="111" t="s">
        <v>304</v>
      </c>
      <c r="D4" s="97" t="s">
        <v>117</v>
      </c>
      <c r="E4" s="29" t="s">
        <v>64</v>
      </c>
      <c r="F4" s="37" t="s">
        <v>305</v>
      </c>
      <c r="G4" s="9" t="s">
        <v>67</v>
      </c>
      <c r="H4" s="9"/>
      <c r="I4" s="94"/>
      <c r="J4" s="94"/>
      <c r="K4" s="26"/>
      <c r="L4" s="26"/>
      <c r="M4" s="26"/>
      <c r="N4" s="9"/>
      <c r="O4" s="37" t="s">
        <v>96</v>
      </c>
    </row>
    <row r="5" spans="1:15">
      <c r="A5" s="9">
        <v>2</v>
      </c>
      <c r="B5" s="93"/>
      <c r="C5" s="111" t="s">
        <v>304</v>
      </c>
      <c r="D5" s="97" t="s">
        <v>117</v>
      </c>
      <c r="E5" s="29" t="s">
        <v>64</v>
      </c>
      <c r="F5" s="37" t="s">
        <v>305</v>
      </c>
      <c r="G5" s="9" t="s">
        <v>67</v>
      </c>
      <c r="H5" s="9"/>
      <c r="I5" s="94"/>
      <c r="J5" s="94"/>
      <c r="K5" s="26"/>
      <c r="L5" s="26"/>
      <c r="M5" s="26"/>
      <c r="N5" s="9"/>
      <c r="O5" s="37" t="s">
        <v>96</v>
      </c>
    </row>
    <row r="6" spans="1:15">
      <c r="A6" s="9">
        <v>3</v>
      </c>
      <c r="B6" s="93"/>
      <c r="C6" s="111" t="s">
        <v>304</v>
      </c>
      <c r="D6" s="97" t="s">
        <v>117</v>
      </c>
      <c r="E6" s="29" t="s">
        <v>64</v>
      </c>
      <c r="F6" s="37" t="s">
        <v>305</v>
      </c>
      <c r="G6" s="9" t="s">
        <v>67</v>
      </c>
      <c r="H6" s="9"/>
      <c r="I6" s="94"/>
      <c r="J6" s="94"/>
      <c r="K6" s="26"/>
      <c r="L6" s="26"/>
      <c r="M6" s="26"/>
      <c r="N6" s="9"/>
      <c r="O6" s="37" t="s">
        <v>96</v>
      </c>
    </row>
    <row r="7" spans="1:15">
      <c r="A7" s="9">
        <v>5</v>
      </c>
      <c r="B7" s="93"/>
      <c r="C7" s="111" t="s">
        <v>304</v>
      </c>
      <c r="D7" s="97" t="s">
        <v>117</v>
      </c>
      <c r="E7" s="29" t="s">
        <v>64</v>
      </c>
      <c r="F7" s="37" t="s">
        <v>305</v>
      </c>
      <c r="G7" s="9" t="s">
        <v>67</v>
      </c>
      <c r="H7" s="9"/>
      <c r="I7" s="94"/>
      <c r="J7" s="94"/>
      <c r="K7" s="26"/>
      <c r="L7" s="26"/>
      <c r="M7" s="26"/>
      <c r="N7" s="9"/>
      <c r="O7" s="37" t="s">
        <v>96</v>
      </c>
    </row>
    <row r="8" spans="1:15">
      <c r="A8" s="9">
        <v>7</v>
      </c>
      <c r="B8" s="93"/>
      <c r="C8" s="111" t="s">
        <v>304</v>
      </c>
      <c r="D8" s="97" t="s">
        <v>117</v>
      </c>
      <c r="E8" s="29" t="s">
        <v>64</v>
      </c>
      <c r="F8" s="37" t="s">
        <v>305</v>
      </c>
      <c r="G8" s="9" t="s">
        <v>67</v>
      </c>
      <c r="H8" s="9"/>
      <c r="I8" s="94"/>
      <c r="J8" s="94"/>
      <c r="K8" s="26"/>
      <c r="L8" s="26"/>
      <c r="M8" s="26"/>
      <c r="N8" s="9"/>
      <c r="O8" s="37" t="s">
        <v>96</v>
      </c>
    </row>
    <row r="9" spans="1:15">
      <c r="A9" s="9">
        <v>8</v>
      </c>
      <c r="B9" s="93"/>
      <c r="C9" s="111" t="s">
        <v>304</v>
      </c>
      <c r="D9" s="97" t="s">
        <v>117</v>
      </c>
      <c r="E9" s="29" t="s">
        <v>64</v>
      </c>
      <c r="F9" s="37" t="s">
        <v>305</v>
      </c>
      <c r="G9" s="9" t="s">
        <v>67</v>
      </c>
      <c r="H9" s="9"/>
      <c r="I9" s="94"/>
      <c r="J9" s="94"/>
      <c r="K9" s="26"/>
      <c r="L9" s="26"/>
      <c r="M9" s="26"/>
      <c r="N9" s="9"/>
      <c r="O9" s="37" t="s">
        <v>96</v>
      </c>
    </row>
    <row r="10" spans="1:15">
      <c r="A10" s="9">
        <v>9</v>
      </c>
      <c r="B10" s="93"/>
      <c r="C10" s="111" t="s">
        <v>304</v>
      </c>
      <c r="D10" s="97" t="s">
        <v>117</v>
      </c>
      <c r="E10" s="29" t="s">
        <v>64</v>
      </c>
      <c r="F10" s="37" t="s">
        <v>305</v>
      </c>
      <c r="G10" s="9" t="s">
        <v>67</v>
      </c>
      <c r="H10" s="9"/>
      <c r="I10" s="94"/>
      <c r="J10" s="94"/>
      <c r="K10" s="26"/>
      <c r="L10" s="26"/>
      <c r="M10" s="26"/>
      <c r="N10" s="9"/>
      <c r="O10" s="37" t="s">
        <v>96</v>
      </c>
    </row>
    <row r="11" spans="1:15">
      <c r="A11" s="9">
        <v>10</v>
      </c>
      <c r="B11" s="93"/>
      <c r="C11" s="111" t="s">
        <v>304</v>
      </c>
      <c r="D11" s="97" t="s">
        <v>118</v>
      </c>
      <c r="E11" s="29" t="s">
        <v>64</v>
      </c>
      <c r="F11" s="37" t="s">
        <v>305</v>
      </c>
      <c r="G11" s="9" t="s">
        <v>67</v>
      </c>
      <c r="H11" s="9"/>
      <c r="I11" s="94"/>
      <c r="J11" s="94"/>
      <c r="K11" s="26"/>
      <c r="L11" s="26"/>
      <c r="M11" s="26"/>
      <c r="N11" s="9"/>
      <c r="O11" s="37" t="s">
        <v>96</v>
      </c>
    </row>
    <row r="12" spans="1:15">
      <c r="A12" s="9">
        <v>11</v>
      </c>
      <c r="B12" s="93"/>
      <c r="C12" s="111" t="s">
        <v>304</v>
      </c>
      <c r="D12" s="97" t="s">
        <v>118</v>
      </c>
      <c r="E12" s="29" t="s">
        <v>64</v>
      </c>
      <c r="F12" s="37" t="s">
        <v>305</v>
      </c>
      <c r="G12" s="9" t="s">
        <v>67</v>
      </c>
      <c r="H12" s="9"/>
      <c r="I12" s="94"/>
      <c r="J12" s="94"/>
      <c r="K12" s="9"/>
      <c r="L12" s="9"/>
      <c r="M12" s="9"/>
      <c r="N12" s="9"/>
      <c r="O12" s="37" t="s">
        <v>96</v>
      </c>
    </row>
    <row r="13" spans="1:15">
      <c r="A13" s="9">
        <v>12</v>
      </c>
      <c r="B13" s="93"/>
      <c r="C13" s="111" t="s">
        <v>304</v>
      </c>
      <c r="D13" s="97" t="s">
        <v>118</v>
      </c>
      <c r="E13" s="29" t="s">
        <v>64</v>
      </c>
      <c r="F13" s="37" t="s">
        <v>305</v>
      </c>
      <c r="G13" s="9" t="s">
        <v>67</v>
      </c>
      <c r="H13" s="9"/>
      <c r="I13" s="94"/>
      <c r="J13" s="94"/>
      <c r="K13" s="9"/>
      <c r="L13" s="9"/>
      <c r="M13" s="9"/>
      <c r="N13" s="9"/>
      <c r="O13" s="37" t="s">
        <v>96</v>
      </c>
    </row>
    <row r="14" spans="1:15">
      <c r="A14" s="9">
        <v>13</v>
      </c>
      <c r="B14" s="93"/>
      <c r="C14" s="111" t="s">
        <v>304</v>
      </c>
      <c r="D14" s="97" t="s">
        <v>118</v>
      </c>
      <c r="E14" s="29" t="s">
        <v>64</v>
      </c>
      <c r="F14" s="37" t="s">
        <v>305</v>
      </c>
      <c r="G14" s="9" t="s">
        <v>67</v>
      </c>
      <c r="H14" s="9"/>
      <c r="I14" s="94"/>
      <c r="J14" s="94"/>
      <c r="K14" s="9"/>
      <c r="L14" s="9"/>
      <c r="M14" s="9"/>
      <c r="N14" s="9"/>
      <c r="O14" s="37" t="s">
        <v>96</v>
      </c>
    </row>
    <row r="15" spans="1:15">
      <c r="A15" s="9">
        <v>14</v>
      </c>
      <c r="B15" s="93"/>
      <c r="C15" s="111" t="s">
        <v>304</v>
      </c>
      <c r="D15" s="97" t="s">
        <v>118</v>
      </c>
      <c r="E15" s="29" t="s">
        <v>64</v>
      </c>
      <c r="F15" s="37" t="s">
        <v>305</v>
      </c>
      <c r="G15" s="9" t="s">
        <v>67</v>
      </c>
      <c r="H15" s="9"/>
      <c r="I15" s="94"/>
      <c r="J15" s="94"/>
      <c r="K15" s="9"/>
      <c r="L15" s="9"/>
      <c r="M15" s="9"/>
      <c r="N15" s="9"/>
      <c r="O15" s="37" t="s">
        <v>96</v>
      </c>
    </row>
    <row r="16" spans="1:15">
      <c r="A16" s="9">
        <v>15</v>
      </c>
      <c r="B16" s="93"/>
      <c r="C16" s="111" t="s">
        <v>304</v>
      </c>
      <c r="D16" s="97" t="s">
        <v>118</v>
      </c>
      <c r="E16" s="29" t="s">
        <v>64</v>
      </c>
      <c r="F16" s="37" t="s">
        <v>305</v>
      </c>
      <c r="G16" s="9" t="s">
        <v>67</v>
      </c>
      <c r="H16" s="9"/>
      <c r="I16" s="94"/>
      <c r="J16" s="94"/>
      <c r="K16" s="9"/>
      <c r="L16" s="9"/>
      <c r="M16" s="9"/>
      <c r="N16" s="9"/>
      <c r="O16" s="37" t="s">
        <v>96</v>
      </c>
    </row>
    <row r="17" spans="1:15">
      <c r="A17" s="17"/>
      <c r="B17" s="93"/>
      <c r="C17" s="111"/>
      <c r="D17" s="97"/>
      <c r="E17" s="29"/>
      <c r="F17" s="37"/>
      <c r="G17" s="9"/>
      <c r="H17" s="9"/>
      <c r="I17" s="94"/>
      <c r="J17" s="94"/>
      <c r="K17" s="9"/>
      <c r="L17" s="9"/>
      <c r="M17" s="9"/>
      <c r="N17" s="9"/>
      <c r="O17" s="37"/>
    </row>
    <row r="18" spans="1:15">
      <c r="A18" s="17"/>
      <c r="B18" s="93"/>
      <c r="C18" s="111"/>
      <c r="D18" s="97"/>
      <c r="E18" s="29"/>
      <c r="F18" s="37"/>
      <c r="G18" s="9"/>
      <c r="H18" s="9"/>
      <c r="I18" s="94"/>
      <c r="J18" s="94"/>
      <c r="K18" s="9"/>
      <c r="L18" s="9"/>
      <c r="M18" s="9"/>
      <c r="N18" s="9"/>
      <c r="O18" s="37"/>
    </row>
    <row r="19" spans="1:15">
      <c r="A19" s="17"/>
      <c r="B19" s="93"/>
      <c r="C19" s="111"/>
      <c r="D19" s="97"/>
      <c r="E19" s="29"/>
      <c r="F19" s="37"/>
      <c r="G19" s="9"/>
      <c r="H19" s="9"/>
      <c r="I19" s="94"/>
      <c r="J19" s="94"/>
      <c r="K19" s="9"/>
      <c r="L19" s="9"/>
      <c r="M19" s="9"/>
      <c r="N19" s="9"/>
      <c r="O19" s="37"/>
    </row>
    <row r="20" spans="1:15">
      <c r="A20" s="17"/>
      <c r="B20" s="93"/>
      <c r="C20" s="111"/>
      <c r="D20" s="97"/>
      <c r="E20" s="29"/>
      <c r="F20" s="37"/>
      <c r="G20" s="9"/>
      <c r="H20" s="9"/>
      <c r="I20" s="94"/>
      <c r="J20" s="94"/>
      <c r="K20" s="9"/>
      <c r="L20" s="9"/>
      <c r="M20" s="9"/>
      <c r="N20" s="9"/>
      <c r="O20" s="37"/>
    </row>
    <row r="21" spans="1:15">
      <c r="A21" s="17"/>
      <c r="B21" s="93"/>
      <c r="C21" s="111"/>
      <c r="D21" s="97"/>
      <c r="E21" s="29"/>
      <c r="F21" s="100"/>
      <c r="G21" s="9"/>
      <c r="H21" s="9"/>
      <c r="I21" s="94"/>
      <c r="J21" s="94"/>
      <c r="K21" s="9"/>
      <c r="L21" s="9"/>
      <c r="M21" s="9"/>
      <c r="N21" s="9"/>
      <c r="O21" s="9"/>
    </row>
    <row r="22" spans="1:15">
      <c r="A22" s="17"/>
      <c r="B22" s="93"/>
      <c r="C22" s="94"/>
      <c r="D22" s="97"/>
      <c r="E22" s="29"/>
      <c r="F22" s="100"/>
      <c r="G22" s="9"/>
      <c r="H22" s="9"/>
      <c r="I22" s="94"/>
      <c r="J22" s="94"/>
      <c r="K22" s="9"/>
      <c r="L22" s="9"/>
      <c r="M22" s="9"/>
      <c r="N22" s="9"/>
      <c r="O22" s="9"/>
    </row>
    <row r="23" spans="1:15">
      <c r="A23" s="17"/>
      <c r="B23" s="93"/>
      <c r="C23" s="94"/>
      <c r="D23" s="97"/>
      <c r="E23" s="29"/>
      <c r="F23" s="100"/>
      <c r="G23" s="9"/>
      <c r="H23" s="9"/>
      <c r="I23" s="94"/>
      <c r="J23" s="94"/>
      <c r="K23" s="9"/>
      <c r="L23" s="9"/>
      <c r="M23" s="9"/>
      <c r="N23" s="9"/>
      <c r="O23" s="9"/>
    </row>
    <row r="24" spans="1:15">
      <c r="A24" s="17"/>
      <c r="B24" s="93"/>
      <c r="C24" s="94"/>
      <c r="D24" s="97"/>
      <c r="E24" s="29"/>
      <c r="F24" s="100"/>
      <c r="G24" s="9"/>
      <c r="H24" s="9"/>
      <c r="I24" s="94"/>
      <c r="J24" s="94"/>
      <c r="K24" s="9"/>
      <c r="L24" s="9"/>
      <c r="M24" s="9"/>
      <c r="N24" s="9"/>
      <c r="O24" s="9"/>
    </row>
    <row r="25" spans="1:15">
      <c r="A25" s="17"/>
      <c r="B25" s="93"/>
      <c r="C25" s="94"/>
      <c r="D25" s="97"/>
      <c r="E25" s="29"/>
      <c r="F25" s="100"/>
      <c r="G25" s="9"/>
      <c r="H25" s="9"/>
      <c r="I25" s="94"/>
      <c r="J25" s="94"/>
      <c r="K25" s="9"/>
      <c r="L25" s="9"/>
      <c r="M25" s="9"/>
      <c r="N25" s="9"/>
      <c r="O25" s="9"/>
    </row>
    <row r="26" s="2" customFormat="1" ht="17.5" spans="1:15">
      <c r="A26" s="18"/>
      <c r="B26" s="112"/>
      <c r="C26" s="19"/>
      <c r="D26" s="20"/>
      <c r="E26" s="21"/>
      <c r="F26" s="39"/>
      <c r="G26" s="39"/>
      <c r="H26" s="39"/>
      <c r="I26" s="30"/>
      <c r="J26" s="18"/>
      <c r="K26" s="19"/>
      <c r="L26" s="19"/>
      <c r="M26" s="20"/>
      <c r="N26" s="19"/>
      <c r="O26" s="27"/>
    </row>
    <row r="27" spans="1:15">
      <c r="A27" s="22" t="s">
        <v>306</v>
      </c>
      <c r="B27" s="10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21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cp:lastPrinted>2021-11-13T05:36:00Z</cp:lastPrinted>
  <dcterms:modified xsi:type="dcterms:W3CDTF">2025-02-10T06:10:26Z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B895BBEE28DC4EC482B43E5B25EC5E64_13</vt:lpwstr>
  </property>
</Properties>
</file>