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8"/>
  </bookViews>
  <sheets>
    <sheet name="全码规格" sheetId="21" r:id="rId1"/>
  </sheets>
  <definedNames>
    <definedName name="CELL_RANGE">#REF!</definedName>
    <definedName name="_xlnm.Print_Area" localSheetId="0">全码规格!$A$1:$Q$35</definedName>
    <definedName name="TAB_RANGE" localSheetId="0">#REF!</definedName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<sst xmlns="http://schemas.openxmlformats.org/spreadsheetml/2006/main" count="164" uniqueCount="66">
  <si>
    <t>探路者产品规格表</t>
  </si>
  <si>
    <t>单位：cm</t>
  </si>
  <si>
    <t>产品代码：</t>
  </si>
  <si>
    <t>男式皮肤衣</t>
  </si>
  <si>
    <t>款号：</t>
  </si>
  <si>
    <t>TAZZEN81819款</t>
  </si>
  <si>
    <t xml:space="preserve">          号型</t>
  </si>
  <si>
    <t>S</t>
  </si>
  <si>
    <t>实际测量</t>
  </si>
  <si>
    <t>M</t>
  </si>
  <si>
    <t>L</t>
  </si>
  <si>
    <t>XL</t>
  </si>
  <si>
    <t>XXL</t>
  </si>
  <si>
    <t>XXXL</t>
  </si>
  <si>
    <t>4XL</t>
  </si>
  <si>
    <t>头版样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</si>
  <si>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</si>
  <si>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</si>
  <si>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</si>
  <si>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</si>
  <si>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</si>
  <si>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</si>
  <si>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</si>
  <si>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</si>
  <si>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</si>
  <si>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0/0.3</t>
  </si>
  <si>
    <t>0.3/0.5</t>
  </si>
  <si>
    <t>0.3/0</t>
  </si>
  <si>
    <t>0/0</t>
  </si>
  <si>
    <t>/</t>
  </si>
  <si>
    <t>前中长</t>
  </si>
  <si>
    <t>0.5/0</t>
  </si>
  <si>
    <t>0/0.5</t>
  </si>
  <si>
    <t>0.3/0.2</t>
  </si>
  <si>
    <t>胸围</t>
  </si>
  <si>
    <t>0.5/0.5</t>
  </si>
  <si>
    <t>腰围</t>
  </si>
  <si>
    <t>摆围</t>
  </si>
  <si>
    <t>肩宽</t>
  </si>
  <si>
    <t>0/0.0</t>
  </si>
  <si>
    <t>0.2/0</t>
  </si>
  <si>
    <t>0.5/0.2</t>
  </si>
  <si>
    <t>肩点袖长</t>
  </si>
  <si>
    <t>袖肥/2</t>
  </si>
  <si>
    <t>0..3/0.2</t>
  </si>
  <si>
    <t>袖肘围/2</t>
  </si>
  <si>
    <t>袖口围/2（拉量）</t>
  </si>
  <si>
    <t>袖口围/2（平量）</t>
  </si>
  <si>
    <t>0.3/0.3</t>
  </si>
  <si>
    <t>前领高</t>
  </si>
  <si>
    <t>上领围</t>
  </si>
  <si>
    <t>下领围</t>
  </si>
  <si>
    <t>0.2/0.5</t>
  </si>
  <si>
    <t>帽高</t>
  </si>
  <si>
    <t>帽宽（拉）</t>
  </si>
  <si>
    <t>0.3/0.2.3</t>
  </si>
  <si>
    <t>侧袋口长</t>
  </si>
  <si>
    <t>前胸LOGO距前中</t>
  </si>
  <si>
    <t>前胸LOGO距肩颈点</t>
  </si>
  <si>
    <t>注：</t>
  </si>
  <si>
    <t>外套类胸围——腋下侧缝2厘米处横量</t>
  </si>
  <si>
    <t>外套类袖肥——腋下袖底缝2厘米处横量</t>
  </si>
  <si>
    <t>后中袖长——四点量，从后中经肩点、经袖肘位量至水平袖口处</t>
  </si>
  <si>
    <t>袖笼深——领下口后中处垂直量至袖笼深线</t>
  </si>
  <si>
    <t>袖肥/2（参考值/推版软件都具有功能：给出袖山高袖山曲线对应袖窿等长自动得出袖肥）</t>
  </si>
  <si>
    <t>腰围：XXL以上尺寸以缩小前腰省为前提。后片后背宽腰省要保持，侧线腰省和前胸宽腰省可减少。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</si>
</sst>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</numFmts>
  <fonts count="76">
    <font>
      <sz val="11"/>
      <color indexed="8"/>
      <name val="宋体"/>
      <charset val="134"/>
    </font>
    <font>
      <sz val="10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軟正黑體"/>
      <charset val="136"/>
    </font>
    <font>
      <sz val="10"/>
      <color theme="1"/>
      <name val="微软雅黑"/>
      <charset val="134"/>
    </font>
    <font>
      <sz val="10"/>
      <color theme="1"/>
      <name val="微軟正黑體"/>
      <charset val="136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1"/>
      <color indexed="62"/>
      <name val="ＭＳ Ｐゴシック"/>
      <charset val="134"/>
    </font>
    <font>
      <sz val="12"/>
      <name val="宋体"/>
      <charset val="134"/>
    </font>
    <font>
      <b/>
      <sz val="11"/>
      <color indexed="63"/>
      <name val="ＭＳ Ｐゴシック"/>
      <charset val="134"/>
    </font>
    <font>
      <sz val="12"/>
      <color indexed="17"/>
      <name val="新細明體"/>
      <charset val="136"/>
    </font>
    <font>
      <sz val="10"/>
      <name val="Arial"/>
      <charset val="134"/>
    </font>
    <font>
      <sz val="11"/>
      <color indexed="17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u/>
      <sz val="11"/>
      <color indexed="61"/>
      <name val="ＭＳ Ｐゴシック"/>
      <charset val="134"/>
    </font>
    <font>
      <b/>
      <sz val="11"/>
      <color indexed="52"/>
      <name val="ＭＳ Ｐゴシック"/>
      <charset val="134"/>
    </font>
    <font>
      <sz val="1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6"/>
    </font>
    <font>
      <sz val="11"/>
      <color theme="1"/>
      <name val="宋体"/>
      <charset val="136"/>
      <scheme val="minor"/>
    </font>
    <font>
      <sz val="11"/>
      <color indexed="20"/>
      <name val="ＭＳ Ｐゴシック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ＭＳ Ｐゴシック"/>
      <charset val="134"/>
    </font>
    <font>
      <i/>
      <sz val="11"/>
      <color indexed="23"/>
      <name val="ＭＳ Ｐゴシック"/>
      <charset val="134"/>
    </font>
    <font>
      <sz val="11"/>
      <color indexed="10"/>
      <name val="ＭＳ Ｐゴシック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  <xf numFmtId="0" fontId="29" fillId="0" borderId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52" borderId="13" applyNumberFormat="0" applyAlignment="0" applyProtection="0">
      <alignment vertical="center"/>
    </xf>
    <xf numFmtId="0" fontId="35" fillId="53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9" borderId="13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176" fontId="29" fillId="0" borderId="0">
      <alignment vertical="center"/>
    </xf>
    <xf numFmtId="0" fontId="0" fillId="55" borderId="19" applyNumberFormat="0" applyFont="0" applyAlignment="0" applyProtection="0">
      <alignment vertical="center"/>
    </xf>
    <xf numFmtId="0" fontId="44" fillId="52" borderId="20" applyNumberFormat="0" applyAlignment="0" applyProtection="0">
      <alignment vertical="center"/>
    </xf>
    <xf numFmtId="0" fontId="45" fillId="0" borderId="0">
      <alignment horizontal="center"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53" borderId="14" applyNumberFormat="0" applyAlignment="0" applyProtection="0">
      <alignment vertical="center"/>
    </xf>
    <xf numFmtId="0" fontId="51" fillId="5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3" fillId="55" borderId="19" applyNumberFormat="0" applyFont="0" applyAlignment="0" applyProtection="0">
      <alignment vertical="center"/>
    </xf>
    <xf numFmtId="0" fontId="54" fillId="0" borderId="18" applyNumberFormat="0" applyFill="0" applyAlignment="0" applyProtection="0">
      <alignment vertical="center"/>
    </xf>
    <xf numFmtId="0" fontId="55" fillId="39" borderId="13" applyNumberFormat="0" applyAlignment="0" applyProtection="0">
      <alignment vertical="center"/>
    </xf>
    <xf numFmtId="43" fontId="56" fillId="0" borderId="0" applyFont="0" applyFill="0" applyBorder="0" applyAlignment="0" applyProtection="0">
      <alignment vertical="center"/>
    </xf>
    <xf numFmtId="41" fontId="56" fillId="0" borderId="0" applyFont="0" applyFill="0" applyBorder="0" applyAlignment="0" applyProtection="0">
      <alignment vertical="center"/>
    </xf>
    <xf numFmtId="0" fontId="57" fillId="52" borderId="20" applyNumberFormat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37" fillId="36" borderId="0" applyProtection="0">
      <alignment vertical="center"/>
    </xf>
    <xf numFmtId="9" fontId="5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1" fillId="0" borderId="15" applyNumberFormat="0" applyFill="0" applyAlignment="0" applyProtection="0">
      <alignment vertical="center"/>
    </xf>
    <xf numFmtId="0" fontId="62" fillId="0" borderId="16" applyNumberFormat="0" applyFill="0" applyAlignment="0" applyProtection="0">
      <alignment vertical="center"/>
    </xf>
    <xf numFmtId="0" fontId="63" fillId="0" borderId="1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6" fillId="55" borderId="19" applyNumberFormat="0" applyFont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65" fillId="52" borderId="13" applyNumberFormat="0" applyAlignment="0" applyProtection="0">
      <alignment vertical="center"/>
    </xf>
    <xf numFmtId="0" fontId="33" fillId="35" borderId="0" applyProtection="0">
      <alignment vertical="center"/>
    </xf>
    <xf numFmtId="40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center"/>
    </xf>
    <xf numFmtId="0" fontId="56" fillId="0" borderId="0">
      <alignment vertical="top"/>
    </xf>
    <xf numFmtId="0" fontId="0" fillId="0" borderId="0">
      <alignment vertical="top"/>
    </xf>
    <xf numFmtId="0" fontId="0" fillId="0" borderId="0" applyProtection="0">
      <alignment vertical="center"/>
    </xf>
    <xf numFmtId="0" fontId="56" fillId="0" borderId="0">
      <alignment vertical="center"/>
    </xf>
    <xf numFmtId="0" fontId="67" fillId="0" borderId="0">
      <alignment vertical="center"/>
    </xf>
    <xf numFmtId="0" fontId="56" fillId="0" borderId="0">
      <alignment vertical="center"/>
    </xf>
    <xf numFmtId="0" fontId="56" fillId="0" borderId="0" applyProtection="0">
      <alignment vertical="top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8" fillId="0" borderId="0">
      <alignment vertical="center"/>
    </xf>
    <xf numFmtId="0" fontId="69" fillId="0" borderId="0"/>
    <xf numFmtId="0" fontId="56" fillId="0" borderId="0">
      <alignment vertical="center"/>
    </xf>
    <xf numFmtId="0" fontId="70" fillId="35" borderId="0" applyNumberFormat="0" applyBorder="0" applyAlignment="0" applyProtection="0">
      <alignment vertical="center"/>
    </xf>
    <xf numFmtId="177" fontId="66" fillId="0" borderId="0" applyFont="0" applyFill="0" applyBorder="0" applyAlignment="0" applyProtection="0">
      <alignment vertical="center"/>
    </xf>
    <xf numFmtId="178" fontId="66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>
      <alignment vertical="center"/>
    </xf>
    <xf numFmtId="0" fontId="72" fillId="0" borderId="0">
      <alignment vertical="center"/>
    </xf>
    <xf numFmtId="0" fontId="73" fillId="0" borderId="21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6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5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42" applyFont="1" applyAlignment="1">
      <alignment horizontal="center"/>
    </xf>
    <xf numFmtId="0" fontId="1" fillId="0" borderId="0" xfId="148" applyFont="1" applyAlignment="1">
      <alignment horizontal="center"/>
    </xf>
    <xf numFmtId="0" fontId="1" fillId="0" borderId="0" xfId="142" applyFont="1" applyAlignment="1"/>
    <xf numFmtId="0" fontId="1" fillId="0" borderId="0" xfId="150" applyFont="1" applyAlignment="1">
      <alignment horizontal="center" vertical="center"/>
    </xf>
    <xf numFmtId="0" fontId="2" fillId="0" borderId="0" xfId="150" applyFont="1" applyAlignment="1">
      <alignment horizontal="center" vertical="center"/>
    </xf>
    <xf numFmtId="0" fontId="3" fillId="0" borderId="0" xfId="150" applyFont="1" applyAlignment="1">
      <alignment horizontal="center" vertical="center"/>
    </xf>
    <xf numFmtId="0" fontId="3" fillId="0" borderId="1" xfId="150" applyFont="1" applyBorder="1" applyAlignment="1">
      <alignment horizontal="center" vertical="center"/>
    </xf>
    <xf numFmtId="0" fontId="3" fillId="0" borderId="2" xfId="150" applyFont="1" applyBorder="1" applyAlignment="1">
      <alignment horizontal="center" vertical="center"/>
    </xf>
    <xf numFmtId="0" fontId="3" fillId="2" borderId="1" xfId="150" applyFont="1" applyFill="1" applyBorder="1" applyAlignment="1">
      <alignment horizontal="center" vertical="center"/>
    </xf>
    <xf numFmtId="0" fontId="3" fillId="0" borderId="3" xfId="150" applyFont="1" applyBorder="1" applyAlignment="1">
      <alignment horizontal="center" vertical="center"/>
    </xf>
    <xf numFmtId="0" fontId="3" fillId="0" borderId="3" xfId="142" applyFont="1" applyBorder="1" applyAlignment="1">
      <alignment horizontal="center"/>
    </xf>
    <xf numFmtId="0" fontId="1" fillId="0" borderId="1" xfId="144" applyFont="1" applyBorder="1" applyAlignment="1">
      <alignment horizontal="center"/>
    </xf>
    <xf numFmtId="0" fontId="4" fillId="0" borderId="1" xfId="144" applyFont="1" applyBorder="1" applyAlignment="1">
      <alignment horizontal="center"/>
    </xf>
    <xf numFmtId="0" fontId="1" fillId="2" borderId="1" xfId="137" applyFont="1" applyFill="1" applyBorder="1" applyAlignment="1">
      <alignment horizontal="center" vertical="center"/>
    </xf>
    <xf numFmtId="0" fontId="3" fillId="0" borderId="1" xfId="142" applyFont="1" applyBorder="1" applyAlignment="1">
      <alignment horizontal="center"/>
    </xf>
    <xf numFmtId="0" fontId="4" fillId="2" borderId="1" xfId="137" applyFont="1" applyFill="1" applyBorder="1" applyAlignment="1">
      <alignment horizontal="center" vertical="center"/>
    </xf>
    <xf numFmtId="0" fontId="1" fillId="2" borderId="1" xfId="144" applyNumberFormat="1" applyFont="1" applyFill="1" applyBorder="1" applyAlignment="1">
      <alignment horizontal="center"/>
    </xf>
    <xf numFmtId="0" fontId="1" fillId="2" borderId="1" xfId="144" applyFont="1" applyFill="1" applyBorder="1" applyAlignment="1">
      <alignment horizontal="center"/>
    </xf>
    <xf numFmtId="0" fontId="1" fillId="2" borderId="1" xfId="148" applyFont="1" applyFill="1" applyBorder="1" applyAlignment="1">
      <alignment horizontal="center" vertical="center"/>
    </xf>
    <xf numFmtId="0" fontId="3" fillId="0" borderId="1" xfId="148" applyFont="1" applyBorder="1" applyAlignment="1">
      <alignment horizontal="center"/>
    </xf>
    <xf numFmtId="0" fontId="1" fillId="0" borderId="1" xfId="137" applyFont="1" applyBorder="1" applyAlignment="1">
      <alignment horizontal="center" vertical="center"/>
    </xf>
    <xf numFmtId="0" fontId="4" fillId="0" borderId="1" xfId="137" applyFont="1" applyBorder="1" applyAlignment="1">
      <alignment horizontal="center" vertical="center"/>
    </xf>
    <xf numFmtId="0" fontId="5" fillId="0" borderId="1" xfId="144" applyFont="1" applyBorder="1" applyAlignment="1">
      <alignment horizontal="center"/>
    </xf>
    <xf numFmtId="0" fontId="6" fillId="0" borderId="1" xfId="144" applyFont="1" applyBorder="1" applyAlignment="1">
      <alignment horizontal="center"/>
    </xf>
    <xf numFmtId="0" fontId="1" fillId="2" borderId="1" xfId="151" applyFont="1" applyFill="1" applyBorder="1" applyAlignment="1">
      <alignment horizontal="center" vertical="center"/>
    </xf>
    <xf numFmtId="0" fontId="1" fillId="0" borderId="1" xfId="150" applyFont="1" applyBorder="1" applyAlignment="1">
      <alignment horizontal="center" vertical="center"/>
    </xf>
    <xf numFmtId="0" fontId="4" fillId="0" borderId="1" xfId="150" applyFont="1" applyBorder="1" applyAlignment="1">
      <alignment horizontal="center" vertical="center"/>
    </xf>
    <xf numFmtId="0" fontId="7" fillId="0" borderId="1" xfId="148" applyFont="1" applyBorder="1" applyAlignment="1">
      <alignment horizontal="center"/>
    </xf>
    <xf numFmtId="0" fontId="1" fillId="0" borderId="4" xfId="150" applyFont="1" applyBorder="1" applyAlignment="1">
      <alignment vertical="center"/>
    </xf>
    <xf numFmtId="0" fontId="1" fillId="0" borderId="0" xfId="150" applyFont="1" applyAlignment="1">
      <alignment vertical="center"/>
    </xf>
    <xf numFmtId="14" fontId="3" fillId="0" borderId="0" xfId="150" applyNumberFormat="1" applyFont="1" applyAlignment="1">
      <alignment horizontal="center" vertical="center"/>
    </xf>
    <xf numFmtId="0" fontId="3" fillId="0" borderId="1" xfId="150" applyFont="1" applyBorder="1" applyAlignment="1">
      <alignment horizontal="center" vertical="center"/>
    </xf>
    <xf numFmtId="0" fontId="1" fillId="0" borderId="1" xfId="150" applyFont="1" applyBorder="1" applyAlignment="1">
      <alignment horizontal="center" vertical="center"/>
    </xf>
    <xf numFmtId="0" fontId="1" fillId="0" borderId="1" xfId="142" applyFont="1" applyBorder="1" applyAlignment="1">
      <alignment horizontal="center" vertical="center"/>
    </xf>
    <xf numFmtId="0" fontId="1" fillId="0" borderId="1" xfId="148" applyFont="1" applyBorder="1" applyAlignment="1">
      <alignment horizontal="center" vertical="center"/>
    </xf>
    <xf numFmtId="0" fontId="1" fillId="0" borderId="0" xfId="148" applyFont="1" applyAlignment="1">
      <alignment horizontal="left"/>
    </xf>
    <xf numFmtId="14" fontId="1" fillId="0" borderId="1" xfId="142" applyNumberFormat="1" applyFont="1" applyBorder="1" applyAlignment="1">
      <alignment horizontal="center" vertical="center"/>
    </xf>
    <xf numFmtId="14" fontId="1" fillId="0" borderId="0" xfId="142" applyNumberFormat="1" applyFont="1" applyAlignment="1">
      <alignment horizontal="center"/>
    </xf>
    <xf numFmtId="0" fontId="1" fillId="0" borderId="1" xfId="142" applyFont="1" applyBorder="1" applyAlignment="1">
      <alignment horizontal="center"/>
    </xf>
  </cellXfs>
  <cellStyles count="1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6" xfId="66"/>
    <cellStyle name="40% - アクセント 1" xfId="67"/>
    <cellStyle name="40% - アクセント 2" xfId="68"/>
    <cellStyle name="40% - アクセント 3" xfId="69"/>
    <cellStyle name="40% - アクセント 6" xfId="70"/>
    <cellStyle name="60% - Accent1" xfId="71"/>
    <cellStyle name="60% - Accent2" xfId="72"/>
    <cellStyle name="60% - Accent3" xfId="73"/>
    <cellStyle name="60% - Accent4" xfId="74"/>
    <cellStyle name="60% - Accent5" xfId="75"/>
    <cellStyle name="60% - Accent6" xfId="76"/>
    <cellStyle name="60% - アクセント 1" xfId="77"/>
    <cellStyle name="60% - アクセント 2" xfId="78"/>
    <cellStyle name="60% - アクセント 3" xfId="79"/>
    <cellStyle name="60% - アクセント 4" xfId="80"/>
    <cellStyle name="60% - アクセント 5" xfId="81"/>
    <cellStyle name="60% - アクセント 6" xfId="82"/>
    <cellStyle name="Accent1" xfId="83"/>
    <cellStyle name="Accent2" xfId="84"/>
    <cellStyle name="Accent3" xfId="85"/>
    <cellStyle name="Accent6" xfId="86"/>
    <cellStyle name="Bad" xfId="87"/>
    <cellStyle name="Calculation" xfId="88"/>
    <cellStyle name="Check Cell" xfId="89"/>
    <cellStyle name="Explanatory Text" xfId="90"/>
    <cellStyle name="Good" xfId="91"/>
    <cellStyle name="Heading 1" xfId="92"/>
    <cellStyle name="Heading 2" xfId="93"/>
    <cellStyle name="Heading 3" xfId="94"/>
    <cellStyle name="Heading 4" xfId="95"/>
    <cellStyle name="Input" xfId="96"/>
    <cellStyle name="Linked Cell" xfId="97"/>
    <cellStyle name="Neutral" xfId="98"/>
    <cellStyle name="Normal_~0578341" xfId="99"/>
    <cellStyle name="Note" xfId="100"/>
    <cellStyle name="Output" xfId="101"/>
    <cellStyle name="S2" xfId="102"/>
    <cellStyle name="Title" xfId="103"/>
    <cellStyle name="Total" xfId="104"/>
    <cellStyle name="Warning Text" xfId="105"/>
    <cellStyle name="アクセント 1" xfId="106"/>
    <cellStyle name="アクセント 2" xfId="107"/>
    <cellStyle name="アクセント 3" xfId="108"/>
    <cellStyle name="アクセント 6" xfId="109"/>
    <cellStyle name="タイトル" xfId="110"/>
    <cellStyle name="チェック セル" xfId="111"/>
    <cellStyle name="どちらでもない" xfId="112"/>
    <cellStyle name="ハイパーリンク_組曲プレゼン.xls" xfId="113"/>
    <cellStyle name="メモ" xfId="114"/>
    <cellStyle name="リンク セル" xfId="115"/>
    <cellStyle name="入力" xfId="116"/>
    <cellStyle name="千位分隔 2" xfId="117"/>
    <cellStyle name="千位分隔[0] 2" xfId="118"/>
    <cellStyle name="出力" xfId="119"/>
    <cellStyle name="好_TADA2412女款梭织羽绒服" xfId="120"/>
    <cellStyle name="好_下单表" xfId="121"/>
    <cellStyle name="百分比 2" xfId="122"/>
    <cellStyle name="百分比 2 2" xfId="123"/>
    <cellStyle name="百分比 3" xfId="124"/>
    <cellStyle name="良い" xfId="125"/>
    <cellStyle name="見出し 1" xfId="126"/>
    <cellStyle name="見出し 2" xfId="127"/>
    <cellStyle name="見出し 3" xfId="128"/>
    <cellStyle name="見出し 4" xfId="129"/>
    <cellStyle name="注释 2 2" xfId="130"/>
    <cellStyle name="表示済みのハイパーリンク_組曲プレゼン.xls" xfId="131"/>
    <cellStyle name="計算" xfId="132"/>
    <cellStyle name="差_下单表" xfId="133"/>
    <cellStyle name="桁区切り [0.00]_組曲プレゼン.xls" xfId="134"/>
    <cellStyle name="桁区切り_組曲プレゼン.xls" xfId="135"/>
    <cellStyle name="常规 10 11" xfId="136"/>
    <cellStyle name="常规 2" xfId="137"/>
    <cellStyle name="常规 2 2 2" xfId="138"/>
    <cellStyle name="常规 2 2 4 2" xfId="139"/>
    <cellStyle name="常规 2 3 4 3" xfId="140"/>
    <cellStyle name="常规 2 5 2" xfId="141"/>
    <cellStyle name="常规 23" xfId="142"/>
    <cellStyle name="常规 23 2 2" xfId="143"/>
    <cellStyle name="常规 23 2 3" xfId="144"/>
    <cellStyle name="常规 3 2_152" xfId="145"/>
    <cellStyle name="常规 38 2" xfId="146"/>
    <cellStyle name="常规 40" xfId="147"/>
    <cellStyle name="常规 40 5 2" xfId="148"/>
    <cellStyle name="常规 43" xfId="149"/>
    <cellStyle name="常规 71" xfId="150"/>
    <cellStyle name="常规_110509_2006-09-28" xfId="151"/>
    <cellStyle name="悪い" xfId="152"/>
    <cellStyle name="通貨 [0.00]_組曲プレゼン.xls" xfId="153"/>
    <cellStyle name="通貨_組曲プレゼン.xls" xfId="154"/>
    <cellStyle name="超链接 2" xfId="155"/>
    <cellStyle name="超链接 2 2" xfId="156"/>
    <cellStyle name="超链接 3" xfId="157"/>
    <cellStyle name="集計" xfId="158"/>
    <cellStyle name="説明文" xfId="159"/>
    <cellStyle name="標準_組曲プレゼン.xls" xfId="160"/>
    <cellStyle name="警告文" xfId="161"/>
    <cellStyle name="표준_CB525WCB520CB521CB527 자재리스트_MATERIAL LIST GREEN LAMB GL550 GL551(BULK)" xfId="16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190887</xdr:rowOff>
    </xdr:from>
    <xdr:to>
      <xdr:col>1</xdr:col>
      <xdr:colOff>0</xdr:colOff>
      <xdr:row>5</xdr:row>
      <xdr:rowOff>192156</xdr:rowOff>
    </xdr:to>
    <xdr:cxnSp>
      <xdr:nvCxnSpPr>
        <xdr:cNvPr id="2" name="直接连接符 1"/>
        <xdr:cNvCxnSpPr/>
      </xdr:nvCxnSpPr>
      <xdr:spPr>
        <a:xfrm>
          <a:off x="0" y="923925"/>
          <a:ext cx="1400175" cy="43942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S33"/>
  <sheetViews>
    <sheetView tabSelected="1" zoomScale="115" zoomScaleNormal="115" zoomScaleSheetLayoutView="115" workbookViewId="0">
      <selection activeCell="Q7" sqref="Q7"/>
    </sheetView>
  </sheetViews>
  <sheetFormatPr defaultColWidth="9" defaultRowHeight="16.5"/>
  <cols>
    <col min="1" max="1" width="18.375" style="4" customWidth="1"/>
    <col min="2" max="2" width="7.875" style="4" customWidth="1"/>
    <col min="3" max="3" width="6.75" style="4" customWidth="1"/>
    <col min="4" max="4" width="8.375" style="4" customWidth="1"/>
    <col min="5" max="5" width="7.125" style="4" customWidth="1"/>
    <col min="6" max="7" width="8" style="4" customWidth="1"/>
    <col min="8" max="8" width="9" style="4" customWidth="1"/>
    <col min="9" max="9" width="8.625" style="4" customWidth="1"/>
    <col min="10" max="10" width="9.5" style="4" customWidth="1"/>
    <col min="11" max="11" width="8.125" style="4" customWidth="1"/>
    <col min="12" max="12" width="9.5" style="4" customWidth="1"/>
    <col min="13" max="13" width="7.625" style="4" customWidth="1"/>
    <col min="14" max="14" width="8" style="4" customWidth="1"/>
    <col min="15" max="18" width="9" style="4"/>
    <col min="19" max="19" width="9" style="4" hidden="1" customWidth="1"/>
    <col min="20" max="16384" width="9" style="4"/>
  </cols>
  <sheetData>
    <row r="1" ht="24.75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31"/>
      <c r="L2" s="31"/>
      <c r="M2" s="6"/>
      <c r="N2" s="6"/>
    </row>
    <row r="3" spans="1:15">
      <c r="A3" s="7" t="s">
        <v>2</v>
      </c>
      <c r="B3" s="7" t="s">
        <v>3</v>
      </c>
      <c r="C3" s="7"/>
      <c r="D3" s="7"/>
      <c r="E3" s="7"/>
      <c r="F3" s="7"/>
      <c r="G3" s="7"/>
      <c r="H3" s="7"/>
      <c r="I3" s="7"/>
      <c r="J3" s="7" t="s">
        <v>4</v>
      </c>
      <c r="K3" s="7"/>
      <c r="L3" s="32" t="s">
        <v>5</v>
      </c>
      <c r="M3" s="32"/>
      <c r="N3" s="32"/>
      <c r="O3" s="32"/>
    </row>
    <row r="5" ht="18" customHeight="1" spans="1:19">
      <c r="A5" s="8" t="s">
        <v>6</v>
      </c>
      <c r="B5" s="7" t="s">
        <v>7</v>
      </c>
      <c r="C5" s="7" t="s">
        <v>8</v>
      </c>
      <c r="D5" s="7" t="s">
        <v>9</v>
      </c>
      <c r="E5" s="9" t="s">
        <v>8</v>
      </c>
      <c r="F5" s="9" t="s">
        <v>10</v>
      </c>
      <c r="G5" s="7" t="s">
        <v>8</v>
      </c>
      <c r="H5" s="7" t="s">
        <v>11</v>
      </c>
      <c r="I5" s="7" t="s">
        <v>8</v>
      </c>
      <c r="J5" s="7" t="s">
        <v>12</v>
      </c>
      <c r="K5" s="7" t="s">
        <v>8</v>
      </c>
      <c r="L5" s="7" t="s">
        <v>13</v>
      </c>
      <c r="M5" s="7" t="s">
        <v>8</v>
      </c>
      <c r="N5" s="7" t="s">
        <v>14</v>
      </c>
      <c r="O5" s="7" t="s">
        <v>8</v>
      </c>
      <c r="S5" s="7" t="s">
        <v>15</v>
      </c>
    </row>
    <row r="6" ht="18" customHeight="1" spans="1:19">
      <c r="A6" s="10" t="s">
        <v>16</v>
      </c>
      <c r="B6" s="7" t="s">
        <v>17</v>
      </c>
      <c r="C6" s="7"/>
      <c r="D6" s="7" t="s">
        <v>18</v>
      </c>
      <c r="E6" s="9"/>
      <c r="F6" s="9" t="s">
        <v>19</v>
      </c>
      <c r="G6" s="7"/>
      <c r="H6" s="7" t="s">
        <v>20</v>
      </c>
      <c r="I6" s="7"/>
      <c r="J6" s="7" t="s">
        <v>21</v>
      </c>
      <c r="K6" s="7"/>
      <c r="L6" s="7" t="s">
        <v>22</v>
      </c>
      <c r="M6" s="7"/>
      <c r="N6" s="7" t="s">
        <v>23</v>
      </c>
      <c r="O6" s="33"/>
      <c r="S6" s="7" t="s">
        <v>19</v>
      </c>
    </row>
    <row r="7" s="1" customFormat="1" spans="1:19">
      <c r="A7" s="11" t="s">
        <v>24</v>
      </c>
      <c r="B7" s="12">
        <f>D7-1</f>
        <v>67</v>
      </c>
      <c r="C7" s="13" t="s">
        <v>25</v>
      </c>
      <c r="D7" s="12">
        <f>F7-2</f>
        <v>68</v>
      </c>
      <c r="E7" s="14" t="s">
        <v>26</v>
      </c>
      <c r="F7" s="14">
        <v>70</v>
      </c>
      <c r="G7" s="12" t="s">
        <v>27</v>
      </c>
      <c r="H7" s="12">
        <f>F7+2</f>
        <v>72</v>
      </c>
      <c r="I7" s="12" t="s">
        <v>27</v>
      </c>
      <c r="J7" s="12">
        <f>H7+2</f>
        <v>74</v>
      </c>
      <c r="K7" s="12" t="s">
        <v>28</v>
      </c>
      <c r="L7" s="12">
        <f>J7+1</f>
        <v>75</v>
      </c>
      <c r="M7" s="12" t="s">
        <v>28</v>
      </c>
      <c r="N7" s="12">
        <f>L7+1</f>
        <v>76</v>
      </c>
      <c r="O7" s="34" t="s">
        <v>29</v>
      </c>
      <c r="S7" s="7">
        <v>71</v>
      </c>
    </row>
    <row r="8" s="1" customFormat="1" spans="1:19">
      <c r="A8" s="15" t="s">
        <v>30</v>
      </c>
      <c r="B8" s="12">
        <f>D8-1</f>
        <v>64</v>
      </c>
      <c r="C8" s="13" t="s">
        <v>28</v>
      </c>
      <c r="D8" s="12">
        <f>F8-2</f>
        <v>65</v>
      </c>
      <c r="E8" s="16" t="s">
        <v>31</v>
      </c>
      <c r="F8" s="14">
        <v>67</v>
      </c>
      <c r="G8" s="12" t="s">
        <v>32</v>
      </c>
      <c r="H8" s="12">
        <f>F8+2</f>
        <v>69</v>
      </c>
      <c r="I8" s="12" t="s">
        <v>32</v>
      </c>
      <c r="J8" s="12">
        <f>H8+2</f>
        <v>71</v>
      </c>
      <c r="K8" s="12" t="s">
        <v>33</v>
      </c>
      <c r="L8" s="12">
        <f>J8+1</f>
        <v>72</v>
      </c>
      <c r="M8" s="12" t="s">
        <v>25</v>
      </c>
      <c r="N8" s="12">
        <f>L8+1</f>
        <v>73</v>
      </c>
      <c r="O8" s="34" t="s">
        <v>29</v>
      </c>
      <c r="S8" s="7">
        <v>69</v>
      </c>
    </row>
    <row r="9" s="1" customFormat="1" spans="1:19">
      <c r="A9" s="15" t="s">
        <v>34</v>
      </c>
      <c r="B9" s="12">
        <f>D9-4</f>
        <v>108</v>
      </c>
      <c r="C9" s="13" t="s">
        <v>31</v>
      </c>
      <c r="D9" s="12">
        <f>F9-4</f>
        <v>112</v>
      </c>
      <c r="E9" s="17" t="s">
        <v>28</v>
      </c>
      <c r="F9" s="18">
        <v>116</v>
      </c>
      <c r="G9" s="12" t="s">
        <v>28</v>
      </c>
      <c r="H9" s="12">
        <f>F9+4</f>
        <v>120</v>
      </c>
      <c r="I9" s="12" t="s">
        <v>35</v>
      </c>
      <c r="J9" s="12">
        <f>H9+4</f>
        <v>124</v>
      </c>
      <c r="K9" s="12" t="s">
        <v>28</v>
      </c>
      <c r="L9" s="12">
        <f>J9+6</f>
        <v>130</v>
      </c>
      <c r="M9" s="12" t="s">
        <v>32</v>
      </c>
      <c r="N9" s="12">
        <f>L9+6</f>
        <v>136</v>
      </c>
      <c r="O9" s="34" t="s">
        <v>29</v>
      </c>
      <c r="S9" s="7">
        <v>112</v>
      </c>
    </row>
    <row r="10" s="1" customFormat="1" spans="1:19">
      <c r="A10" s="15" t="s">
        <v>36</v>
      </c>
      <c r="B10" s="12">
        <f>D10-4</f>
        <v>-8</v>
      </c>
      <c r="C10" s="12"/>
      <c r="D10" s="12">
        <f>F10-4</f>
        <v>-4</v>
      </c>
      <c r="E10" s="18"/>
      <c r="F10" s="18"/>
      <c r="G10" s="12"/>
      <c r="H10" s="12">
        <f>F10+4</f>
        <v>4</v>
      </c>
      <c r="I10" s="12"/>
      <c r="J10" s="12">
        <f>H10+5</f>
        <v>9</v>
      </c>
      <c r="K10" s="12"/>
      <c r="L10" s="12">
        <f>J10+6</f>
        <v>15</v>
      </c>
      <c r="M10" s="12" t="s">
        <v>28</v>
      </c>
      <c r="N10" s="12">
        <f>L10+7</f>
        <v>22</v>
      </c>
      <c r="O10" s="34" t="s">
        <v>29</v>
      </c>
      <c r="S10" s="7">
        <v>108</v>
      </c>
    </row>
    <row r="11" s="1" customFormat="1" spans="1:19">
      <c r="A11" s="15" t="s">
        <v>37</v>
      </c>
      <c r="B11" s="12">
        <f>D11-4</f>
        <v>104</v>
      </c>
      <c r="C11" s="13" t="s">
        <v>32</v>
      </c>
      <c r="D11" s="12">
        <f>F11-4</f>
        <v>108</v>
      </c>
      <c r="E11" s="19" t="s">
        <v>26</v>
      </c>
      <c r="F11" s="19">
        <v>112</v>
      </c>
      <c r="G11" s="12" t="s">
        <v>31</v>
      </c>
      <c r="H11" s="12">
        <f>F11+4</f>
        <v>116</v>
      </c>
      <c r="I11" s="12" t="s">
        <v>31</v>
      </c>
      <c r="J11" s="12">
        <f>H11+5</f>
        <v>121</v>
      </c>
      <c r="K11" s="12" t="s">
        <v>32</v>
      </c>
      <c r="L11" s="12">
        <f>J11+6</f>
        <v>127</v>
      </c>
      <c r="M11" s="12" t="s">
        <v>25</v>
      </c>
      <c r="N11" s="12">
        <f>L11+7</f>
        <v>134</v>
      </c>
      <c r="O11" s="34" t="s">
        <v>29</v>
      </c>
      <c r="S11" s="7">
        <v>110</v>
      </c>
    </row>
    <row r="12" s="2" customFormat="1" spans="1:19">
      <c r="A12" s="20" t="s">
        <v>38</v>
      </c>
      <c r="B12" s="21">
        <f>D12-1.5</f>
        <v>52.7</v>
      </c>
      <c r="C12" s="22" t="s">
        <v>28</v>
      </c>
      <c r="D12" s="21">
        <f>F12-1.8</f>
        <v>54.2</v>
      </c>
      <c r="E12" s="19" t="s">
        <v>28</v>
      </c>
      <c r="F12" s="19">
        <v>56</v>
      </c>
      <c r="G12" s="21" t="s">
        <v>28</v>
      </c>
      <c r="H12" s="21">
        <f>F12+1.8</f>
        <v>57.8</v>
      </c>
      <c r="I12" s="12" t="s">
        <v>39</v>
      </c>
      <c r="J12" s="21">
        <f>H12+1.8</f>
        <v>59.6</v>
      </c>
      <c r="K12" s="21" t="s">
        <v>40</v>
      </c>
      <c r="L12" s="21">
        <f>J12+1.7</f>
        <v>61.3</v>
      </c>
      <c r="M12" s="21" t="s">
        <v>41</v>
      </c>
      <c r="N12" s="21">
        <f>L12+1.7</f>
        <v>63</v>
      </c>
      <c r="O12" s="35" t="s">
        <v>29</v>
      </c>
      <c r="P12" s="36"/>
      <c r="Q12" s="36"/>
      <c r="S12" s="7"/>
    </row>
    <row r="13" s="2" customFormat="1" spans="1:19">
      <c r="A13" s="20" t="s">
        <v>42</v>
      </c>
      <c r="B13" s="21">
        <f>D13-0.3</f>
        <v>59.1</v>
      </c>
      <c r="C13" s="22" t="s">
        <v>27</v>
      </c>
      <c r="D13" s="21">
        <f>F13-0.6</f>
        <v>59.4</v>
      </c>
      <c r="E13" s="18" t="s">
        <v>28</v>
      </c>
      <c r="F13" s="18">
        <v>60</v>
      </c>
      <c r="G13" s="21" t="s">
        <v>26</v>
      </c>
      <c r="H13" s="21">
        <f>F13+0.6</f>
        <v>60.6</v>
      </c>
      <c r="I13" s="12" t="s">
        <v>26</v>
      </c>
      <c r="J13" s="21">
        <f>H13+0.6</f>
        <v>61.2</v>
      </c>
      <c r="K13" s="21" t="s">
        <v>28</v>
      </c>
      <c r="L13" s="21">
        <f>J13+0.3</f>
        <v>61.5</v>
      </c>
      <c r="M13" s="21" t="s">
        <v>27</v>
      </c>
      <c r="N13" s="21">
        <f>L13+0.3</f>
        <v>61.8</v>
      </c>
      <c r="O13" s="35" t="s">
        <v>29</v>
      </c>
      <c r="S13" s="7">
        <v>63</v>
      </c>
    </row>
    <row r="14" s="1" customFormat="1" spans="1:19">
      <c r="A14" s="15" t="s">
        <v>43</v>
      </c>
      <c r="B14" s="12">
        <f>D14-0.8</f>
        <v>21.4</v>
      </c>
      <c r="C14" s="13" t="s">
        <v>28</v>
      </c>
      <c r="D14" s="12">
        <f>F14-0.8</f>
        <v>22.2</v>
      </c>
      <c r="E14" s="18" t="s">
        <v>44</v>
      </c>
      <c r="F14" s="18">
        <v>23</v>
      </c>
      <c r="G14" s="12" t="s">
        <v>31</v>
      </c>
      <c r="H14" s="12">
        <f>F14+0.8</f>
        <v>23.8</v>
      </c>
      <c r="I14" s="12" t="s">
        <v>31</v>
      </c>
      <c r="J14" s="12">
        <f>H14+0.8</f>
        <v>24.6</v>
      </c>
      <c r="K14" s="12" t="s">
        <v>33</v>
      </c>
      <c r="L14" s="12">
        <f>J14+1.3</f>
        <v>25.9</v>
      </c>
      <c r="M14" s="12" t="s">
        <v>28</v>
      </c>
      <c r="N14" s="12">
        <f>L14+1.3</f>
        <v>27.2</v>
      </c>
      <c r="O14" s="34" t="s">
        <v>29</v>
      </c>
      <c r="S14" s="7">
        <v>21.5</v>
      </c>
    </row>
    <row r="15" s="1" customFormat="1" spans="1:19">
      <c r="A15" s="15" t="s">
        <v>45</v>
      </c>
      <c r="B15" s="12">
        <f>D15-0.7</f>
        <v>15.6</v>
      </c>
      <c r="C15" s="13" t="s">
        <v>28</v>
      </c>
      <c r="D15" s="12">
        <f>F15-0.7</f>
        <v>16.3</v>
      </c>
      <c r="E15" s="18" t="s">
        <v>28</v>
      </c>
      <c r="F15" s="18">
        <v>17</v>
      </c>
      <c r="G15" s="12" t="s">
        <v>28</v>
      </c>
      <c r="H15" s="12">
        <f>F15+0.7</f>
        <v>17.7</v>
      </c>
      <c r="I15" s="12" t="s">
        <v>39</v>
      </c>
      <c r="J15" s="12">
        <f>H15+0.7</f>
        <v>18.4</v>
      </c>
      <c r="K15" s="12" t="s">
        <v>28</v>
      </c>
      <c r="L15" s="12">
        <f>J15+1</f>
        <v>19.4</v>
      </c>
      <c r="M15" s="12" t="s">
        <v>28</v>
      </c>
      <c r="N15" s="12">
        <f>L15+1</f>
        <v>20.4</v>
      </c>
      <c r="O15" s="37" t="s">
        <v>29</v>
      </c>
      <c r="P15" s="38"/>
      <c r="Q15" s="38"/>
      <c r="S15" s="7">
        <v>18</v>
      </c>
    </row>
    <row r="16" s="3" customFormat="1" spans="1:19">
      <c r="A16" s="15" t="s">
        <v>46</v>
      </c>
      <c r="B16" s="23">
        <f>D16-0.5</f>
        <v>14</v>
      </c>
      <c r="C16" s="24" t="s">
        <v>28</v>
      </c>
      <c r="D16" s="23">
        <f>F16-0.5</f>
        <v>14.5</v>
      </c>
      <c r="E16" s="18" t="s">
        <v>28</v>
      </c>
      <c r="F16" s="18">
        <v>15</v>
      </c>
      <c r="G16" s="23" t="s">
        <v>28</v>
      </c>
      <c r="H16" s="23">
        <f>F16+0.5</f>
        <v>15.5</v>
      </c>
      <c r="I16" s="12" t="s">
        <v>39</v>
      </c>
      <c r="J16" s="23">
        <f>H16+0.5</f>
        <v>16</v>
      </c>
      <c r="K16" s="23" t="s">
        <v>28</v>
      </c>
      <c r="L16" s="23">
        <f>J16+0.7</f>
        <v>16.7</v>
      </c>
      <c r="M16" s="23" t="s">
        <v>28</v>
      </c>
      <c r="N16" s="23">
        <f>L16+0.7</f>
        <v>17.4</v>
      </c>
      <c r="O16" s="34" t="s">
        <v>29</v>
      </c>
      <c r="S16" s="7">
        <v>13.5</v>
      </c>
    </row>
    <row r="17" s="3" customFormat="1" spans="1:19">
      <c r="A17" s="15" t="s">
        <v>47</v>
      </c>
      <c r="B17" s="12">
        <f>D17-0.5</f>
        <v>9</v>
      </c>
      <c r="C17" s="13" t="s">
        <v>27</v>
      </c>
      <c r="D17" s="12">
        <f>F17-0.5</f>
        <v>9.5</v>
      </c>
      <c r="E17" s="18" t="s">
        <v>28</v>
      </c>
      <c r="F17" s="18">
        <v>10</v>
      </c>
      <c r="G17" s="12" t="s">
        <v>28</v>
      </c>
      <c r="H17" s="12">
        <f>F17+0.5</f>
        <v>10.5</v>
      </c>
      <c r="I17" s="12" t="s">
        <v>48</v>
      </c>
      <c r="J17" s="12">
        <f>H17+0.5</f>
        <v>11</v>
      </c>
      <c r="K17" s="12" t="s">
        <v>28</v>
      </c>
      <c r="L17" s="12">
        <f>J17+0.7</f>
        <v>11.7</v>
      </c>
      <c r="M17" s="12" t="s">
        <v>28</v>
      </c>
      <c r="N17" s="12">
        <f>L17+0.7</f>
        <v>12.4</v>
      </c>
      <c r="O17" s="34" t="s">
        <v>29</v>
      </c>
      <c r="S17" s="7">
        <v>11</v>
      </c>
    </row>
    <row r="18" s="3" customFormat="1" spans="1:19">
      <c r="A18" s="15" t="s">
        <v>49</v>
      </c>
      <c r="B18" s="12">
        <f>D18</f>
        <v>10</v>
      </c>
      <c r="C18" s="13" t="s">
        <v>28</v>
      </c>
      <c r="D18" s="12">
        <f>F18</f>
        <v>10</v>
      </c>
      <c r="E18" s="18" t="s">
        <v>40</v>
      </c>
      <c r="F18" s="18">
        <v>10</v>
      </c>
      <c r="G18" s="12" t="s">
        <v>40</v>
      </c>
      <c r="H18" s="12">
        <f>F18</f>
        <v>10</v>
      </c>
      <c r="I18" s="12" t="s">
        <v>40</v>
      </c>
      <c r="J18" s="12">
        <f>H18</f>
        <v>10</v>
      </c>
      <c r="K18" s="12" t="s">
        <v>28</v>
      </c>
      <c r="L18" s="12">
        <f>J18</f>
        <v>10</v>
      </c>
      <c r="M18" s="12" t="s">
        <v>28</v>
      </c>
      <c r="N18" s="12">
        <f>L18</f>
        <v>10</v>
      </c>
      <c r="O18" s="34" t="s">
        <v>29</v>
      </c>
      <c r="S18" s="7">
        <v>9</v>
      </c>
    </row>
    <row r="19" s="3" customFormat="1" hidden="1" spans="1:19">
      <c r="A19" s="15" t="s">
        <v>50</v>
      </c>
      <c r="B19" s="12">
        <f>D19-1</f>
        <v>-2</v>
      </c>
      <c r="C19" s="12"/>
      <c r="D19" s="12">
        <f>F19-1</f>
        <v>-1</v>
      </c>
      <c r="E19" s="25"/>
      <c r="F19" s="25"/>
      <c r="G19" s="12"/>
      <c r="H19" s="12">
        <f>F19+1</f>
        <v>1</v>
      </c>
      <c r="I19" s="12"/>
      <c r="J19" s="12">
        <f>H19+1</f>
        <v>2</v>
      </c>
      <c r="K19" s="12"/>
      <c r="L19" s="12">
        <f>J19+1.5</f>
        <v>3.5</v>
      </c>
      <c r="M19" s="12"/>
      <c r="N19" s="12">
        <f>L19+1.5</f>
        <v>5</v>
      </c>
      <c r="O19" s="34"/>
      <c r="S19" s="7"/>
    </row>
    <row r="20" s="3" customFormat="1" spans="1:19">
      <c r="A20" s="15" t="s">
        <v>51</v>
      </c>
      <c r="B20" s="12">
        <f>D20-1</f>
        <v>55</v>
      </c>
      <c r="C20" s="13" t="s">
        <v>31</v>
      </c>
      <c r="D20" s="12">
        <f>F20-1</f>
        <v>56</v>
      </c>
      <c r="E20" s="25" t="s">
        <v>28</v>
      </c>
      <c r="F20" s="25">
        <v>57</v>
      </c>
      <c r="G20" s="12" t="s">
        <v>32</v>
      </c>
      <c r="H20" s="12">
        <f>F20+1</f>
        <v>58</v>
      </c>
      <c r="I20" s="12" t="s">
        <v>32</v>
      </c>
      <c r="J20" s="12">
        <f>H20+1</f>
        <v>59</v>
      </c>
      <c r="K20" s="12" t="s">
        <v>52</v>
      </c>
      <c r="L20" s="12">
        <f>J20+1.5</f>
        <v>60.5</v>
      </c>
      <c r="M20" s="12" t="s">
        <v>33</v>
      </c>
      <c r="N20" s="12">
        <f>L20+1.5</f>
        <v>62</v>
      </c>
      <c r="O20" s="34" t="s">
        <v>29</v>
      </c>
      <c r="S20" s="7">
        <v>52</v>
      </c>
    </row>
    <row r="21" s="3" customFormat="1" spans="1:19">
      <c r="A21" s="15" t="s">
        <v>53</v>
      </c>
      <c r="B21" s="12">
        <f>D21-0.5</f>
        <v>34</v>
      </c>
      <c r="C21" s="13" t="s">
        <v>28</v>
      </c>
      <c r="D21" s="12">
        <f>F21-0.5</f>
        <v>34.5</v>
      </c>
      <c r="E21" s="25" t="s">
        <v>28</v>
      </c>
      <c r="F21" s="25">
        <v>35</v>
      </c>
      <c r="G21" s="12" t="s">
        <v>28</v>
      </c>
      <c r="H21" s="12">
        <f>F21+0.5</f>
        <v>35.5</v>
      </c>
      <c r="I21" s="12" t="s">
        <v>39</v>
      </c>
      <c r="J21" s="12">
        <f>H21+0.5</f>
        <v>36</v>
      </c>
      <c r="K21" s="12" t="s">
        <v>25</v>
      </c>
      <c r="L21" s="12">
        <f>J21+0.5</f>
        <v>36.5</v>
      </c>
      <c r="M21" s="12" t="s">
        <v>28</v>
      </c>
      <c r="N21" s="12">
        <f>L21+0.5</f>
        <v>37</v>
      </c>
      <c r="O21" s="34" t="s">
        <v>29</v>
      </c>
      <c r="S21" s="7">
        <v>35.5</v>
      </c>
    </row>
    <row r="22" s="3" customFormat="1" spans="1:19">
      <c r="A22" s="15" t="s">
        <v>54</v>
      </c>
      <c r="B22" s="12">
        <f>D22-0.5</f>
        <v>24</v>
      </c>
      <c r="C22" s="13" t="s">
        <v>33</v>
      </c>
      <c r="D22" s="12">
        <f>F22-0.5</f>
        <v>24.5</v>
      </c>
      <c r="E22" s="18" t="s">
        <v>28</v>
      </c>
      <c r="F22" s="18">
        <v>25</v>
      </c>
      <c r="G22" s="12" t="s">
        <v>28</v>
      </c>
      <c r="H22" s="12">
        <f>F22+0.5</f>
        <v>25.5</v>
      </c>
      <c r="I22" s="12" t="s">
        <v>55</v>
      </c>
      <c r="J22" s="12">
        <f>H22+0.5</f>
        <v>26</v>
      </c>
      <c r="K22" s="12" t="s">
        <v>28</v>
      </c>
      <c r="L22" s="12">
        <f>J22+0.75</f>
        <v>26.75</v>
      </c>
      <c r="M22" s="12" t="s">
        <v>28</v>
      </c>
      <c r="N22" s="12">
        <f>L22+0.75</f>
        <v>27.5</v>
      </c>
      <c r="O22" s="34" t="s">
        <v>29</v>
      </c>
      <c r="S22" s="7">
        <v>24.5</v>
      </c>
    </row>
    <row r="23" s="3" customFormat="1" spans="1:19">
      <c r="A23" s="15" t="s">
        <v>56</v>
      </c>
      <c r="B23" s="12">
        <f>D23</f>
        <v>18.5</v>
      </c>
      <c r="C23" s="13" t="s">
        <v>28</v>
      </c>
      <c r="D23" s="12">
        <f>F23-0.5</f>
        <v>18.5</v>
      </c>
      <c r="E23" s="19" t="s">
        <v>28</v>
      </c>
      <c r="F23" s="19">
        <v>19</v>
      </c>
      <c r="G23" s="12" t="s">
        <v>28</v>
      </c>
      <c r="H23" s="12">
        <f>F23+0.5</f>
        <v>19.5</v>
      </c>
      <c r="I23" s="12" t="s">
        <v>39</v>
      </c>
      <c r="J23" s="12">
        <f>H23+0.5</f>
        <v>20</v>
      </c>
      <c r="K23" s="12" t="s">
        <v>28</v>
      </c>
      <c r="L23" s="12">
        <f>J23+0.5</f>
        <v>20.5</v>
      </c>
      <c r="M23" s="12" t="s">
        <v>28</v>
      </c>
      <c r="N23" s="12">
        <f>L23</f>
        <v>20.5</v>
      </c>
      <c r="O23" s="34" t="s">
        <v>29</v>
      </c>
      <c r="S23" s="7">
        <v>18</v>
      </c>
    </row>
    <row r="24" ht="18" customHeight="1" spans="1:15">
      <c r="A24" s="7" t="s">
        <v>57</v>
      </c>
      <c r="B24" s="26">
        <v>-0.6</v>
      </c>
      <c r="C24" s="27"/>
      <c r="D24" s="26">
        <v>-0.3</v>
      </c>
      <c r="E24" s="9"/>
      <c r="F24" s="9"/>
      <c r="G24" s="26"/>
      <c r="H24" s="26">
        <f>F24+0.3</f>
        <v>0.3</v>
      </c>
      <c r="I24" s="26"/>
      <c r="J24" s="26">
        <f>H24+0.3</f>
        <v>0.6</v>
      </c>
      <c r="K24" s="26"/>
      <c r="L24" s="26">
        <f>J24+0.3</f>
        <v>0.9</v>
      </c>
      <c r="M24" s="26"/>
      <c r="N24" s="26">
        <f>L24+0.3</f>
        <v>1.2</v>
      </c>
      <c r="O24" s="33"/>
    </row>
    <row r="25" ht="18" customHeight="1" spans="1:15">
      <c r="A25" s="7" t="s">
        <v>58</v>
      </c>
      <c r="B25" s="26">
        <v>-1.4</v>
      </c>
      <c r="C25" s="27"/>
      <c r="D25" s="26">
        <v>-0.7</v>
      </c>
      <c r="E25" s="9"/>
      <c r="F25" s="9"/>
      <c r="G25" s="26"/>
      <c r="H25" s="26">
        <f>F25+0.7</f>
        <v>0.7</v>
      </c>
      <c r="I25" s="26"/>
      <c r="J25" s="26">
        <f>H25+0.7</f>
        <v>1.4</v>
      </c>
      <c r="K25" s="26"/>
      <c r="L25" s="26">
        <f>J25+0.7</f>
        <v>2.1</v>
      </c>
      <c r="M25" s="26"/>
      <c r="N25" s="26">
        <f>L25</f>
        <v>2.1</v>
      </c>
      <c r="O25" s="33"/>
    </row>
    <row r="26" s="1" customFormat="1" ht="14.45" customHeight="1" spans="1:19">
      <c r="A26" s="15"/>
      <c r="B26" s="12"/>
      <c r="C26" s="12"/>
      <c r="D26" s="12"/>
      <c r="E26" s="28"/>
      <c r="F26" s="28"/>
      <c r="G26" s="12"/>
      <c r="H26" s="12"/>
      <c r="I26" s="12"/>
      <c r="J26" s="12"/>
      <c r="K26" s="12"/>
      <c r="L26" s="12"/>
      <c r="M26" s="12"/>
      <c r="N26" s="12"/>
      <c r="O26" s="39"/>
      <c r="S26" s="3"/>
    </row>
    <row r="27" ht="18" customHeight="1" spans="1:14">
      <c r="A27" s="29" t="s">
        <v>59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</row>
    <row r="28" ht="18" customHeight="1" spans="1:14">
      <c r="A28" s="30" t="s">
        <v>60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</row>
    <row r="29" ht="18" customHeight="1" spans="1:14">
      <c r="A29" s="30" t="s">
        <v>61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ht="18" customHeight="1" spans="1:14">
      <c r="A30" s="30" t="s">
        <v>62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ht="18" customHeight="1" spans="1:14">
      <c r="A31" s="30" t="s">
        <v>63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ht="18" customHeight="1" spans="1:14">
      <c r="A32" s="30" t="s">
        <v>64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ht="18" customHeight="1" spans="1:14">
      <c r="A33" s="30" t="s">
        <v>65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</sheetData>
  <mergeCells count="8">
    <mergeCell ref="A1:N1"/>
    <mergeCell ref="L2:N2"/>
    <mergeCell ref="B3:H3"/>
    <mergeCell ref="L3:O3"/>
    <mergeCell ref="A27:N27"/>
    <mergeCell ref="A28:N28"/>
    <mergeCell ref="A29:N29"/>
    <mergeCell ref="A30:N30"/>
  </mergeCells>
  <pageMargins left="0.7" right="0.7" top="0.75" bottom="0.75" header="0.3" footer="0.3"/>
  <pageSetup paperSize="9" scale="9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全码规格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吴少华</dc:creator>
  <cp:lastModifiedBy>Andy 吴</cp:lastModifiedBy>
  <dcterms:created xsi:type="dcterms:W3CDTF">2012-08-22T01:31:00Z</dcterms:created>
  <cp:lastPrinted>2023-10-27T08:38:00Z</cp:lastPrinted>
  <dcterms:modified xsi:type="dcterms:W3CDTF">2025-01-10T09:35:16Z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665C37ADB97D42BDAF4B6C53FBCD9C19_12</vt:lpwstr>
  </property>
</Properties>
</file>