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8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" sheetId="5" r:id="rId7"/>
    <sheet name="验货尺寸表 (尾期第一批)" sheetId="17" r:id="rId8"/>
    <sheet name="尾期（第二批） " sheetId="18" r:id="rId9"/>
    <sheet name="验货尺寸表 (尾期第二批) " sheetId="19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  <definedName name="D形扣编码" localSheetId="9">#REF!</definedName>
    <definedName name="版型吊牌编码" localSheetId="9">#REF!</definedName>
    <definedName name="标准" localSheetId="9">#REF!</definedName>
    <definedName name="标准编码" localSheetId="9">#REF!</definedName>
    <definedName name="标准物料编码" localSheetId="9">#REF!</definedName>
    <definedName name="插扣编码" localSheetId="9">#REF!</definedName>
    <definedName name="尺码唛编码" localSheetId="9">#REF!</definedName>
    <definedName name="抽绳编码" localSheetId="9">#REF!</definedName>
    <definedName name="粗线编码" localSheetId="9">#REF!</definedName>
    <definedName name="大类" localSheetId="9">#REF!</definedName>
    <definedName name="大类名称" localSheetId="9">#REF!</definedName>
    <definedName name="单位1" localSheetId="9">#REF!</definedName>
    <definedName name="单位编码" localSheetId="9">#REF!</definedName>
    <definedName name="吊牌编码" localSheetId="9">#REF!</definedName>
    <definedName name="吊钟编码" localSheetId="9">#REF!</definedName>
    <definedName name="反光材料编码" localSheetId="9">#REF!</definedName>
    <definedName name="辅料" localSheetId="9">#REF!</definedName>
    <definedName name="辅料编码" localSheetId="9">#REF!</definedName>
    <definedName name="工字扣编码" localSheetId="9">#REF!</definedName>
    <definedName name="功能标编码" localSheetId="9">#REF!</definedName>
    <definedName name="钩扣编码" localSheetId="9">#REF!</definedName>
    <definedName name="横机" localSheetId="9">#REF!</definedName>
    <definedName name="横机编码" localSheetId="9">#REF!</definedName>
    <definedName name="胶环编码" localSheetId="9">#REF!</definedName>
    <definedName name="胶牌编码" localSheetId="9">#REF!</definedName>
    <definedName name="金属牌编码" localSheetId="9">#REF!</definedName>
    <definedName name="卡头编码" localSheetId="9">#REF!</definedName>
    <definedName name="拉链" localSheetId="9">#REF!</definedName>
    <definedName name="拉链编码" localSheetId="9">#REF!</definedName>
    <definedName name="拉头" localSheetId="9">#REF!</definedName>
    <definedName name="拉头编码" localSheetId="9">#REF!</definedName>
    <definedName name="拉头吊坠编码" localSheetId="9">#REF!</definedName>
    <definedName name="拉头色" localSheetId="9">#REF!</definedName>
    <definedName name="拉头颜色" localSheetId="9">#REF!</definedName>
    <definedName name="里料编码" localSheetId="9">#REF!</definedName>
    <definedName name="毛皮编码" localSheetId="9">#REF!</definedName>
    <definedName name="面辅料颜色" localSheetId="9">#REF!</definedName>
    <definedName name="面料编号" localSheetId="9">#REF!</definedName>
    <definedName name="魔术贴编码" localSheetId="9">#REF!</definedName>
    <definedName name="纽扣编码" localSheetId="9">#REF!</definedName>
    <definedName name="汽眼编码" localSheetId="9">#REF!</definedName>
    <definedName name="日字扣编码" localSheetId="9">#REF!</definedName>
    <definedName name="色号" localSheetId="9">#REF!</definedName>
    <definedName name="色号1" localSheetId="9">#REF!</definedName>
    <definedName name="色号颜色" localSheetId="9">#REF!</definedName>
    <definedName name="色名色号" localSheetId="9">#REF!</definedName>
    <definedName name="四件扣编码" localSheetId="9">#REF!</definedName>
    <definedName name="梭织编码" localSheetId="9">#REF!</definedName>
    <definedName name="烫花编码" localSheetId="9">#REF!</definedName>
    <definedName name="烫唛编码" localSheetId="9">#REF!</definedName>
    <definedName name="五抓扣编码" localSheetId="9">#REF!</definedName>
    <definedName name="洗水" localSheetId="9">#REF!</definedName>
    <definedName name="洗水编码" localSheetId="9">#REF!</definedName>
    <definedName name="下拉头编码" localSheetId="9">#REF!</definedName>
    <definedName name="橡筋编码" localSheetId="9">#REF!</definedName>
    <definedName name="橡筋绳编码" localSheetId="9">#REF!</definedName>
    <definedName name="胸杯编码" localSheetId="9">#REF!</definedName>
    <definedName name="绣花" localSheetId="9">#REF!</definedName>
    <definedName name="绣花编码" localSheetId="9">#REF!</definedName>
    <definedName name="绣章编码" localSheetId="9">#REF!</definedName>
    <definedName name="颜色" localSheetId="9">#REF!</definedName>
    <definedName name="印花" localSheetId="9">#REF!</definedName>
    <definedName name="印花编码" localSheetId="9">#REF!</definedName>
    <definedName name="针织编码" localSheetId="9">#REF!</definedName>
    <definedName name="织带编码" localSheetId="9">#REF!</definedName>
    <definedName name="织唛编码" localSheetId="9">#REF!</definedName>
    <definedName name="主料" localSheetId="9">#REF!</definedName>
    <definedName name="主料编码" localSheetId="9">#REF!</definedName>
    <definedName name="主唛编码" localSheetId="9">#REF!</definedName>
    <definedName name="撞钉编码" localSheetId="9">#REF!</definedName>
    <definedName name="xlbcz001" localSheetId="9">[3]拉链属性!$A$2:$A$46</definedName>
    <definedName name="xlbqt001" localSheetId="9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<sst xmlns="http://schemas.openxmlformats.org/spreadsheetml/2006/main" count="1376" uniqueCount="377">
  <si>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</si>
  <si>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</si>
  <si>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</si>
  <si>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</si>
  <si>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</si>
  <si>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</si>
  <si>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</si>
  <si>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</si>
  <si>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</si>
  <si>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</si>
  <si>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</si>
  <si>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</si>
  <si>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</si>
  <si>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</si>
  <si>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</si>
  <si>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</si>
  <si>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</si>
  <si>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</si>
  <si>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</si>
  <si>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</si>
  <si>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</si>
  <si>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</si>
  <si>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</si>
  <si>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</si>
  <si>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</si>
  <si>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</si>
  <si>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</si>
  <si>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</si>
  <si>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</si>
  <si>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</si>
  <si>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</si>
  <si>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</si>
  <si>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</si>
  <si>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</si>
  <si>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</si>
  <si>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</si>
  <si>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</si>
  <si>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</si>
  <si>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</si>
  <si>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</si>
  <si>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</si>
  <si>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</si>
  <si>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</si>
  <si>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</si>
  <si>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</si>
  <si>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</si>
  <si>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</si>
  <si>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</si>
  <si>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</si>
  <si>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</si>
  <si>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</si>
  <si>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</si>
  <si>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</si>
  <si>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</si>
  <si>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</si>
  <si>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</si>
  <si>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</si>
  <si>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</si>
  <si>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</si>
  <si>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</si>
  <si>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</si>
  <si>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</si>
  <si>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TAJJAN81234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</si>
  <si>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</si>
  <si>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</si>
  <si>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</si>
  <si>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</si>
  <si>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</si>
  <si>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</si>
  <si>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</si>
  <si>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</si>
  <si>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</si>
  <si>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</si>
  <si>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</si>
  <si>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</si>
  <si>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</si>
  <si>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</si>
  <si>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</si>
  <si>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</si>
  <si>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CGDD24111100017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</si>
  <si>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</si>
  <si>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</si>
  <si>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</si>
  <si>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</si>
  <si>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</si>
  <si>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</si>
  <si>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</si>
  <si>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</si>
  <si>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</si>
  <si>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</si>
  <si>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</si>
  <si>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</si>
  <si>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</si>
  <si>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</si>
  <si>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</si>
  <si>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</si>
  <si>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</si>
  <si>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</si>
  <si>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</si>
  <si>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</si>
  <si>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</si>
  <si>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</si>
  <si>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</si>
  <si>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</si>
  <si>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</si>
  <si>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</si>
  <si>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</si>
  <si>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</si>
  <si>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</si>
  <si>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</si>
  <si>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</si>
  <si>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</si>
  <si>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</si>
  <si>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</si>
  <si>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</si>
  <si>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</si>
  <si>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</si>
  <si>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</si>
  <si>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山川绿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</si>
  <si>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</si>
  <si>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</si>
  <si>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</si>
  <si>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</si>
  <si>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</si>
  <si>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</si>
  <si>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</si>
  <si>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</si>
  <si>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1、领不圆顺，肩位冚线有跳针</t>
  </si>
  <si>
    <t>2、冚下脚弯曲，不顺直，止口外露</t>
  </si>
  <si>
    <t>3、旗唛线头没有清理干净，白色有脏污。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</si>
  <si>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</si>
  <si>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</si>
  <si>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</si>
  <si>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</si>
  <si>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</si>
  <si>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</si>
  <si>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</si>
  <si>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</si>
  <si>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</si>
  <si>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</si>
  <si>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</si>
  <si>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</si>
  <si>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</si>
  <si>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</si>
  <si>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</si>
  <si>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</si>
  <si>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</si>
  <si>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</si>
  <si>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</si>
  <si>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</si>
  <si>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</si>
  <si>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</si>
  <si>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</si>
  <si>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</si>
  <si>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</si>
  <si>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</si>
  <si>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</si>
  <si>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XL  洗前</t>
  </si>
  <si>
    <t>XL 洗后</t>
  </si>
  <si>
    <t>后中长</t>
  </si>
  <si>
    <t>±1</t>
  </si>
  <si>
    <t>+0</t>
  </si>
  <si>
    <t>胸围</t>
  </si>
  <si>
    <t>-1.5</t>
  </si>
  <si>
    <t>腰围</t>
  </si>
  <si>
    <t>107</t>
  </si>
  <si>
    <t>-2</t>
  </si>
  <si>
    <t>摆围</t>
  </si>
  <si>
    <t>±0.5</t>
  </si>
  <si>
    <t>+1</t>
  </si>
  <si>
    <t>-1</t>
  </si>
  <si>
    <t>肩宽</t>
  </si>
  <si>
    <t>-0.5</t>
  </si>
  <si>
    <t>肩点袖长</t>
  </si>
  <si>
    <t>±0.3</t>
  </si>
  <si>
    <t>袖肥/2（参考值）</t>
  </si>
  <si>
    <t>-0.3</t>
  </si>
  <si>
    <t>短袖口/2</t>
  </si>
  <si>
    <t>圆领T恤前领宽</t>
  </si>
  <si>
    <t>圆领T恤前领深</t>
  </si>
  <si>
    <t>领高</t>
  </si>
  <si>
    <t>logo距离前领（不含领）</t>
  </si>
  <si>
    <t>logo距离后领缝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</si>
  <si>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</si>
  <si>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</si>
  <si>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</si>
  <si>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</si>
  <si>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</si>
  <si>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</si>
  <si>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</si>
  <si>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</si>
  <si>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</si>
  <si>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</si>
  <si>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</si>
  <si>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</si>
  <si>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</si>
  <si>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1、领不圆顺，后领织带有容皱</t>
  </si>
  <si>
    <t>2、冚车中分线不居中</t>
  </si>
  <si>
    <t>3、大烫不良，骨位倒向不统一，领没烫平服</t>
  </si>
  <si>
    <t>4、线头没有清理干净</t>
  </si>
  <si>
    <t>【整改的严重缺陷及整改复核时间】</t>
  </si>
  <si>
    <t>以上问题车间已整改</t>
  </si>
  <si>
    <t>-1 -1 -1</t>
  </si>
  <si>
    <t>-0.5 +0 -0.5</t>
  </si>
  <si>
    <t>+0 -0.5 +0</t>
  </si>
  <si>
    <t>-0.5 +0.5 +0</t>
  </si>
  <si>
    <t>+1 +0 +0</t>
  </si>
  <si>
    <t xml:space="preserve">+0 +0 +0 </t>
  </si>
  <si>
    <t>+0 +0 +0</t>
  </si>
  <si>
    <t>+1 +0.5 +0</t>
  </si>
  <si>
    <t>+0 +1 +0</t>
  </si>
  <si>
    <t>+1 +1 +1</t>
  </si>
  <si>
    <t>+1 +1.5 +1</t>
  </si>
  <si>
    <t>+0 +0 +0.5</t>
  </si>
  <si>
    <t>+0 +0.5 +0.5</t>
  </si>
  <si>
    <t>+0.5 +0 +0</t>
  </si>
  <si>
    <t>+0 +0.5 +0</t>
  </si>
  <si>
    <t>-0.5 +0 +0</t>
  </si>
  <si>
    <t>-0.5 -1 +0</t>
  </si>
  <si>
    <t>-0.3 +0 +0</t>
  </si>
  <si>
    <t>-0.5 -0.3 +0</t>
  </si>
  <si>
    <t>+0.2 +0.3 +0</t>
  </si>
  <si>
    <t>+0.5 +0 +1</t>
  </si>
  <si>
    <t>TOREAD-QC尾期检验报告书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</si>
  <si>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</si>
  <si>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</si>
  <si>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</si>
  <si>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</si>
  <si>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</si>
  <si>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</si>
  <si>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</si>
  <si>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</si>
  <si>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</si>
  <si>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</si>
  <si>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</si>
  <si>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</si>
  <si>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</si>
  <si>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</si>
  <si>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</si>
  <si>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</si>
  <si>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</si>
  <si>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</si>
  <si>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</si>
  <si>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采购凭证编号：CGDD24111100018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</si>
  <si>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</si>
  <si>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</si>
  <si>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</si>
  <si>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</si>
  <si>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</si>
  <si>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</si>
  <si>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</si>
  <si>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</si>
  <si>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</si>
  <si>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</si>
  <si>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</si>
  <si>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</si>
  <si>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</si>
  <si>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</si>
  <si>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②检验明细：齐色齐码200件</t>
  </si>
  <si>
    <t>情况说明：</t>
  </si>
  <si>
    <t xml:space="preserve">【问题点描述】  </t>
  </si>
  <si>
    <t>数量</t>
  </si>
  <si>
    <t>1.领不圆顺，后领织带有容皱</t>
  </si>
  <si>
    <t>2.肩位左右容皱，袖圈容皱，烫工不良</t>
  </si>
  <si>
    <t>3.脚叉线头没有清理干净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</si>
  <si>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</si>
  <si>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</si>
  <si>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</si>
  <si>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</si>
  <si>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</si>
  <si>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</si>
  <si>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</si>
  <si>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走货3992件，抽查200件，发现5件不良品，已按照以上提出的问题点改正，可以出货</t>
  </si>
  <si>
    <t>服装QC部门</t>
  </si>
  <si>
    <t>检验人</t>
  </si>
  <si>
    <t>-1 -0.5 -.5</t>
  </si>
  <si>
    <t>-1 -0.5 -0.5</t>
  </si>
  <si>
    <t>-1 -0.5 -1</t>
  </si>
  <si>
    <t>+1 +0.5 +1</t>
  </si>
  <si>
    <t>-0.5 -0.5 +0</t>
  </si>
  <si>
    <t>+0.5 +0.5 +0</t>
  </si>
  <si>
    <t>采购凭证编号：CGDD24111100017</t>
  </si>
  <si>
    <t>走货7892件，抽查200件，发现5件不良品，已按照以上提出的问题点改正，可以出货</t>
  </si>
  <si>
    <t>+1 +0 -0.5</t>
  </si>
  <si>
    <t>+1 +1 +0.5</t>
  </si>
  <si>
    <t>+1 +0 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</si>
  <si>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</si>
  <si>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</si>
  <si>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</si>
  <si>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</si>
  <si>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</si>
  <si>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</si>
  <si>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</si>
  <si>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</si>
  <si>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</si>
  <si>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</si>
  <si>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</si>
  <si>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</si>
  <si>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</si>
  <si>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</si>
  <si>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</si>
  <si>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</si>
  <si>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2409Y0303</t>
  </si>
  <si>
    <t>冰玉竹平纹</t>
  </si>
  <si>
    <t>浅幽绿</t>
  </si>
  <si>
    <t>TAJJAN81234/82235</t>
  </si>
  <si>
    <t>三迈</t>
  </si>
  <si>
    <t>YES</t>
  </si>
  <si>
    <t>2409Y0398</t>
  </si>
  <si>
    <t>本白</t>
  </si>
  <si>
    <t>2409Y0302</t>
  </si>
  <si>
    <t>云层蓝</t>
  </si>
  <si>
    <t>2409Y0162</t>
  </si>
  <si>
    <t>2409Y0007</t>
  </si>
  <si>
    <t>暗夜黑</t>
  </si>
  <si>
    <t>制表时间：2024/10/19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</si>
  <si>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</si>
  <si>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</si>
  <si>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</si>
  <si>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</si>
  <si>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</si>
  <si>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</si>
  <si>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</si>
  <si>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</si>
  <si>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</si>
  <si>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</si>
  <si>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制表时间：2024/10/21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</si>
  <si>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</si>
  <si>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</si>
  <si>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</si>
  <si>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</si>
  <si>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</si>
  <si>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</si>
  <si>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</si>
  <si>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</si>
  <si>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</si>
  <si>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</si>
  <si>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</si>
  <si>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TOREAD胶印织带 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</si>
  <si>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</si>
  <si>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</si>
  <si>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</si>
  <si>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</si>
  <si>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</si>
  <si>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</si>
  <si>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</si>
  <si>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</si>
  <si>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</si>
  <si>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</si>
  <si>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</si>
  <si>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</si>
  <si>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</si>
  <si>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</si>
  <si>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</si>
  <si>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</si>
  <si>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</si>
  <si>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</si>
  <si>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</si>
  <si>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</si>
  <si>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</si>
  <si>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</si>
  <si>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</si>
  <si>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前幅+袖子</t>
  </si>
  <si>
    <t>印花</t>
  </si>
  <si>
    <t>无脱落开裂</t>
  </si>
  <si>
    <t>制表时间：2024/10/22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</si>
  <si>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</si>
  <si>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</si>
  <si>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</si>
  <si>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</si>
  <si>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</si>
  <si>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</si>
  <si>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NO</t>
  </si>
  <si>
    <t>供应商补损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</si>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</sst>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6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" fillId="10" borderId="77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8" applyNumberFormat="0" applyFill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9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1" borderId="80" applyNumberFormat="0" applyAlignment="0" applyProtection="0">
      <alignment vertical="center"/>
    </xf>
    <xf numFmtId="0" fontId="57" fillId="12" borderId="81" applyNumberFormat="0" applyAlignment="0" applyProtection="0">
      <alignment vertical="center"/>
    </xf>
    <xf numFmtId="0" fontId="58" fillId="12" borderId="80" applyNumberFormat="0" applyAlignment="0" applyProtection="0">
      <alignment vertical="center"/>
    </xf>
    <xf numFmtId="0" fontId="59" fillId="13" borderId="82" applyNumberFormat="0" applyAlignment="0" applyProtection="0">
      <alignment vertical="center"/>
    </xf>
    <xf numFmtId="0" fontId="60" fillId="0" borderId="83" applyNumberFormat="0" applyFill="0" applyAlignment="0" applyProtection="0">
      <alignment vertical="center"/>
    </xf>
    <xf numFmtId="0" fontId="61" fillId="0" borderId="84" applyNumberFormat="0" applyFill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5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65" fillId="6" borderId="0" applyNumberFormat="0" applyBorder="0" applyAlignment="0" applyProtection="0">
      <alignment vertical="center"/>
    </xf>
    <xf numFmtId="0" fontId="66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5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6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5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65" fillId="38" borderId="0" applyNumberFormat="0" applyBorder="0" applyAlignment="0" applyProtection="0">
      <alignment vertical="center"/>
    </xf>
    <xf numFmtId="0" fontId="17" fillId="0" borderId="0"/>
    <xf numFmtId="0" fontId="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5" fillId="0" borderId="0">
      <alignment vertical="center"/>
    </xf>
    <xf numFmtId="0" fontId="17" fillId="0" borderId="0"/>
    <xf numFmtId="0" fontId="5" fillId="0" borderId="0">
      <alignment vertical="center"/>
    </xf>
    <xf numFmtId="0" fontId="67" fillId="0" borderId="0"/>
    <xf numFmtId="0" fontId="17" fillId="0" borderId="0">
      <alignment vertical="center"/>
    </xf>
    <xf numFmtId="0" fontId="5" fillId="0" borderId="0">
      <alignment vertical="center"/>
    </xf>
    <xf numFmtId="0" fontId="17" fillId="0" borderId="0">
      <alignment vertical="center"/>
    </xf>
    <xf numFmtId="0" fontId="5" fillId="0" borderId="0">
      <alignment vertical="center"/>
    </xf>
  </cellStyleXfs>
  <cellXfs count="43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1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9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9" fillId="0" borderId="11" xfId="52" applyFont="1" applyFill="1" applyBorder="1" applyAlignment="1">
      <alignment horizontal="left" vertical="center"/>
    </xf>
    <xf numFmtId="0" fontId="19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19" fillId="0" borderId="13" xfId="52" applyFont="1" applyFill="1" applyBorder="1" applyAlignment="1">
      <alignment horizontal="center" vertical="center"/>
    </xf>
    <xf numFmtId="0" fontId="19" fillId="0" borderId="14" xfId="52" applyFont="1" applyFill="1" applyBorder="1" applyAlignment="1">
      <alignment vertical="center"/>
    </xf>
    <xf numFmtId="0" fontId="21" fillId="0" borderId="14" xfId="52" applyFont="1" applyFill="1" applyBorder="1" applyAlignment="1">
      <alignment horizontal="center" vertical="center"/>
    </xf>
    <xf numFmtId="0" fontId="16" fillId="0" borderId="15" xfId="53" applyFont="1" applyFill="1" applyBorder="1" applyAlignment="1" applyProtection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7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4" xfId="55" applyFont="1" applyFill="1" applyBorder="1" applyAlignment="1">
      <alignment horizontal="left"/>
    </xf>
    <xf numFmtId="178" fontId="26" fillId="0" borderId="2" xfId="55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55" applyFont="1" applyFill="1" applyBorder="1" applyAlignment="1">
      <alignment horizontal="left"/>
    </xf>
    <xf numFmtId="49" fontId="25" fillId="4" borderId="4" xfId="60" applyNumberFormat="1" applyFont="1" applyFill="1" applyBorder="1" applyAlignment="1">
      <alignment horizontal="center" vertical="center"/>
    </xf>
    <xf numFmtId="49" fontId="25" fillId="0" borderId="4" xfId="60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left"/>
    </xf>
    <xf numFmtId="0" fontId="26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/>
    </xf>
    <xf numFmtId="0" fontId="27" fillId="0" borderId="16" xfId="0" applyNumberFormat="1" applyFont="1" applyFill="1" applyBorder="1" applyAlignment="1">
      <alignment shrinkToFit="1"/>
    </xf>
    <xf numFmtId="0" fontId="28" fillId="0" borderId="17" xfId="0" applyNumberFormat="1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22" fillId="0" borderId="0" xfId="53" applyFont="1" applyFill="1" applyAlignment="1"/>
    <xf numFmtId="0" fontId="23" fillId="0" borderId="0" xfId="53" applyFont="1" applyFill="1" applyAlignment="1"/>
    <xf numFmtId="49" fontId="16" fillId="0" borderId="10" xfId="53" applyNumberFormat="1" applyFont="1" applyFill="1" applyBorder="1" applyAlignment="1">
      <alignment horizontal="center" vertical="center"/>
    </xf>
    <xf numFmtId="0" fontId="16" fillId="0" borderId="14" xfId="53" applyFont="1" applyFill="1" applyBorder="1" applyAlignment="1">
      <alignment horizontal="center"/>
    </xf>
    <xf numFmtId="0" fontId="19" fillId="0" borderId="14" xfId="52" applyFont="1" applyFill="1" applyBorder="1" applyAlignment="1">
      <alignment horizontal="left" vertical="center"/>
    </xf>
    <xf numFmtId="0" fontId="16" fillId="0" borderId="14" xfId="52" applyFont="1" applyFill="1" applyBorder="1" applyAlignment="1">
      <alignment horizontal="center" vertical="center"/>
    </xf>
    <xf numFmtId="0" fontId="16" fillId="0" borderId="18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2" fillId="0" borderId="2" xfId="53" applyFont="1" applyFill="1" applyBorder="1" applyAlignment="1" applyProtection="1">
      <alignment horizontal="center" vertical="center"/>
    </xf>
    <xf numFmtId="0" fontId="22" fillId="0" borderId="19" xfId="53" applyFont="1" applyFill="1" applyBorder="1" applyAlignment="1" applyProtection="1">
      <alignment horizontal="center" vertical="center"/>
    </xf>
    <xf numFmtId="49" fontId="30" fillId="0" borderId="2" xfId="51" applyNumberFormat="1" applyFont="1" applyFill="1" applyBorder="1" applyAlignment="1">
      <alignment horizontal="center" vertical="center"/>
    </xf>
    <xf numFmtId="0" fontId="24" fillId="0" borderId="20" xfId="55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2" fillId="0" borderId="21" xfId="54" applyNumberFormat="1" applyFont="1" applyFill="1" applyBorder="1" applyAlignment="1">
      <alignment horizontal="center" vertical="center"/>
    </xf>
    <xf numFmtId="0" fontId="28" fillId="0" borderId="21" xfId="0" applyNumberFormat="1" applyFont="1" applyFill="1" applyBorder="1" applyAlignment="1">
      <alignment horizontal="center" vertical="center"/>
    </xf>
    <xf numFmtId="179" fontId="28" fillId="0" borderId="21" xfId="0" applyNumberFormat="1" applyFont="1" applyFill="1" applyBorder="1" applyAlignment="1">
      <alignment horizontal="center" vertical="center"/>
    </xf>
    <xf numFmtId="179" fontId="28" fillId="0" borderId="22" xfId="0" applyNumberFormat="1" applyFont="1" applyFill="1" applyBorder="1" applyAlignment="1">
      <alignment horizontal="center" vertical="center"/>
    </xf>
    <xf numFmtId="0" fontId="31" fillId="0" borderId="2" xfId="49" applyFont="1" applyFill="1" applyBorder="1" applyAlignment="1">
      <alignment horizontal="center" vertical="center"/>
    </xf>
    <xf numFmtId="49" fontId="22" fillId="0" borderId="22" xfId="54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178" fontId="30" fillId="0" borderId="2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16" fillId="0" borderId="23" xfId="53" applyFont="1" applyFill="1" applyBorder="1" applyAlignment="1">
      <alignment horizontal="center"/>
    </xf>
    <xf numFmtId="49" fontId="16" fillId="0" borderId="24" xfId="53" applyNumberFormat="1" applyFont="1" applyFill="1" applyBorder="1" applyAlignment="1">
      <alignment horizontal="center"/>
    </xf>
    <xf numFmtId="49" fontId="22" fillId="0" borderId="24" xfId="54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14" fontId="32" fillId="0" borderId="0" xfId="53" applyNumberFormat="1" applyFont="1" applyFill="1" applyAlignment="1">
      <alignment horizontal="left"/>
    </xf>
    <xf numFmtId="49" fontId="32" fillId="0" borderId="0" xfId="53" applyNumberFormat="1" applyFont="1" applyFill="1" applyAlignment="1"/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3" fillId="0" borderId="25" xfId="52" applyFont="1" applyBorder="1" applyAlignment="1">
      <alignment horizontal="center" vertical="top"/>
    </xf>
    <xf numFmtId="0" fontId="9" fillId="0" borderId="26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vertical="center" wrapText="1"/>
    </xf>
    <xf numFmtId="0" fontId="9" fillId="0" borderId="27" xfId="52" applyFont="1" applyFill="1" applyBorder="1" applyAlignment="1">
      <alignment vertical="center"/>
    </xf>
    <xf numFmtId="0" fontId="20" fillId="0" borderId="21" xfId="52" applyFont="1" applyBorder="1" applyAlignment="1">
      <alignment horizontal="left" vertical="center"/>
    </xf>
    <xf numFmtId="0" fontId="20" fillId="0" borderId="22" xfId="52" applyFont="1" applyBorder="1" applyAlignment="1">
      <alignment horizontal="left" vertical="center"/>
    </xf>
    <xf numFmtId="0" fontId="9" fillId="0" borderId="28" xfId="52" applyFont="1" applyFill="1" applyBorder="1" applyAlignment="1">
      <alignment vertical="center"/>
    </xf>
    <xf numFmtId="0" fontId="20" fillId="0" borderId="2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vertical="center"/>
    </xf>
    <xf numFmtId="58" fontId="23" fillId="0" borderId="21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9" fillId="0" borderId="28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29" xfId="52" applyFont="1" applyFill="1" applyBorder="1" applyAlignment="1">
      <alignment vertical="center"/>
    </xf>
    <xf numFmtId="0" fontId="20" fillId="0" borderId="24" xfId="52" applyFont="1" applyFill="1" applyBorder="1" applyAlignment="1">
      <alignment horizontal="left" vertical="center"/>
    </xf>
    <xf numFmtId="0" fontId="9" fillId="0" borderId="24" xfId="52" applyFont="1" applyFill="1" applyBorder="1" applyAlignment="1">
      <alignment vertical="center"/>
    </xf>
    <xf numFmtId="0" fontId="23" fillId="0" borderId="24" xfId="52" applyFont="1" applyFill="1" applyBorder="1" applyAlignment="1">
      <alignment horizontal="left" vertical="center"/>
    </xf>
    <xf numFmtId="0" fontId="9" fillId="0" borderId="24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3" fillId="0" borderId="0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9" fillId="0" borderId="26" xfId="52" applyFont="1" applyFill="1" applyBorder="1" applyAlignment="1">
      <alignment vertical="center"/>
    </xf>
    <xf numFmtId="0" fontId="9" fillId="0" borderId="30" xfId="52" applyFont="1" applyFill="1" applyBorder="1" applyAlignment="1">
      <alignment horizontal="left" vertical="center"/>
    </xf>
    <xf numFmtId="0" fontId="9" fillId="0" borderId="3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horizontal="left" vertical="center"/>
    </xf>
    <xf numFmtId="0" fontId="23" fillId="0" borderId="21" xfId="52" applyFont="1" applyFill="1" applyBorder="1" applyAlignment="1">
      <alignment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33" xfId="52" applyFont="1" applyFill="1" applyBorder="1" applyAlignment="1">
      <alignment horizontal="center" vertical="center"/>
    </xf>
    <xf numFmtId="0" fontId="34" fillId="0" borderId="34" xfId="52" applyFont="1" applyFill="1" applyBorder="1" applyAlignment="1">
      <alignment horizontal="left" vertical="center"/>
    </xf>
    <xf numFmtId="0" fontId="34" fillId="0" borderId="33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vertical="center"/>
    </xf>
    <xf numFmtId="0" fontId="23" fillId="0" borderId="0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3" fillId="0" borderId="28" xfId="52" applyFont="1" applyFill="1" applyBorder="1" applyAlignment="1">
      <alignment horizontal="left" vertical="center" wrapText="1"/>
    </xf>
    <xf numFmtId="0" fontId="23" fillId="0" borderId="21" xfId="52" applyFont="1" applyFill="1" applyBorder="1" applyAlignment="1">
      <alignment horizontal="left" vertical="center" wrapText="1"/>
    </xf>
    <xf numFmtId="0" fontId="9" fillId="0" borderId="29" xfId="52" applyFont="1" applyFill="1" applyBorder="1" applyAlignment="1">
      <alignment horizontal="left" vertical="center"/>
    </xf>
    <xf numFmtId="0" fontId="17" fillId="0" borderId="24" xfId="52" applyFill="1" applyBorder="1" applyAlignment="1">
      <alignment horizontal="center" vertical="center"/>
    </xf>
    <xf numFmtId="0" fontId="9" fillId="0" borderId="35" xfId="52" applyFont="1" applyFill="1" applyBorder="1" applyAlignment="1">
      <alignment horizontal="center" vertical="center"/>
    </xf>
    <xf numFmtId="0" fontId="9" fillId="0" borderId="36" xfId="52" applyFont="1" applyFill="1" applyBorder="1" applyAlignment="1">
      <alignment horizontal="left" vertical="center"/>
    </xf>
    <xf numFmtId="0" fontId="23" fillId="0" borderId="34" xfId="52" applyFont="1" applyFill="1" applyBorder="1" applyAlignment="1">
      <alignment horizontal="right" vertical="center"/>
    </xf>
    <xf numFmtId="0" fontId="23" fillId="0" borderId="33" xfId="52" applyFont="1" applyFill="1" applyBorder="1" applyAlignment="1">
      <alignment horizontal="right" vertical="center"/>
    </xf>
    <xf numFmtId="0" fontId="34" fillId="0" borderId="26" xfId="52" applyFont="1" applyFill="1" applyBorder="1" applyAlignment="1">
      <alignment horizontal="left" vertical="center"/>
    </xf>
    <xf numFmtId="0" fontId="34" fillId="0" borderId="27" xfId="52" applyFont="1" applyFill="1" applyBorder="1" applyAlignment="1">
      <alignment horizontal="left" vertical="center"/>
    </xf>
    <xf numFmtId="0" fontId="9" fillId="0" borderId="32" xfId="52" applyFont="1" applyFill="1" applyBorder="1" applyAlignment="1">
      <alignment horizontal="left" vertical="center"/>
    </xf>
    <xf numFmtId="0" fontId="9" fillId="0" borderId="37" xfId="52" applyFont="1" applyFill="1" applyBorder="1" applyAlignment="1">
      <alignment horizontal="left" vertical="center"/>
    </xf>
    <xf numFmtId="0" fontId="23" fillId="0" borderId="24" xfId="52" applyFont="1" applyFill="1" applyBorder="1" applyAlignment="1">
      <alignment horizontal="center" vertical="center"/>
    </xf>
    <xf numFmtId="58" fontId="23" fillId="0" borderId="24" xfId="52" applyNumberFormat="1" applyFont="1" applyFill="1" applyBorder="1" applyAlignment="1">
      <alignment horizontal="center" vertical="center"/>
    </xf>
    <xf numFmtId="0" fontId="9" fillId="0" borderId="24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center" vertical="center"/>
    </xf>
    <xf numFmtId="0" fontId="9" fillId="0" borderId="22" xfId="52" applyFont="1" applyFill="1" applyBorder="1" applyAlignment="1">
      <alignment horizontal="center" vertical="center"/>
    </xf>
    <xf numFmtId="0" fontId="23" fillId="0" borderId="22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0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center" vertical="center"/>
    </xf>
    <xf numFmtId="0" fontId="34" fillId="0" borderId="41" xfId="52" applyFont="1" applyFill="1" applyBorder="1" applyAlignment="1">
      <alignment horizontal="left" vertical="center"/>
    </xf>
    <xf numFmtId="0" fontId="9" fillId="0" borderId="38" xfId="52" applyFont="1" applyFill="1" applyBorder="1" applyAlignment="1">
      <alignment horizontal="left" vertical="center"/>
    </xf>
    <xf numFmtId="0" fontId="9" fillId="0" borderId="22" xfId="52" applyFont="1" applyFill="1" applyBorder="1" applyAlignment="1">
      <alignment horizontal="left" vertical="center"/>
    </xf>
    <xf numFmtId="0" fontId="23" fillId="0" borderId="41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 wrapText="1"/>
    </xf>
    <xf numFmtId="0" fontId="17" fillId="0" borderId="39" xfId="52" applyFill="1" applyBorder="1" applyAlignment="1">
      <alignment horizontal="center" vertical="center"/>
    </xf>
    <xf numFmtId="0" fontId="9" fillId="0" borderId="40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center" vertical="center"/>
    </xf>
    <xf numFmtId="0" fontId="23" fillId="0" borderId="22" xfId="52" applyFont="1" applyFill="1" applyBorder="1" applyAlignment="1">
      <alignment horizontal="center" vertical="center" wrapText="1"/>
    </xf>
    <xf numFmtId="0" fontId="17" fillId="0" borderId="41" xfId="52" applyFont="1" applyFill="1" applyBorder="1" applyAlignment="1">
      <alignment horizontal="center" vertical="center"/>
    </xf>
    <xf numFmtId="0" fontId="35" fillId="0" borderId="41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right" vertical="center"/>
    </xf>
    <xf numFmtId="0" fontId="23" fillId="0" borderId="42" xfId="52" applyFont="1" applyFill="1" applyBorder="1" applyAlignment="1">
      <alignment horizontal="center" vertical="center"/>
    </xf>
    <xf numFmtId="0" fontId="34" fillId="0" borderId="38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center" vertical="center"/>
    </xf>
    <xf numFmtId="0" fontId="22" fillId="0" borderId="0" xfId="53" applyFont="1" applyFill="1" applyAlignment="1">
      <alignment horizont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25" fillId="0" borderId="43" xfId="55" applyFont="1" applyFill="1" applyBorder="1" applyAlignment="1">
      <alignment horizontal="left"/>
    </xf>
    <xf numFmtId="0" fontId="25" fillId="0" borderId="15" xfId="55" applyFont="1" applyFill="1" applyBorder="1" applyAlignment="1">
      <alignment horizontal="left"/>
    </xf>
    <xf numFmtId="0" fontId="25" fillId="0" borderId="15" xfId="0" applyFont="1" applyFill="1" applyBorder="1" applyAlignment="1">
      <alignment horizontal="left"/>
    </xf>
    <xf numFmtId="58" fontId="16" fillId="0" borderId="0" xfId="53" applyNumberFormat="1" applyFont="1" applyFill="1" applyAlignment="1"/>
    <xf numFmtId="0" fontId="7" fillId="0" borderId="0" xfId="0" applyFont="1" applyFill="1" applyBorder="1" applyAlignment="1">
      <alignment horizontal="center" vertical="center"/>
    </xf>
    <xf numFmtId="0" fontId="16" fillId="0" borderId="44" xfId="52" applyFont="1" applyFill="1" applyBorder="1" applyAlignment="1">
      <alignment horizontal="center" vertical="center"/>
    </xf>
    <xf numFmtId="0" fontId="22" fillId="0" borderId="20" xfId="53" applyFont="1" applyFill="1" applyBorder="1" applyAlignment="1" applyProtection="1">
      <alignment horizontal="center" vertical="center"/>
    </xf>
    <xf numFmtId="49" fontId="22" fillId="0" borderId="39" xfId="54" applyNumberFormat="1" applyFont="1" applyFill="1" applyBorder="1" applyAlignment="1">
      <alignment horizontal="center" vertical="center"/>
    </xf>
    <xf numFmtId="14" fontId="32" fillId="0" borderId="0" xfId="53" applyNumberFormat="1" applyFont="1" applyFill="1" applyAlignment="1"/>
    <xf numFmtId="0" fontId="16" fillId="0" borderId="0" xfId="53" applyFont="1" applyFill="1" applyAlignment="1">
      <alignment horizontal="right"/>
    </xf>
    <xf numFmtId="0" fontId="16" fillId="0" borderId="0" xfId="53" applyFont="1" applyFill="1" applyAlignment="1">
      <alignment horizontal="left"/>
    </xf>
    <xf numFmtId="0" fontId="17" fillId="0" borderId="0" xfId="52" applyFont="1" applyAlignment="1">
      <alignment horizontal="left" vertical="center"/>
    </xf>
    <xf numFmtId="0" fontId="35" fillId="0" borderId="45" xfId="52" applyFont="1" applyBorder="1" applyAlignment="1">
      <alignment horizontal="left" vertical="center"/>
    </xf>
    <xf numFmtId="0" fontId="20" fillId="0" borderId="46" xfId="52" applyFont="1" applyBorder="1" applyAlignment="1">
      <alignment horizontal="center" vertical="center"/>
    </xf>
    <xf numFmtId="0" fontId="35" fillId="0" borderId="46" xfId="52" applyFont="1" applyBorder="1" applyAlignment="1">
      <alignment horizontal="center" vertical="center"/>
    </xf>
    <xf numFmtId="0" fontId="34" fillId="0" borderId="46" xfId="52" applyFont="1" applyBorder="1" applyAlignment="1">
      <alignment horizontal="left" vertical="center"/>
    </xf>
    <xf numFmtId="0" fontId="34" fillId="0" borderId="26" xfId="52" applyFont="1" applyBorder="1" applyAlignment="1">
      <alignment horizontal="center" vertical="center"/>
    </xf>
    <xf numFmtId="0" fontId="34" fillId="0" borderId="27" xfId="52" applyFont="1" applyBorder="1" applyAlignment="1">
      <alignment horizontal="center" vertical="center"/>
    </xf>
    <xf numFmtId="0" fontId="34" fillId="0" borderId="38" xfId="52" applyFont="1" applyBorder="1" applyAlignment="1">
      <alignment horizontal="center" vertical="center"/>
    </xf>
    <xf numFmtId="0" fontId="35" fillId="0" borderId="26" xfId="52" applyFont="1" applyBorder="1" applyAlignment="1">
      <alignment horizontal="center" vertical="center"/>
    </xf>
    <xf numFmtId="0" fontId="35" fillId="0" borderId="27" xfId="52" applyFont="1" applyBorder="1" applyAlignment="1">
      <alignment horizontal="center" vertical="center"/>
    </xf>
    <xf numFmtId="0" fontId="35" fillId="0" borderId="38" xfId="52" applyFont="1" applyBorder="1" applyAlignment="1">
      <alignment horizontal="center" vertical="center"/>
    </xf>
    <xf numFmtId="0" fontId="34" fillId="0" borderId="28" xfId="52" applyFont="1" applyBorder="1" applyAlignment="1">
      <alignment horizontal="left" vertical="center"/>
    </xf>
    <xf numFmtId="0" fontId="20" fillId="0" borderId="21" xfId="52" applyFont="1" applyBorder="1" applyAlignment="1">
      <alignment horizontal="left" vertical="center" wrapText="1"/>
    </xf>
    <xf numFmtId="0" fontId="20" fillId="0" borderId="22" xfId="52" applyFont="1" applyBorder="1" applyAlignment="1">
      <alignment horizontal="left" vertical="center" wrapText="1"/>
    </xf>
    <xf numFmtId="0" fontId="34" fillId="0" borderId="21" xfId="52" applyFont="1" applyBorder="1" applyAlignment="1">
      <alignment horizontal="left" vertical="center"/>
    </xf>
    <xf numFmtId="14" fontId="20" fillId="0" borderId="21" xfId="52" applyNumberFormat="1" applyFont="1" applyBorder="1" applyAlignment="1">
      <alignment horizontal="center" vertical="center"/>
    </xf>
    <xf numFmtId="14" fontId="20" fillId="0" borderId="22" xfId="52" applyNumberFormat="1" applyFont="1" applyBorder="1" applyAlignment="1">
      <alignment horizontal="center" vertical="center"/>
    </xf>
    <xf numFmtId="0" fontId="34" fillId="0" borderId="28" xfId="52" applyFont="1" applyBorder="1" applyAlignment="1">
      <alignment vertical="center"/>
    </xf>
    <xf numFmtId="49" fontId="20" fillId="0" borderId="21" xfId="52" applyNumberFormat="1" applyFont="1" applyBorder="1" applyAlignment="1">
      <alignment horizontal="center" vertical="center"/>
    </xf>
    <xf numFmtId="0" fontId="20" fillId="0" borderId="22" xfId="52" applyFont="1" applyBorder="1" applyAlignment="1">
      <alignment horizontal="center" vertical="center"/>
    </xf>
    <xf numFmtId="0" fontId="34" fillId="0" borderId="21" xfId="52" applyFont="1" applyBorder="1" applyAlignment="1">
      <alignment vertical="center"/>
    </xf>
    <xf numFmtId="0" fontId="20" fillId="0" borderId="47" xfId="52" applyFont="1" applyBorder="1" applyAlignment="1">
      <alignment horizontal="center" vertical="center"/>
    </xf>
    <xf numFmtId="0" fontId="20" fillId="0" borderId="48" xfId="52" applyFont="1" applyBorder="1" applyAlignment="1">
      <alignment horizontal="center" vertical="center"/>
    </xf>
    <xf numFmtId="0" fontId="17" fillId="0" borderId="21" xfId="52" applyFont="1" applyBorder="1" applyAlignment="1">
      <alignment vertical="center"/>
    </xf>
    <xf numFmtId="0" fontId="36" fillId="0" borderId="29" xfId="52" applyFont="1" applyBorder="1" applyAlignment="1">
      <alignment vertical="center"/>
    </xf>
    <xf numFmtId="0" fontId="37" fillId="0" borderId="49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34" fillId="0" borderId="29" xfId="52" applyFont="1" applyBorder="1" applyAlignment="1">
      <alignment horizontal="left" vertical="center"/>
    </xf>
    <xf numFmtId="0" fontId="34" fillId="0" borderId="24" xfId="52" applyFont="1" applyBorder="1" applyAlignment="1">
      <alignment horizontal="left" vertical="center"/>
    </xf>
    <xf numFmtId="14" fontId="20" fillId="0" borderId="24" xfId="52" applyNumberFormat="1" applyFont="1" applyBorder="1" applyAlignment="1">
      <alignment horizontal="center" vertical="center"/>
    </xf>
    <xf numFmtId="14" fontId="20" fillId="0" borderId="39" xfId="52" applyNumberFormat="1" applyFont="1" applyBorder="1" applyAlignment="1">
      <alignment horizontal="center" vertical="center"/>
    </xf>
    <xf numFmtId="0" fontId="35" fillId="0" borderId="0" xfId="52" applyFont="1" applyBorder="1" applyAlignment="1">
      <alignment horizontal="left" vertical="center"/>
    </xf>
    <xf numFmtId="0" fontId="34" fillId="0" borderId="26" xfId="52" applyFont="1" applyBorder="1" applyAlignment="1">
      <alignment vertical="center"/>
    </xf>
    <xf numFmtId="0" fontId="17" fillId="0" borderId="27" xfId="52" applyFont="1" applyBorder="1" applyAlignment="1">
      <alignment horizontal="left" vertical="center"/>
    </xf>
    <xf numFmtId="0" fontId="20" fillId="0" borderId="27" xfId="52" applyFont="1" applyBorder="1" applyAlignment="1">
      <alignment horizontal="left" vertical="center"/>
    </xf>
    <xf numFmtId="0" fontId="17" fillId="0" borderId="27" xfId="52" applyFont="1" applyBorder="1" applyAlignment="1">
      <alignment vertical="center"/>
    </xf>
    <xf numFmtId="0" fontId="34" fillId="0" borderId="27" xfId="52" applyFont="1" applyBorder="1" applyAlignment="1">
      <alignment vertical="center"/>
    </xf>
    <xf numFmtId="0" fontId="17" fillId="0" borderId="21" xfId="52" applyFont="1" applyBorder="1" applyAlignment="1">
      <alignment horizontal="left" vertical="center"/>
    </xf>
    <xf numFmtId="0" fontId="34" fillId="0" borderId="0" xfId="52" applyFont="1" applyBorder="1" applyAlignment="1">
      <alignment horizontal="left" vertical="center"/>
    </xf>
    <xf numFmtId="0" fontId="23" fillId="0" borderId="36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0" xfId="52" applyFont="1" applyBorder="1" applyAlignment="1">
      <alignment horizontal="left" vertical="center" wrapText="1"/>
    </xf>
    <xf numFmtId="0" fontId="23" fillId="0" borderId="34" xfId="52" applyFont="1" applyBorder="1" applyAlignment="1">
      <alignment horizontal="left" vertical="center"/>
    </xf>
    <xf numFmtId="0" fontId="23" fillId="0" borderId="33" xfId="52" applyFont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3" fillId="0" borderId="32" xfId="52" applyFont="1" applyBorder="1" applyAlignment="1">
      <alignment horizontal="left" vertical="center"/>
    </xf>
    <xf numFmtId="0" fontId="20" fillId="0" borderId="29" xfId="52" applyFont="1" applyBorder="1" applyAlignment="1">
      <alignment horizontal="left" vertical="center"/>
    </xf>
    <xf numFmtId="0" fontId="20" fillId="0" borderId="24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 wrapText="1"/>
    </xf>
    <xf numFmtId="0" fontId="23" fillId="0" borderId="27" xfId="52" applyFont="1" applyBorder="1" applyAlignment="1">
      <alignment horizontal="left" vertical="center"/>
    </xf>
    <xf numFmtId="0" fontId="35" fillId="0" borderId="0" xfId="0" applyFont="1" applyBorder="1" applyAlignment="1">
      <alignment horizontal="left" vertical="center"/>
    </xf>
    <xf numFmtId="0" fontId="34" fillId="0" borderId="28" xfId="52" applyFont="1" applyFill="1" applyBorder="1" applyAlignment="1">
      <alignment horizontal="left" vertical="center"/>
    </xf>
    <xf numFmtId="0" fontId="34" fillId="0" borderId="29" xfId="52" applyFont="1" applyBorder="1" applyAlignment="1">
      <alignment horizontal="center" vertical="center"/>
    </xf>
    <xf numFmtId="0" fontId="34" fillId="0" borderId="24" xfId="52" applyFont="1" applyBorder="1" applyAlignment="1">
      <alignment horizontal="center" vertical="center"/>
    </xf>
    <xf numFmtId="0" fontId="34" fillId="0" borderId="28" xfId="52" applyFont="1" applyBorder="1" applyAlignment="1">
      <alignment horizontal="center" vertical="center"/>
    </xf>
    <xf numFmtId="0" fontId="34" fillId="0" borderId="21" xfId="52" applyFont="1" applyBorder="1" applyAlignment="1">
      <alignment horizontal="center" vertical="center"/>
    </xf>
    <xf numFmtId="0" fontId="9" fillId="0" borderId="21" xfId="52" applyFont="1" applyBorder="1" applyAlignment="1">
      <alignment horizontal="left" vertical="center"/>
    </xf>
    <xf numFmtId="0" fontId="34" fillId="0" borderId="51" xfId="52" applyFont="1" applyFill="1" applyBorder="1" applyAlignment="1">
      <alignment horizontal="left" vertical="center"/>
    </xf>
    <xf numFmtId="0" fontId="34" fillId="0" borderId="52" xfId="52" applyFont="1" applyFill="1" applyBorder="1" applyAlignment="1">
      <alignment horizontal="left" vertical="center"/>
    </xf>
    <xf numFmtId="0" fontId="35" fillId="0" borderId="0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31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34" fillId="0" borderId="34" xfId="52" applyFont="1" applyBorder="1" applyAlignment="1">
      <alignment horizontal="left" vertical="center"/>
    </xf>
    <xf numFmtId="0" fontId="34" fillId="0" borderId="33" xfId="52" applyFont="1" applyBorder="1" applyAlignment="1">
      <alignment horizontal="left" vertical="center"/>
    </xf>
    <xf numFmtId="0" fontId="35" fillId="0" borderId="53" xfId="52" applyFont="1" applyBorder="1" applyAlignment="1">
      <alignment vertical="center"/>
    </xf>
    <xf numFmtId="0" fontId="20" fillId="0" borderId="54" xfId="52" applyFont="1" applyBorder="1" applyAlignment="1">
      <alignment horizontal="center" vertical="center"/>
    </xf>
    <xf numFmtId="0" fontId="35" fillId="0" borderId="54" xfId="52" applyFont="1" applyBorder="1" applyAlignment="1">
      <alignment vertical="center"/>
    </xf>
    <xf numFmtId="58" fontId="17" fillId="0" borderId="54" xfId="52" applyNumberFormat="1" applyFont="1" applyBorder="1" applyAlignment="1">
      <alignment vertical="center"/>
    </xf>
    <xf numFmtId="0" fontId="35" fillId="0" borderId="54" xfId="52" applyFont="1" applyBorder="1" applyAlignment="1">
      <alignment horizontal="center" vertical="center"/>
    </xf>
    <xf numFmtId="0" fontId="35" fillId="0" borderId="55" xfId="52" applyFont="1" applyFill="1" applyBorder="1" applyAlignment="1">
      <alignment horizontal="left" vertical="center"/>
    </xf>
    <xf numFmtId="0" fontId="35" fillId="0" borderId="54" xfId="52" applyFont="1" applyFill="1" applyBorder="1" applyAlignment="1">
      <alignment horizontal="left" vertical="center"/>
    </xf>
    <xf numFmtId="0" fontId="35" fillId="0" borderId="56" xfId="52" applyFont="1" applyFill="1" applyBorder="1" applyAlignment="1">
      <alignment horizontal="center" vertical="center"/>
    </xf>
    <xf numFmtId="0" fontId="35" fillId="0" borderId="57" xfId="52" applyFont="1" applyFill="1" applyBorder="1" applyAlignment="1">
      <alignment horizontal="center" vertical="center"/>
    </xf>
    <xf numFmtId="0" fontId="35" fillId="0" borderId="29" xfId="52" applyFont="1" applyFill="1" applyBorder="1" applyAlignment="1">
      <alignment horizontal="center" vertical="center"/>
    </xf>
    <xf numFmtId="0" fontId="35" fillId="0" borderId="24" xfId="52" applyFont="1" applyFill="1" applyBorder="1" applyAlignment="1">
      <alignment horizontal="center" vertical="center"/>
    </xf>
    <xf numFmtId="0" fontId="17" fillId="0" borderId="46" xfId="52" applyFont="1" applyBorder="1" applyAlignment="1">
      <alignment horizontal="center" vertical="center"/>
    </xf>
    <xf numFmtId="0" fontId="17" fillId="0" borderId="58" xfId="52" applyFont="1" applyBorder="1" applyAlignment="1">
      <alignment horizontal="center" vertical="center"/>
    </xf>
    <xf numFmtId="0" fontId="20" fillId="0" borderId="39" xfId="52" applyFont="1" applyBorder="1" applyAlignment="1">
      <alignment horizontal="left" vertical="center"/>
    </xf>
    <xf numFmtId="0" fontId="20" fillId="0" borderId="38" xfId="52" applyFont="1" applyBorder="1" applyAlignment="1">
      <alignment horizontal="left" vertical="center"/>
    </xf>
    <xf numFmtId="0" fontId="34" fillId="0" borderId="39" xfId="52" applyFont="1" applyBorder="1" applyAlignment="1">
      <alignment horizontal="left" vertical="center"/>
    </xf>
    <xf numFmtId="0" fontId="9" fillId="0" borderId="27" xfId="52" applyFont="1" applyBorder="1" applyAlignment="1">
      <alignment horizontal="left" vertical="center"/>
    </xf>
    <xf numFmtId="0" fontId="9" fillId="0" borderId="38" xfId="52" applyFont="1" applyBorder="1" applyAlignment="1">
      <alignment horizontal="left" vertical="center"/>
    </xf>
    <xf numFmtId="0" fontId="9" fillId="0" borderId="32" xfId="52" applyFont="1" applyBorder="1" applyAlignment="1">
      <alignment horizontal="left" vertical="center"/>
    </xf>
    <xf numFmtId="0" fontId="9" fillId="0" borderId="33" xfId="52" applyFont="1" applyBorder="1" applyAlignment="1">
      <alignment horizontal="left" vertical="center"/>
    </xf>
    <xf numFmtId="0" fontId="9" fillId="0" borderId="41" xfId="52" applyFont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34" fillId="0" borderId="39" xfId="52" applyFont="1" applyBorder="1" applyAlignment="1">
      <alignment horizontal="center" vertical="center"/>
    </xf>
    <xf numFmtId="0" fontId="9" fillId="0" borderId="22" xfId="52" applyFont="1" applyBorder="1" applyAlignment="1">
      <alignment horizontal="left" vertical="center"/>
    </xf>
    <xf numFmtId="0" fontId="34" fillId="0" borderId="42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34" fillId="0" borderId="41" xfId="52" applyFont="1" applyBorder="1" applyAlignment="1">
      <alignment horizontal="left" vertical="center"/>
    </xf>
    <xf numFmtId="0" fontId="20" fillId="0" borderId="59" xfId="52" applyFont="1" applyBorder="1" applyAlignment="1">
      <alignment horizontal="center" vertical="center"/>
    </xf>
    <xf numFmtId="0" fontId="35" fillId="0" borderId="60" xfId="52" applyFont="1" applyFill="1" applyBorder="1" applyAlignment="1">
      <alignment horizontal="left" vertical="center"/>
    </xf>
    <xf numFmtId="0" fontId="35" fillId="0" borderId="61" xfId="52" applyFont="1" applyFill="1" applyBorder="1" applyAlignment="1">
      <alignment horizontal="center" vertical="center"/>
    </xf>
    <xf numFmtId="0" fontId="35" fillId="0" borderId="39" xfId="52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38" fillId="0" borderId="0" xfId="51" applyNumberFormat="1" applyFont="1" applyFill="1" applyBorder="1" applyAlignment="1">
      <alignment horizontal="center" vertical="center"/>
    </xf>
    <xf numFmtId="179" fontId="28" fillId="0" borderId="3" xfId="0" applyNumberFormat="1" applyFont="1" applyFill="1" applyBorder="1" applyAlignment="1">
      <alignment horizontal="center" vertical="center"/>
    </xf>
    <xf numFmtId="0" fontId="30" fillId="5" borderId="62" xfId="0" applyFont="1" applyFill="1" applyBorder="1" applyAlignment="1">
      <alignment horizontal="center" vertical="center"/>
    </xf>
    <xf numFmtId="0" fontId="20" fillId="5" borderId="6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0" fillId="0" borderId="64" xfId="0" applyFont="1" applyFill="1" applyBorder="1" applyAlignment="1">
      <alignment horizontal="left" vertical="center"/>
    </xf>
    <xf numFmtId="0" fontId="30" fillId="5" borderId="65" xfId="0" applyFont="1" applyFill="1" applyBorder="1" applyAlignment="1">
      <alignment horizontal="center" vertical="center"/>
    </xf>
    <xf numFmtId="0" fontId="28" fillId="0" borderId="22" xfId="0" applyNumberFormat="1" applyFont="1" applyFill="1" applyBorder="1" applyAlignment="1">
      <alignment horizontal="center" vertical="center"/>
    </xf>
    <xf numFmtId="0" fontId="17" fillId="0" borderId="0" xfId="52" applyFont="1" applyBorder="1" applyAlignment="1">
      <alignment horizontal="left" vertical="center"/>
    </xf>
    <xf numFmtId="0" fontId="39" fillId="0" borderId="25" xfId="52" applyFont="1" applyBorder="1" applyAlignment="1">
      <alignment horizontal="center" vertical="top"/>
    </xf>
    <xf numFmtId="0" fontId="34" fillId="0" borderId="66" xfId="52" applyFont="1" applyBorder="1" applyAlignment="1">
      <alignment horizontal="left" vertical="center"/>
    </xf>
    <xf numFmtId="0" fontId="34" fillId="0" borderId="25" xfId="52" applyFont="1" applyBorder="1" applyAlignment="1">
      <alignment horizontal="left" vertical="center"/>
    </xf>
    <xf numFmtId="0" fontId="34" fillId="0" borderId="35" xfId="52" applyFont="1" applyBorder="1" applyAlignment="1">
      <alignment horizontal="left" vertical="center"/>
    </xf>
    <xf numFmtId="0" fontId="35" fillId="0" borderId="55" xfId="52" applyFont="1" applyBorder="1" applyAlignment="1">
      <alignment horizontal="left" vertical="center"/>
    </xf>
    <xf numFmtId="0" fontId="35" fillId="0" borderId="54" xfId="52" applyFont="1" applyBorder="1" applyAlignment="1">
      <alignment horizontal="left" vertical="center"/>
    </xf>
    <xf numFmtId="0" fontId="34" fillId="0" borderId="56" xfId="52" applyFont="1" applyBorder="1" applyAlignment="1">
      <alignment vertical="center"/>
    </xf>
    <xf numFmtId="0" fontId="17" fillId="0" borderId="57" xfId="52" applyFont="1" applyBorder="1" applyAlignment="1">
      <alignment horizontal="left" vertical="center"/>
    </xf>
    <xf numFmtId="0" fontId="20" fillId="0" borderId="57" xfId="52" applyFont="1" applyBorder="1" applyAlignment="1">
      <alignment horizontal="left" vertical="center"/>
    </xf>
    <xf numFmtId="0" fontId="17" fillId="0" borderId="57" xfId="52" applyFont="1" applyBorder="1" applyAlignment="1">
      <alignment vertical="center"/>
    </xf>
    <xf numFmtId="0" fontId="34" fillId="0" borderId="57" xfId="52" applyFont="1" applyBorder="1" applyAlignment="1">
      <alignment vertical="center"/>
    </xf>
    <xf numFmtId="0" fontId="34" fillId="0" borderId="56" xfId="52" applyFont="1" applyBorder="1" applyAlignment="1">
      <alignment horizontal="center" vertical="center"/>
    </xf>
    <xf numFmtId="0" fontId="20" fillId="0" borderId="57" xfId="52" applyFont="1" applyBorder="1" applyAlignment="1">
      <alignment horizontal="center" vertical="center"/>
    </xf>
    <xf numFmtId="0" fontId="34" fillId="0" borderId="57" xfId="52" applyFont="1" applyBorder="1" applyAlignment="1">
      <alignment horizontal="center" vertical="center"/>
    </xf>
    <xf numFmtId="0" fontId="17" fillId="0" borderId="57" xfId="52" applyFont="1" applyBorder="1" applyAlignment="1">
      <alignment horizontal="center" vertical="center"/>
    </xf>
    <xf numFmtId="0" fontId="20" fillId="0" borderId="21" xfId="52" applyFont="1" applyBorder="1" applyAlignment="1">
      <alignment horizontal="center" vertical="center"/>
    </xf>
    <xf numFmtId="0" fontId="17" fillId="0" borderId="21" xfId="52" applyFont="1" applyBorder="1" applyAlignment="1">
      <alignment horizontal="center" vertical="center"/>
    </xf>
    <xf numFmtId="0" fontId="34" fillId="0" borderId="51" xfId="52" applyFont="1" applyBorder="1" applyAlignment="1">
      <alignment horizontal="left" vertical="center" wrapText="1"/>
    </xf>
    <xf numFmtId="0" fontId="34" fillId="0" borderId="52" xfId="52" applyFont="1" applyBorder="1" applyAlignment="1">
      <alignment horizontal="left" vertical="center" wrapText="1"/>
    </xf>
    <xf numFmtId="0" fontId="34" fillId="0" borderId="56" xfId="52" applyFont="1" applyBorder="1" applyAlignment="1">
      <alignment horizontal="left" vertical="center"/>
    </xf>
    <xf numFmtId="0" fontId="34" fillId="0" borderId="57" xfId="52" applyFont="1" applyBorder="1" applyAlignment="1">
      <alignment horizontal="left" vertical="center"/>
    </xf>
    <xf numFmtId="0" fontId="40" fillId="0" borderId="67" xfId="52" applyFont="1" applyBorder="1" applyAlignment="1">
      <alignment horizontal="left" vertical="center" wrapText="1"/>
    </xf>
    <xf numFmtId="0" fontId="24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20" fillId="0" borderId="21" xfId="52" applyNumberFormat="1" applyFont="1" applyBorder="1" applyAlignment="1">
      <alignment horizontal="center" vertical="center"/>
    </xf>
    <xf numFmtId="0" fontId="20" fillId="0" borderId="28" xfId="52" applyFont="1" applyBorder="1" applyAlignment="1">
      <alignment horizontal="center" vertical="center"/>
    </xf>
    <xf numFmtId="0" fontId="20" fillId="0" borderId="28" xfId="52" applyFont="1" applyBorder="1" applyAlignment="1">
      <alignment horizontal="left" vertical="center"/>
    </xf>
    <xf numFmtId="0" fontId="35" fillId="0" borderId="55" xfId="0" applyFont="1" applyBorder="1" applyAlignment="1">
      <alignment horizontal="left" vertical="center"/>
    </xf>
    <xf numFmtId="0" fontId="35" fillId="0" borderId="54" xfId="0" applyFont="1" applyBorder="1" applyAlignment="1">
      <alignment horizontal="left" vertical="center"/>
    </xf>
    <xf numFmtId="9" fontId="20" fillId="0" borderId="36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9" fontId="20" fillId="0" borderId="51" xfId="52" applyNumberFormat="1" applyFont="1" applyBorder="1" applyAlignment="1">
      <alignment horizontal="left" vertical="center"/>
    </xf>
    <xf numFmtId="9" fontId="20" fillId="0" borderId="52" xfId="52" applyNumberFormat="1" applyFont="1" applyBorder="1" applyAlignment="1">
      <alignment horizontal="left" vertical="center"/>
    </xf>
    <xf numFmtId="0" fontId="9" fillId="0" borderId="56" xfId="52" applyFont="1" applyFill="1" applyBorder="1" applyAlignment="1">
      <alignment horizontal="left" vertical="center"/>
    </xf>
    <xf numFmtId="0" fontId="9" fillId="0" borderId="57" xfId="52" applyFont="1" applyFill="1" applyBorder="1" applyAlignment="1">
      <alignment horizontal="left" vertical="center"/>
    </xf>
    <xf numFmtId="0" fontId="9" fillId="0" borderId="49" xfId="52" applyFont="1" applyFill="1" applyBorder="1" applyAlignment="1">
      <alignment horizontal="left" vertical="center"/>
    </xf>
    <xf numFmtId="0" fontId="9" fillId="0" borderId="52" xfId="52" applyFont="1" applyFill="1" applyBorder="1" applyAlignment="1">
      <alignment horizontal="left" vertical="center"/>
    </xf>
    <xf numFmtId="0" fontId="35" fillId="0" borderId="35" xfId="52" applyFont="1" applyFill="1" applyBorder="1" applyAlignment="1">
      <alignment horizontal="left" vertical="center"/>
    </xf>
    <xf numFmtId="0" fontId="20" fillId="0" borderId="68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35" fillId="0" borderId="45" xfId="52" applyFont="1" applyBorder="1" applyAlignment="1">
      <alignment vertical="center"/>
    </xf>
    <xf numFmtId="0" fontId="41" fillId="0" borderId="54" xfId="52" applyFont="1" applyBorder="1" applyAlignment="1">
      <alignment horizontal="center" vertical="center"/>
    </xf>
    <xf numFmtId="0" fontId="35" fillId="0" borderId="46" xfId="52" applyFont="1" applyBorder="1" applyAlignment="1">
      <alignment vertical="center"/>
    </xf>
    <xf numFmtId="0" fontId="20" fillId="0" borderId="70" xfId="52" applyFont="1" applyBorder="1" applyAlignment="1">
      <alignment vertical="center"/>
    </xf>
    <xf numFmtId="0" fontId="35" fillId="0" borderId="70" xfId="52" applyFont="1" applyBorder="1" applyAlignment="1">
      <alignment vertical="center"/>
    </xf>
    <xf numFmtId="58" fontId="17" fillId="0" borderId="46" xfId="52" applyNumberFormat="1" applyFont="1" applyBorder="1" applyAlignment="1">
      <alignment vertical="center"/>
    </xf>
    <xf numFmtId="0" fontId="35" fillId="0" borderId="35" xfId="52" applyFont="1" applyBorder="1" applyAlignment="1">
      <alignment horizontal="center" vertical="center"/>
    </xf>
    <xf numFmtId="0" fontId="20" fillId="0" borderId="71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34" fillId="0" borderId="72" xfId="52" applyFont="1" applyBorder="1" applyAlignment="1">
      <alignment horizontal="left" vertical="center"/>
    </xf>
    <xf numFmtId="0" fontId="35" fillId="0" borderId="60" xfId="52" applyFont="1" applyBorder="1" applyAlignment="1">
      <alignment horizontal="left" vertical="center"/>
    </xf>
    <xf numFmtId="0" fontId="20" fillId="0" borderId="61" xfId="52" applyFont="1" applyBorder="1" applyAlignment="1">
      <alignment horizontal="left" vertical="center"/>
    </xf>
    <xf numFmtId="0" fontId="34" fillId="0" borderId="0" xfId="52" applyFont="1" applyBorder="1" applyAlignment="1">
      <alignment vertical="center"/>
    </xf>
    <xf numFmtId="0" fontId="34" fillId="0" borderId="42" xfId="52" applyFont="1" applyBorder="1" applyAlignment="1">
      <alignment horizontal="left" vertical="center" wrapText="1"/>
    </xf>
    <xf numFmtId="0" fontId="34" fillId="0" borderId="61" xfId="52" applyFont="1" applyBorder="1" applyAlignment="1">
      <alignment horizontal="left" vertical="center"/>
    </xf>
    <xf numFmtId="0" fontId="42" fillId="0" borderId="22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0" fontId="35" fillId="0" borderId="60" xfId="0" applyFont="1" applyBorder="1" applyAlignment="1">
      <alignment horizontal="left" vertical="center"/>
    </xf>
    <xf numFmtId="9" fontId="20" fillId="0" borderId="40" xfId="52" applyNumberFormat="1" applyFont="1" applyBorder="1" applyAlignment="1">
      <alignment horizontal="left" vertical="center"/>
    </xf>
    <xf numFmtId="9" fontId="20" fillId="0" borderId="42" xfId="52" applyNumberFormat="1" applyFont="1" applyBorder="1" applyAlignment="1">
      <alignment horizontal="left" vertical="center"/>
    </xf>
    <xf numFmtId="0" fontId="9" fillId="0" borderId="61" xfId="52" applyFont="1" applyFill="1" applyBorder="1" applyAlignment="1">
      <alignment horizontal="left" vertical="center"/>
    </xf>
    <xf numFmtId="0" fontId="9" fillId="0" borderId="42" xfId="52" applyFont="1" applyFill="1" applyBorder="1" applyAlignment="1">
      <alignment horizontal="left" vertical="center"/>
    </xf>
    <xf numFmtId="0" fontId="20" fillId="0" borderId="73" xfId="52" applyFont="1" applyFill="1" applyBorder="1" applyAlignment="1">
      <alignment horizontal="left" vertical="center"/>
    </xf>
    <xf numFmtId="0" fontId="35" fillId="0" borderId="74" xfId="52" applyFont="1" applyBorder="1" applyAlignment="1">
      <alignment horizontal="center" vertical="center"/>
    </xf>
    <xf numFmtId="0" fontId="20" fillId="0" borderId="70" xfId="52" applyFont="1" applyBorder="1" applyAlignment="1">
      <alignment horizontal="center" vertical="center"/>
    </xf>
    <xf numFmtId="0" fontId="20" fillId="0" borderId="72" xfId="52" applyFont="1" applyBorder="1" applyAlignment="1">
      <alignment horizontal="center" vertical="center"/>
    </xf>
    <xf numFmtId="0" fontId="20" fillId="0" borderId="72" xfId="52" applyFont="1" applyFill="1" applyBorder="1" applyAlignment="1">
      <alignment horizontal="left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4" fillId="0" borderId="15" xfId="0" applyFont="1" applyBorder="1"/>
    <xf numFmtId="0" fontId="44" fillId="0" borderId="2" xfId="0" applyFont="1" applyBorder="1"/>
    <xf numFmtId="0" fontId="44" fillId="0" borderId="5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0" fontId="44" fillId="6" borderId="5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/>
    </xf>
    <xf numFmtId="0" fontId="44" fillId="6" borderId="2" xfId="0" applyFont="1" applyFill="1" applyBorder="1"/>
    <xf numFmtId="0" fontId="0" fillId="0" borderId="15" xfId="0" applyBorder="1"/>
    <xf numFmtId="0" fontId="0" fillId="6" borderId="2" xfId="0" applyFill="1" applyBorder="1"/>
    <xf numFmtId="0" fontId="0" fillId="0" borderId="16" xfId="0" applyBorder="1"/>
    <xf numFmtId="0" fontId="0" fillId="0" borderId="17" xfId="0" applyBorder="1"/>
    <xf numFmtId="0" fontId="0" fillId="6" borderId="17" xfId="0" applyFill="1" applyBorder="1"/>
    <xf numFmtId="0" fontId="0" fillId="7" borderId="0" xfId="0" applyFill="1"/>
    <xf numFmtId="0" fontId="43" fillId="0" borderId="44" xfId="0" applyFont="1" applyBorder="1" applyAlignment="1">
      <alignment horizontal="center" vertical="center" wrapText="1"/>
    </xf>
    <xf numFmtId="0" fontId="44" fillId="0" borderId="75" xfId="0" applyFont="1" applyBorder="1" applyAlignment="1">
      <alignment horizontal="center" vertical="center"/>
    </xf>
    <xf numFmtId="0" fontId="44" fillId="0" borderId="20" xfId="0" applyFont="1" applyBorder="1"/>
    <xf numFmtId="0" fontId="0" fillId="0" borderId="20" xfId="0" applyBorder="1"/>
    <xf numFmtId="0" fontId="0" fillId="0" borderId="7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4" fillId="8" borderId="2" xfId="0" applyFont="1" applyFill="1" applyBorder="1" applyAlignment="1">
      <alignment vertical="top" wrapText="1"/>
    </xf>
    <xf numFmtId="0" fontId="4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7" fillId="0" borderId="0" xfId="0" applyFont="1"/>
    <xf numFmtId="0" fontId="47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600075</xdr:colOff>
          <xdr:row>11</xdr:row>
          <xdr:rowOff>142875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5624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1980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199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609600</xdr:colOff>
          <xdr:row>13</xdr:row>
          <xdr:rowOff>180975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029075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886325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886325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019550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876800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772400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772400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858000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772400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781800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58190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581900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600075</xdr:colOff>
          <xdr:row>8</xdr:row>
          <xdr:rowOff>180975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46697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466975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248025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562225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10050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342515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8484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867525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581900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781800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78180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3</xdr:col>
          <xdr:colOff>83820</xdr:colOff>
          <xdr:row>24</xdr:row>
          <xdr:rowOff>83185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600075</xdr:colOff>
          <xdr:row>12</xdr:row>
          <xdr:rowOff>133350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038600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266700</xdr:colOff>
          <xdr:row>7</xdr:row>
          <xdr:rowOff>200025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228600</xdr:colOff>
          <xdr:row>9</xdr:row>
          <xdr:rowOff>161925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30480</xdr:colOff>
      <xdr:row>2</xdr:row>
      <xdr:rowOff>43815</xdr:rowOff>
    </xdr:from>
    <xdr:to>
      <xdr:col>9</xdr:col>
      <xdr:colOff>926465</xdr:colOff>
      <xdr:row>4</xdr:row>
      <xdr:rowOff>139065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69730" y="624840"/>
          <a:ext cx="895985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160020</xdr:colOff>
      <xdr:row>2</xdr:row>
      <xdr:rowOff>59055</xdr:rowOff>
    </xdr:from>
    <xdr:to>
      <xdr:col>8</xdr:col>
      <xdr:colOff>1076960</xdr:colOff>
      <xdr:row>5</xdr:row>
      <xdr:rowOff>123825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02930" y="640080"/>
          <a:ext cx="916940" cy="6076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7.xml"/><Relationship Id="rId8" Type="http://schemas.openxmlformats.org/officeDocument/2006/relationships/ctrlProp" Target="../ctrlProps/ctrlProp186.xml"/><Relationship Id="rId7" Type="http://schemas.openxmlformats.org/officeDocument/2006/relationships/ctrlProp" Target="../ctrlProps/ctrlProp185.xml"/><Relationship Id="rId6" Type="http://schemas.openxmlformats.org/officeDocument/2006/relationships/ctrlProp" Target="../ctrlProps/ctrlProp184.xml"/><Relationship Id="rId5" Type="http://schemas.openxmlformats.org/officeDocument/2006/relationships/ctrlProp" Target="../ctrlProps/ctrlProp183.xml"/><Relationship Id="rId41" Type="http://schemas.openxmlformats.org/officeDocument/2006/relationships/ctrlProp" Target="../ctrlProps/ctrlProp219.xml"/><Relationship Id="rId40" Type="http://schemas.openxmlformats.org/officeDocument/2006/relationships/ctrlProp" Target="../ctrlProps/ctrlProp218.xml"/><Relationship Id="rId4" Type="http://schemas.openxmlformats.org/officeDocument/2006/relationships/ctrlProp" Target="../ctrlProps/ctrlProp182.xml"/><Relationship Id="rId39" Type="http://schemas.openxmlformats.org/officeDocument/2006/relationships/ctrlProp" Target="../ctrlProps/ctrlProp217.xml"/><Relationship Id="rId38" Type="http://schemas.openxmlformats.org/officeDocument/2006/relationships/ctrlProp" Target="../ctrlProps/ctrlProp216.xml"/><Relationship Id="rId37" Type="http://schemas.openxmlformats.org/officeDocument/2006/relationships/ctrlProp" Target="../ctrlProps/ctrlProp215.xml"/><Relationship Id="rId36" Type="http://schemas.openxmlformats.org/officeDocument/2006/relationships/ctrlProp" Target="../ctrlProps/ctrlProp214.xml"/><Relationship Id="rId35" Type="http://schemas.openxmlformats.org/officeDocument/2006/relationships/ctrlProp" Target="../ctrlProps/ctrlProp213.xml"/><Relationship Id="rId34" Type="http://schemas.openxmlformats.org/officeDocument/2006/relationships/ctrlProp" Target="../ctrlProps/ctrlProp212.xml"/><Relationship Id="rId33" Type="http://schemas.openxmlformats.org/officeDocument/2006/relationships/ctrlProp" Target="../ctrlProps/ctrlProp211.xml"/><Relationship Id="rId32" Type="http://schemas.openxmlformats.org/officeDocument/2006/relationships/ctrlProp" Target="../ctrlProps/ctrlProp210.xml"/><Relationship Id="rId31" Type="http://schemas.openxmlformats.org/officeDocument/2006/relationships/ctrlProp" Target="../ctrlProps/ctrlProp209.xml"/><Relationship Id="rId30" Type="http://schemas.openxmlformats.org/officeDocument/2006/relationships/ctrlProp" Target="../ctrlProps/ctrlProp208.xml"/><Relationship Id="rId3" Type="http://schemas.openxmlformats.org/officeDocument/2006/relationships/ctrlProp" Target="../ctrlProps/ctrlProp181.xml"/><Relationship Id="rId29" Type="http://schemas.openxmlformats.org/officeDocument/2006/relationships/ctrlProp" Target="../ctrlProps/ctrlProp207.xml"/><Relationship Id="rId28" Type="http://schemas.openxmlformats.org/officeDocument/2006/relationships/ctrlProp" Target="../ctrlProps/ctrlProp206.xml"/><Relationship Id="rId27" Type="http://schemas.openxmlformats.org/officeDocument/2006/relationships/ctrlProp" Target="../ctrlProps/ctrlProp205.xml"/><Relationship Id="rId26" Type="http://schemas.openxmlformats.org/officeDocument/2006/relationships/ctrlProp" Target="../ctrlProps/ctrlProp204.xml"/><Relationship Id="rId25" Type="http://schemas.openxmlformats.org/officeDocument/2006/relationships/ctrlProp" Target="../ctrlProps/ctrlProp203.xml"/><Relationship Id="rId24" Type="http://schemas.openxmlformats.org/officeDocument/2006/relationships/ctrlProp" Target="../ctrlProps/ctrlProp202.xml"/><Relationship Id="rId23" Type="http://schemas.openxmlformats.org/officeDocument/2006/relationships/ctrlProp" Target="../ctrlProps/ctrlProp201.xml"/><Relationship Id="rId22" Type="http://schemas.openxmlformats.org/officeDocument/2006/relationships/ctrlProp" Target="../ctrlProps/ctrlProp200.xml"/><Relationship Id="rId21" Type="http://schemas.openxmlformats.org/officeDocument/2006/relationships/ctrlProp" Target="../ctrlProps/ctrlProp199.xml"/><Relationship Id="rId20" Type="http://schemas.openxmlformats.org/officeDocument/2006/relationships/ctrlProp" Target="../ctrlProps/ctrlProp19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97.xml"/><Relationship Id="rId18" Type="http://schemas.openxmlformats.org/officeDocument/2006/relationships/ctrlProp" Target="../ctrlProps/ctrlProp196.xml"/><Relationship Id="rId17" Type="http://schemas.openxmlformats.org/officeDocument/2006/relationships/ctrlProp" Target="../ctrlProps/ctrlProp195.xml"/><Relationship Id="rId16" Type="http://schemas.openxmlformats.org/officeDocument/2006/relationships/ctrlProp" Target="../ctrlProps/ctrlProp194.xml"/><Relationship Id="rId15" Type="http://schemas.openxmlformats.org/officeDocument/2006/relationships/ctrlProp" Target="../ctrlProps/ctrlProp193.xml"/><Relationship Id="rId14" Type="http://schemas.openxmlformats.org/officeDocument/2006/relationships/ctrlProp" Target="../ctrlProps/ctrlProp192.xml"/><Relationship Id="rId13" Type="http://schemas.openxmlformats.org/officeDocument/2006/relationships/ctrlProp" Target="../ctrlProps/ctrlProp191.xml"/><Relationship Id="rId12" Type="http://schemas.openxmlformats.org/officeDocument/2006/relationships/ctrlProp" Target="../ctrlProps/ctrlProp190.xml"/><Relationship Id="rId11" Type="http://schemas.openxmlformats.org/officeDocument/2006/relationships/ctrlProp" Target="../ctrlProps/ctrlProp189.xml"/><Relationship Id="rId10" Type="http://schemas.openxmlformats.org/officeDocument/2006/relationships/ctrlProp" Target="../ctrlProps/ctrlProp188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6" customWidth="1"/>
    <col min="3" max="3" width="10.125" customWidth="1"/>
  </cols>
  <sheetData>
    <row r="1" ht="21" customHeight="1" spans="1:2">
      <c r="A1" s="427"/>
      <c r="B1" s="428" t="s">
        <v>0</v>
      </c>
    </row>
    <row r="2" spans="1:2">
      <c r="A2" s="10">
        <v>1</v>
      </c>
      <c r="B2" s="429" t="s">
        <v>1</v>
      </c>
    </row>
    <row r="3" spans="1:2">
      <c r="A3" s="10">
        <v>2</v>
      </c>
      <c r="B3" s="429" t="s">
        <v>2</v>
      </c>
    </row>
    <row r="4" spans="1:2">
      <c r="A4" s="10">
        <v>3</v>
      </c>
      <c r="B4" s="429" t="s">
        <v>3</v>
      </c>
    </row>
    <row r="5" spans="1:2">
      <c r="A5" s="10">
        <v>4</v>
      </c>
      <c r="B5" s="429" t="s">
        <v>4</v>
      </c>
    </row>
    <row r="6" spans="1:2">
      <c r="A6" s="10">
        <v>5</v>
      </c>
      <c r="B6" s="429" t="s">
        <v>5</v>
      </c>
    </row>
    <row r="7" spans="1:2">
      <c r="A7" s="10">
        <v>6</v>
      </c>
      <c r="B7" s="429" t="s">
        <v>6</v>
      </c>
    </row>
    <row r="8" s="425" customFormat="1" ht="15" customHeight="1" spans="1:2">
      <c r="A8" s="430">
        <v>7</v>
      </c>
      <c r="B8" s="431" t="s">
        <v>7</v>
      </c>
    </row>
    <row r="9" ht="18.95" customHeight="1" spans="1:2">
      <c r="A9" s="427"/>
      <c r="B9" s="432" t="s">
        <v>8</v>
      </c>
    </row>
    <row r="10" ht="15.95" customHeight="1" spans="1:2">
      <c r="A10" s="10">
        <v>1</v>
      </c>
      <c r="B10" s="433" t="s">
        <v>9</v>
      </c>
    </row>
    <row r="11" spans="1:2">
      <c r="A11" s="10">
        <v>2</v>
      </c>
      <c r="B11" s="429" t="s">
        <v>10</v>
      </c>
    </row>
    <row r="12" spans="1:2">
      <c r="A12" s="10">
        <v>3</v>
      </c>
      <c r="B12" s="431" t="s">
        <v>11</v>
      </c>
    </row>
    <row r="13" spans="1:2">
      <c r="A13" s="10">
        <v>4</v>
      </c>
      <c r="B13" s="429" t="s">
        <v>12</v>
      </c>
    </row>
    <row r="14" spans="1:2">
      <c r="A14" s="10">
        <v>5</v>
      </c>
      <c r="B14" s="429" t="s">
        <v>13</v>
      </c>
    </row>
    <row r="15" spans="1:2">
      <c r="A15" s="10">
        <v>6</v>
      </c>
      <c r="B15" s="429" t="s">
        <v>14</v>
      </c>
    </row>
    <row r="16" spans="1:2">
      <c r="A16" s="10">
        <v>7</v>
      </c>
      <c r="B16" s="429" t="s">
        <v>15</v>
      </c>
    </row>
    <row r="17" spans="1:2">
      <c r="A17" s="10">
        <v>8</v>
      </c>
      <c r="B17" s="429" t="s">
        <v>16</v>
      </c>
    </row>
    <row r="18" spans="1:2">
      <c r="A18" s="10">
        <v>9</v>
      </c>
      <c r="B18" s="429" t="s">
        <v>17</v>
      </c>
    </row>
    <row r="19" spans="1:2">
      <c r="A19" s="10"/>
      <c r="B19" s="429"/>
    </row>
    <row r="20" ht="20.25" spans="1:2">
      <c r="A20" s="427"/>
      <c r="B20" s="428" t="s">
        <v>18</v>
      </c>
    </row>
    <row r="21" spans="1:2">
      <c r="A21" s="10">
        <v>1</v>
      </c>
      <c r="B21" s="434" t="s">
        <v>19</v>
      </c>
    </row>
    <row r="22" spans="1:2">
      <c r="A22" s="10">
        <v>2</v>
      </c>
      <c r="B22" s="429" t="s">
        <v>20</v>
      </c>
    </row>
    <row r="23" spans="1:2">
      <c r="A23" s="10">
        <v>3</v>
      </c>
      <c r="B23" s="429" t="s">
        <v>21</v>
      </c>
    </row>
    <row r="24" spans="1:2">
      <c r="A24" s="10">
        <v>4</v>
      </c>
      <c r="B24" s="429" t="s">
        <v>22</v>
      </c>
    </row>
    <row r="25" spans="1:2">
      <c r="A25" s="10">
        <v>5</v>
      </c>
      <c r="B25" s="429" t="s">
        <v>23</v>
      </c>
    </row>
    <row r="26" spans="1:2">
      <c r="A26" s="10">
        <v>6</v>
      </c>
      <c r="B26" s="429" t="s">
        <v>24</v>
      </c>
    </row>
    <row r="27" spans="1:2">
      <c r="A27" s="10">
        <v>7</v>
      </c>
      <c r="B27" s="429" t="s">
        <v>25</v>
      </c>
    </row>
    <row r="28" spans="1:2">
      <c r="A28" s="10"/>
      <c r="B28" s="429"/>
    </row>
    <row r="29" ht="20.25" spans="1:2">
      <c r="A29" s="427"/>
      <c r="B29" s="428" t="s">
        <v>26</v>
      </c>
    </row>
    <row r="30" spans="1:2">
      <c r="A30" s="10">
        <v>1</v>
      </c>
      <c r="B30" s="434" t="s">
        <v>27</v>
      </c>
    </row>
    <row r="31" spans="1:2">
      <c r="A31" s="10">
        <v>2</v>
      </c>
      <c r="B31" s="429" t="s">
        <v>28</v>
      </c>
    </row>
    <row r="32" spans="1:2">
      <c r="A32" s="10">
        <v>3</v>
      </c>
      <c r="B32" s="429" t="s">
        <v>29</v>
      </c>
    </row>
    <row r="33" ht="28.5" spans="1:2">
      <c r="A33" s="10">
        <v>4</v>
      </c>
      <c r="B33" s="429" t="s">
        <v>30</v>
      </c>
    </row>
    <row r="34" spans="1:2">
      <c r="A34" s="10">
        <v>5</v>
      </c>
      <c r="B34" s="429" t="s">
        <v>31</v>
      </c>
    </row>
    <row r="35" spans="1:2">
      <c r="A35" s="10">
        <v>6</v>
      </c>
      <c r="B35" s="429" t="s">
        <v>32</v>
      </c>
    </row>
    <row r="36" spans="1:2">
      <c r="A36" s="10">
        <v>7</v>
      </c>
      <c r="B36" s="429" t="s">
        <v>33</v>
      </c>
    </row>
    <row r="37" spans="1:2">
      <c r="A37" s="10"/>
      <c r="B37" s="429"/>
    </row>
    <row r="39" spans="1:2">
      <c r="A39" s="435" t="s">
        <v>34</v>
      </c>
      <c r="B39" s="43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G27" sqref="G27"/>
    </sheetView>
  </sheetViews>
  <sheetFormatPr defaultColWidth="9" defaultRowHeight="14.25"/>
  <cols>
    <col min="1" max="1" width="13.625" style="73" customWidth="1"/>
    <col min="2" max="3" width="9.125" style="73" customWidth="1"/>
    <col min="4" max="4" width="9.125" style="74" customWidth="1"/>
    <col min="5" max="7" width="9.125" style="73" customWidth="1"/>
    <col min="8" max="8" width="8.5" style="73" customWidth="1"/>
    <col min="9" max="9" width="5.375" style="73" customWidth="1"/>
    <col min="10" max="10" width="2.75" style="73" customWidth="1"/>
    <col min="11" max="13" width="14.625" style="73" customWidth="1"/>
    <col min="14" max="16" width="14.625" style="75" customWidth="1"/>
    <col min="17" max="254" width="9" style="73"/>
    <col min="255" max="16384" width="9" style="76"/>
  </cols>
  <sheetData>
    <row r="1" s="73" customFormat="1" ht="29" customHeight="1" spans="1:257">
      <c r="A1" s="77" t="s">
        <v>145</v>
      </c>
      <c r="B1" s="78"/>
      <c r="C1" s="79"/>
      <c r="D1" s="80"/>
      <c r="E1" s="79"/>
      <c r="F1" s="79"/>
      <c r="G1" s="79"/>
      <c r="H1" s="79"/>
      <c r="I1" s="79"/>
      <c r="J1" s="79"/>
      <c r="K1" s="79"/>
      <c r="L1" s="79"/>
      <c r="M1" s="79"/>
      <c r="N1" s="106"/>
      <c r="O1" s="106"/>
      <c r="P1" s="10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  <c r="IV1" s="76"/>
      <c r="IW1" s="76"/>
    </row>
    <row r="2" s="73" customFormat="1" ht="20" customHeight="1" spans="1:257">
      <c r="A2" s="81" t="s">
        <v>61</v>
      </c>
      <c r="B2" s="82" t="str">
        <f>首期!B4</f>
        <v>TAJJAN81234</v>
      </c>
      <c r="C2" s="83"/>
      <c r="D2" s="84"/>
      <c r="E2" s="85" t="s">
        <v>67</v>
      </c>
      <c r="F2" s="86" t="str">
        <f>首期!B5</f>
        <v>男式短袖T恤</v>
      </c>
      <c r="G2" s="86"/>
      <c r="H2" s="86"/>
      <c r="I2" s="86"/>
      <c r="J2" s="107"/>
      <c r="K2" s="108" t="s">
        <v>57</v>
      </c>
      <c r="L2" s="109" t="s">
        <v>56</v>
      </c>
      <c r="M2" s="109"/>
      <c r="N2" s="109"/>
      <c r="O2" s="109"/>
      <c r="P2" s="110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  <c r="IW2" s="76"/>
    </row>
    <row r="3" s="73" customFormat="1" spans="1:257">
      <c r="A3" s="87" t="s">
        <v>146</v>
      </c>
      <c r="B3" s="88" t="s">
        <v>147</v>
      </c>
      <c r="C3" s="89"/>
      <c r="D3" s="88"/>
      <c r="E3" s="88"/>
      <c r="F3" s="88"/>
      <c r="G3" s="88"/>
      <c r="H3" s="88"/>
      <c r="I3" s="88"/>
      <c r="J3" s="111"/>
      <c r="K3" s="112"/>
      <c r="L3" s="112"/>
      <c r="M3" s="112"/>
      <c r="N3" s="112"/>
      <c r="O3" s="112"/>
      <c r="P3" s="113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  <c r="IW3" s="76"/>
    </row>
    <row r="4" s="73" customFormat="1" ht="16.5" spans="1:257">
      <c r="A4" s="87"/>
      <c r="B4" s="90" t="s">
        <v>111</v>
      </c>
      <c r="C4" s="91" t="s">
        <v>112</v>
      </c>
      <c r="D4" s="91" t="s">
        <v>113</v>
      </c>
      <c r="E4" s="91" t="s">
        <v>114</v>
      </c>
      <c r="F4" s="91" t="s">
        <v>115</v>
      </c>
      <c r="G4" s="91" t="s">
        <v>116</v>
      </c>
      <c r="H4" s="91" t="s">
        <v>148</v>
      </c>
      <c r="I4" s="114" t="s">
        <v>149</v>
      </c>
      <c r="J4" s="111"/>
      <c r="K4" s="90" t="s">
        <v>111</v>
      </c>
      <c r="L4" s="91" t="s">
        <v>112</v>
      </c>
      <c r="M4" s="91" t="s">
        <v>113</v>
      </c>
      <c r="N4" s="91" t="s">
        <v>114</v>
      </c>
      <c r="O4" s="91" t="s">
        <v>115</v>
      </c>
      <c r="P4" s="115" t="s">
        <v>116</v>
      </c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</row>
    <row r="5" s="73" customFormat="1" ht="16.5" spans="1:257">
      <c r="A5" s="87"/>
      <c r="B5" s="90" t="s">
        <v>150</v>
      </c>
      <c r="C5" s="91" t="s">
        <v>151</v>
      </c>
      <c r="D5" s="91" t="s">
        <v>152</v>
      </c>
      <c r="E5" s="91" t="s">
        <v>153</v>
      </c>
      <c r="F5" s="91" t="s">
        <v>154</v>
      </c>
      <c r="G5" s="91" t="s">
        <v>155</v>
      </c>
      <c r="H5" s="91" t="s">
        <v>156</v>
      </c>
      <c r="I5" s="114"/>
      <c r="J5" s="116"/>
      <c r="K5" s="117" t="s">
        <v>120</v>
      </c>
      <c r="L5" s="118" t="s">
        <v>119</v>
      </c>
      <c r="M5" s="119" t="s">
        <v>118</v>
      </c>
      <c r="N5" s="117" t="s">
        <v>120</v>
      </c>
      <c r="O5" s="118" t="s">
        <v>119</v>
      </c>
      <c r="P5" s="120" t="s">
        <v>118</v>
      </c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s="73" customFormat="1" ht="21" customHeight="1" spans="1:257">
      <c r="A6" s="92" t="s">
        <v>159</v>
      </c>
      <c r="B6" s="93">
        <f>C6-1</f>
        <v>65</v>
      </c>
      <c r="C6" s="93">
        <f>D6-2</f>
        <v>66</v>
      </c>
      <c r="D6" s="94">
        <v>68</v>
      </c>
      <c r="E6" s="93">
        <f>D6+2</f>
        <v>70</v>
      </c>
      <c r="F6" s="93">
        <f>E6+2</f>
        <v>72</v>
      </c>
      <c r="G6" s="93">
        <f>F6+1</f>
        <v>73</v>
      </c>
      <c r="H6" s="93">
        <f>G6+1</f>
        <v>74</v>
      </c>
      <c r="I6" s="121" t="s">
        <v>160</v>
      </c>
      <c r="J6" s="116"/>
      <c r="K6" s="117" t="s">
        <v>202</v>
      </c>
      <c r="L6" s="117" t="s">
        <v>202</v>
      </c>
      <c r="M6" s="117" t="s">
        <v>203</v>
      </c>
      <c r="N6" s="117" t="s">
        <v>204</v>
      </c>
      <c r="O6" s="117" t="s">
        <v>202</v>
      </c>
      <c r="P6" s="122" t="s">
        <v>203</v>
      </c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</row>
    <row r="7" s="73" customFormat="1" ht="21" customHeight="1" spans="1:257">
      <c r="A7" s="95" t="s">
        <v>162</v>
      </c>
      <c r="B7" s="93">
        <f t="shared" ref="B7:B9" si="0">C7-4</f>
        <v>100</v>
      </c>
      <c r="C7" s="93">
        <f t="shared" ref="C7:C9" si="1">D7-4</f>
        <v>104</v>
      </c>
      <c r="D7" s="94">
        <v>108</v>
      </c>
      <c r="E7" s="93">
        <f t="shared" ref="E7:E9" si="2">D7+4</f>
        <v>112</v>
      </c>
      <c r="F7" s="93">
        <f>E7+4</f>
        <v>116</v>
      </c>
      <c r="G7" s="93">
        <f t="shared" ref="G7:G9" si="3">F7+6</f>
        <v>122</v>
      </c>
      <c r="H7" s="93">
        <f>G7+6</f>
        <v>128</v>
      </c>
      <c r="I7" s="121" t="s">
        <v>160</v>
      </c>
      <c r="J7" s="116"/>
      <c r="K7" s="117" t="s">
        <v>206</v>
      </c>
      <c r="L7" s="117" t="s">
        <v>206</v>
      </c>
      <c r="M7" s="117" t="s">
        <v>283</v>
      </c>
      <c r="N7" s="117" t="s">
        <v>207</v>
      </c>
      <c r="O7" s="117" t="s">
        <v>206</v>
      </c>
      <c r="P7" s="122" t="s">
        <v>208</v>
      </c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</row>
    <row r="8" s="73" customFormat="1" ht="21" customHeight="1" spans="1:257">
      <c r="A8" s="95" t="s">
        <v>164</v>
      </c>
      <c r="B8" s="93">
        <f t="shared" si="0"/>
        <v>99</v>
      </c>
      <c r="C8" s="93">
        <f t="shared" si="1"/>
        <v>103</v>
      </c>
      <c r="D8" s="96" t="s">
        <v>165</v>
      </c>
      <c r="E8" s="93">
        <f t="shared" si="2"/>
        <v>111</v>
      </c>
      <c r="F8" s="93">
        <f>E8+5</f>
        <v>116</v>
      </c>
      <c r="G8" s="93">
        <f t="shared" si="3"/>
        <v>122</v>
      </c>
      <c r="H8" s="93">
        <f>G8+7</f>
        <v>129</v>
      </c>
      <c r="I8" s="121" t="s">
        <v>160</v>
      </c>
      <c r="J8" s="116"/>
      <c r="K8" s="117" t="s">
        <v>208</v>
      </c>
      <c r="L8" s="117" t="s">
        <v>209</v>
      </c>
      <c r="M8" s="117" t="s">
        <v>284</v>
      </c>
      <c r="N8" s="117" t="s">
        <v>208</v>
      </c>
      <c r="O8" s="117" t="s">
        <v>208</v>
      </c>
      <c r="P8" s="122" t="s">
        <v>285</v>
      </c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</row>
    <row r="9" s="73" customFormat="1" ht="21" customHeight="1" spans="1:257">
      <c r="A9" s="95" t="s">
        <v>167</v>
      </c>
      <c r="B9" s="93">
        <f t="shared" si="0"/>
        <v>98</v>
      </c>
      <c r="C9" s="93">
        <f t="shared" si="1"/>
        <v>102</v>
      </c>
      <c r="D9" s="96">
        <v>106</v>
      </c>
      <c r="E9" s="93">
        <f t="shared" si="2"/>
        <v>110</v>
      </c>
      <c r="F9" s="93">
        <f>E9+5</f>
        <v>115</v>
      </c>
      <c r="G9" s="93">
        <f t="shared" si="3"/>
        <v>121</v>
      </c>
      <c r="H9" s="93">
        <f>G9+7</f>
        <v>128</v>
      </c>
      <c r="I9" s="121" t="s">
        <v>168</v>
      </c>
      <c r="J9" s="116"/>
      <c r="K9" s="117" t="s">
        <v>277</v>
      </c>
      <c r="L9" s="117" t="s">
        <v>209</v>
      </c>
      <c r="M9" s="117" t="s">
        <v>278</v>
      </c>
      <c r="N9" s="117" t="s">
        <v>209</v>
      </c>
      <c r="O9" s="117" t="s">
        <v>212</v>
      </c>
      <c r="P9" s="122" t="s">
        <v>213</v>
      </c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</row>
    <row r="10" s="73" customFormat="1" ht="21" customHeight="1" spans="1:257">
      <c r="A10" s="95" t="s">
        <v>171</v>
      </c>
      <c r="B10" s="93">
        <f>C10-1.2</f>
        <v>43.6</v>
      </c>
      <c r="C10" s="93">
        <f>D10-1.2</f>
        <v>44.8</v>
      </c>
      <c r="D10" s="96">
        <v>46</v>
      </c>
      <c r="E10" s="93">
        <f>D10+1.2</f>
        <v>47.2</v>
      </c>
      <c r="F10" s="93">
        <f>E10+1.2</f>
        <v>48.4</v>
      </c>
      <c r="G10" s="93">
        <f>F10+1.4</f>
        <v>49.8</v>
      </c>
      <c r="H10" s="93">
        <f>G10+1.4</f>
        <v>51.2</v>
      </c>
      <c r="I10" s="121" t="s">
        <v>168</v>
      </c>
      <c r="J10" s="116"/>
      <c r="K10" s="117" t="s">
        <v>208</v>
      </c>
      <c r="L10" s="117" t="s">
        <v>213</v>
      </c>
      <c r="M10" s="117" t="s">
        <v>214</v>
      </c>
      <c r="N10" s="117" t="s">
        <v>215</v>
      </c>
      <c r="O10" s="117" t="s">
        <v>208</v>
      </c>
      <c r="P10" s="122" t="s">
        <v>216</v>
      </c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</row>
    <row r="11" s="73" customFormat="1" ht="21" customHeight="1" spans="1:257">
      <c r="A11" s="95" t="s">
        <v>173</v>
      </c>
      <c r="B11" s="93">
        <f>C11-0.5</f>
        <v>19</v>
      </c>
      <c r="C11" s="93">
        <f>D11-0.5</f>
        <v>19.5</v>
      </c>
      <c r="D11" s="97">
        <v>20</v>
      </c>
      <c r="E11" s="93">
        <f t="shared" ref="E11:H11" si="4">D11+0.5</f>
        <v>20.5</v>
      </c>
      <c r="F11" s="93">
        <f t="shared" si="4"/>
        <v>21</v>
      </c>
      <c r="G11" s="93">
        <f t="shared" si="4"/>
        <v>21.5</v>
      </c>
      <c r="H11" s="93">
        <f t="shared" si="4"/>
        <v>22</v>
      </c>
      <c r="I11" s="121" t="s">
        <v>174</v>
      </c>
      <c r="J11" s="116"/>
      <c r="K11" s="117" t="s">
        <v>217</v>
      </c>
      <c r="L11" s="117" t="s">
        <v>215</v>
      </c>
      <c r="M11" s="117" t="s">
        <v>204</v>
      </c>
      <c r="N11" s="117" t="s">
        <v>279</v>
      </c>
      <c r="O11" s="117" t="s">
        <v>208</v>
      </c>
      <c r="P11" s="122" t="s">
        <v>203</v>
      </c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  <c r="IW11" s="76"/>
    </row>
    <row r="12" s="73" customFormat="1" ht="21" customHeight="1" spans="1:257">
      <c r="A12" s="98" t="s">
        <v>175</v>
      </c>
      <c r="B12" s="99">
        <f>C12-0.8</f>
        <v>17.9</v>
      </c>
      <c r="C12" s="99">
        <f>D12-0.8</f>
        <v>18.7</v>
      </c>
      <c r="D12" s="100">
        <v>19.5</v>
      </c>
      <c r="E12" s="99">
        <f>D12+0.8</f>
        <v>20.3</v>
      </c>
      <c r="F12" s="99">
        <f>E12+0.8</f>
        <v>21.1</v>
      </c>
      <c r="G12" s="99">
        <f>F12+1.3</f>
        <v>22.4</v>
      </c>
      <c r="H12" s="99">
        <f>G12+1.3</f>
        <v>23.7</v>
      </c>
      <c r="I12" s="121" t="s">
        <v>168</v>
      </c>
      <c r="J12" s="116"/>
      <c r="K12" s="117" t="s">
        <v>219</v>
      </c>
      <c r="L12" s="117" t="s">
        <v>208</v>
      </c>
      <c r="M12" s="117" t="s">
        <v>208</v>
      </c>
      <c r="N12" s="117" t="s">
        <v>220</v>
      </c>
      <c r="O12" s="117" t="s">
        <v>221</v>
      </c>
      <c r="P12" s="122" t="s">
        <v>208</v>
      </c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</row>
    <row r="13" s="73" customFormat="1" ht="21" customHeight="1" spans="1:257">
      <c r="A13" s="98" t="s">
        <v>177</v>
      </c>
      <c r="B13" s="99">
        <f>C13-0.6</f>
        <v>16.3</v>
      </c>
      <c r="C13" s="99">
        <f>D13-0.6</f>
        <v>16.9</v>
      </c>
      <c r="D13" s="100">
        <v>17.5</v>
      </c>
      <c r="E13" s="99">
        <f>D13+0.6</f>
        <v>18.1</v>
      </c>
      <c r="F13" s="99">
        <f>E13+0.6</f>
        <v>18.7</v>
      </c>
      <c r="G13" s="99">
        <f>F13+0.95</f>
        <v>19.65</v>
      </c>
      <c r="H13" s="99">
        <f>G13+0.95</f>
        <v>20.6</v>
      </c>
      <c r="I13" s="121">
        <v>0</v>
      </c>
      <c r="J13" s="116"/>
      <c r="K13" s="117" t="s">
        <v>280</v>
      </c>
      <c r="L13" s="117" t="s">
        <v>208</v>
      </c>
      <c r="M13" s="117" t="s">
        <v>222</v>
      </c>
      <c r="N13" s="117" t="s">
        <v>208</v>
      </c>
      <c r="O13" s="117" t="s">
        <v>208</v>
      </c>
      <c r="P13" s="122" t="s">
        <v>280</v>
      </c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</row>
    <row r="14" s="73" customFormat="1" ht="21" customHeight="1" spans="1:257">
      <c r="A14" s="95" t="s">
        <v>178</v>
      </c>
      <c r="B14" s="93">
        <f>C14-0.4</f>
        <v>19.2</v>
      </c>
      <c r="C14" s="93">
        <f>D14-0.4</f>
        <v>19.6</v>
      </c>
      <c r="D14" s="94">
        <v>20</v>
      </c>
      <c r="E14" s="93">
        <f>D14+0.4</f>
        <v>20.4</v>
      </c>
      <c r="F14" s="93">
        <f>E14+0.4</f>
        <v>20.8</v>
      </c>
      <c r="G14" s="93">
        <f>F14+0.6</f>
        <v>21.4</v>
      </c>
      <c r="H14" s="93">
        <f>G14+0.6</f>
        <v>22</v>
      </c>
      <c r="I14" s="123"/>
      <c r="J14" s="116"/>
      <c r="K14" s="117" t="s">
        <v>208</v>
      </c>
      <c r="L14" s="117" t="s">
        <v>208</v>
      </c>
      <c r="M14" s="117" t="s">
        <v>208</v>
      </c>
      <c r="N14" s="117" t="s">
        <v>208</v>
      </c>
      <c r="O14" s="117" t="s">
        <v>208</v>
      </c>
      <c r="P14" s="122" t="s">
        <v>208</v>
      </c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</row>
    <row r="15" s="73" customFormat="1" ht="21" customHeight="1" spans="1:257">
      <c r="A15" s="95" t="s">
        <v>179</v>
      </c>
      <c r="B15" s="93">
        <f>C15-0.2</f>
        <v>11.1</v>
      </c>
      <c r="C15" s="93">
        <f>D15-0.2</f>
        <v>11.3</v>
      </c>
      <c r="D15" s="94">
        <v>11.5</v>
      </c>
      <c r="E15" s="93">
        <f>D15+0.2</f>
        <v>11.7</v>
      </c>
      <c r="F15" s="93">
        <f>E15+0.2</f>
        <v>11.9</v>
      </c>
      <c r="G15" s="93">
        <f>F15+0.25</f>
        <v>12.15</v>
      </c>
      <c r="H15" s="93">
        <f>G15+0.25</f>
        <v>12.4</v>
      </c>
      <c r="I15" s="123"/>
      <c r="J15" s="116"/>
      <c r="K15" s="117" t="s">
        <v>208</v>
      </c>
      <c r="L15" s="117" t="s">
        <v>208</v>
      </c>
      <c r="M15" s="117" t="s">
        <v>208</v>
      </c>
      <c r="N15" s="117" t="s">
        <v>208</v>
      </c>
      <c r="O15" s="117" t="s">
        <v>208</v>
      </c>
      <c r="P15" s="122" t="s">
        <v>208</v>
      </c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  <c r="IW15" s="76"/>
    </row>
    <row r="16" s="73" customFormat="1" ht="21" customHeight="1" spans="1:257">
      <c r="A16" s="95" t="s">
        <v>180</v>
      </c>
      <c r="B16" s="93">
        <f t="shared" ref="B16:B18" si="5">C16</f>
        <v>2.5</v>
      </c>
      <c r="C16" s="93">
        <f>D16</f>
        <v>2.5</v>
      </c>
      <c r="D16" s="94">
        <v>2.5</v>
      </c>
      <c r="E16" s="93">
        <f t="shared" ref="E16:H16" si="6">D16</f>
        <v>2.5</v>
      </c>
      <c r="F16" s="93">
        <f t="shared" si="6"/>
        <v>2.5</v>
      </c>
      <c r="G16" s="93">
        <f t="shared" si="6"/>
        <v>2.5</v>
      </c>
      <c r="H16" s="93">
        <f t="shared" si="6"/>
        <v>2.5</v>
      </c>
      <c r="I16" s="123"/>
      <c r="J16" s="116"/>
      <c r="K16" s="117" t="s">
        <v>208</v>
      </c>
      <c r="L16" s="117" t="s">
        <v>208</v>
      </c>
      <c r="M16" s="117" t="s">
        <v>208</v>
      </c>
      <c r="N16" s="117" t="s">
        <v>208</v>
      </c>
      <c r="O16" s="117" t="s">
        <v>208</v>
      </c>
      <c r="P16" s="122" t="s">
        <v>208</v>
      </c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</row>
    <row r="17" s="73" customFormat="1" ht="21" customHeight="1" spans="1:257">
      <c r="A17" s="95" t="s">
        <v>181</v>
      </c>
      <c r="B17" s="93">
        <f t="shared" si="5"/>
        <v>8</v>
      </c>
      <c r="C17" s="93">
        <f>D17-0.5</f>
        <v>8</v>
      </c>
      <c r="D17" s="94">
        <v>8.5</v>
      </c>
      <c r="E17" s="93">
        <f>D17</f>
        <v>8.5</v>
      </c>
      <c r="F17" s="93">
        <f>E17+0.5</f>
        <v>9</v>
      </c>
      <c r="G17" s="93">
        <f>F17</f>
        <v>9</v>
      </c>
      <c r="H17" s="93">
        <f>G17+0.5</f>
        <v>9.5</v>
      </c>
      <c r="I17" s="124"/>
      <c r="J17" s="116"/>
      <c r="K17" s="117" t="s">
        <v>208</v>
      </c>
      <c r="L17" s="117" t="s">
        <v>208</v>
      </c>
      <c r="M17" s="117" t="s">
        <v>208</v>
      </c>
      <c r="N17" s="117" t="s">
        <v>208</v>
      </c>
      <c r="O17" s="117" t="s">
        <v>208</v>
      </c>
      <c r="P17" s="122" t="s">
        <v>208</v>
      </c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</row>
    <row r="18" s="73" customFormat="1" ht="21" customHeight="1" spans="1:257">
      <c r="A18" s="95" t="s">
        <v>182</v>
      </c>
      <c r="B18" s="93">
        <f t="shared" si="5"/>
        <v>-0.5</v>
      </c>
      <c r="C18" s="93">
        <f>D18-0.5</f>
        <v>-0.5</v>
      </c>
      <c r="D18" s="94">
        <v>0</v>
      </c>
      <c r="E18" s="93">
        <f>D18</f>
        <v>0</v>
      </c>
      <c r="F18" s="93">
        <f>E18+0.5</f>
        <v>0.5</v>
      </c>
      <c r="G18" s="93">
        <f>F18</f>
        <v>0.5</v>
      </c>
      <c r="H18" s="93">
        <f>G18+0.5</f>
        <v>1</v>
      </c>
      <c r="I18" s="125"/>
      <c r="J18" s="116"/>
      <c r="K18" s="117" t="s">
        <v>208</v>
      </c>
      <c r="L18" s="117" t="s">
        <v>208</v>
      </c>
      <c r="M18" s="117" t="s">
        <v>208</v>
      </c>
      <c r="N18" s="117" t="s">
        <v>208</v>
      </c>
      <c r="O18" s="117" t="s">
        <v>208</v>
      </c>
      <c r="P18" s="122" t="s">
        <v>208</v>
      </c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</row>
    <row r="19" s="73" customFormat="1" ht="17.25" spans="1:257">
      <c r="A19" s="101"/>
      <c r="B19" s="102"/>
      <c r="C19" s="102"/>
      <c r="D19" s="102"/>
      <c r="E19" s="103"/>
      <c r="F19" s="102"/>
      <c r="G19" s="102"/>
      <c r="H19" s="102"/>
      <c r="I19" s="102"/>
      <c r="J19" s="126"/>
      <c r="K19" s="127"/>
      <c r="L19" s="127"/>
      <c r="M19" s="128"/>
      <c r="N19" s="127"/>
      <c r="O19" s="127"/>
      <c r="P19" s="128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</row>
    <row r="20" s="73" customFormat="1" spans="1:257">
      <c r="A20" s="104" t="s">
        <v>183</v>
      </c>
      <c r="B20" s="104"/>
      <c r="C20" s="104"/>
      <c r="D20" s="105"/>
      <c r="N20" s="75"/>
      <c r="O20" s="75"/>
      <c r="P20" s="75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</row>
    <row r="21" s="73" customFormat="1" spans="4:257">
      <c r="D21" s="74"/>
      <c r="K21" s="129" t="s">
        <v>184</v>
      </c>
      <c r="L21" s="130">
        <v>46019</v>
      </c>
      <c r="M21" s="129" t="s">
        <v>185</v>
      </c>
      <c r="N21" s="131" t="s">
        <v>139</v>
      </c>
      <c r="O21" s="131" t="s">
        <v>186</v>
      </c>
      <c r="P21" s="75" t="s">
        <v>142</v>
      </c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4" sqref="A4:O8"/>
    </sheetView>
  </sheetViews>
  <sheetFormatPr defaultColWidth="9" defaultRowHeight="14.25"/>
  <cols>
    <col min="1" max="1" width="7" customWidth="1"/>
    <col min="2" max="2" width="14.5" customWidth="1"/>
    <col min="3" max="3" width="16.6" style="63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287</v>
      </c>
      <c r="B2" s="5" t="s">
        <v>288</v>
      </c>
      <c r="C2" s="5" t="s">
        <v>289</v>
      </c>
      <c r="D2" s="5" t="s">
        <v>290</v>
      </c>
      <c r="E2" s="5" t="s">
        <v>291</v>
      </c>
      <c r="F2" s="5" t="s">
        <v>292</v>
      </c>
      <c r="G2" s="5" t="s">
        <v>293</v>
      </c>
      <c r="H2" s="64" t="s">
        <v>294</v>
      </c>
      <c r="I2" s="4" t="s">
        <v>295</v>
      </c>
      <c r="J2" s="4" t="s">
        <v>296</v>
      </c>
      <c r="K2" s="4" t="s">
        <v>297</v>
      </c>
      <c r="L2" s="4" t="s">
        <v>298</v>
      </c>
      <c r="M2" s="4" t="s">
        <v>299</v>
      </c>
      <c r="N2" s="5" t="s">
        <v>300</v>
      </c>
      <c r="O2" s="5" t="s">
        <v>301</v>
      </c>
    </row>
    <row r="3" s="1" customFormat="1" ht="16.5" spans="1:15">
      <c r="A3" s="4"/>
      <c r="B3" s="7"/>
      <c r="C3" s="7"/>
      <c r="D3" s="7"/>
      <c r="E3" s="7"/>
      <c r="F3" s="7"/>
      <c r="G3" s="7"/>
      <c r="H3" s="65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7"/>
      <c r="O3" s="7"/>
    </row>
    <row r="4" ht="20" customHeight="1" spans="1:15">
      <c r="A4" s="66">
        <v>1</v>
      </c>
      <c r="B4" s="17" t="s">
        <v>302</v>
      </c>
      <c r="C4" s="17" t="s">
        <v>303</v>
      </c>
      <c r="D4" s="12" t="s">
        <v>304</v>
      </c>
      <c r="E4" s="13" t="s">
        <v>305</v>
      </c>
      <c r="F4" s="12" t="s">
        <v>306</v>
      </c>
      <c r="G4" s="67" t="s">
        <v>65</v>
      </c>
      <c r="H4" s="9" t="s">
        <v>65</v>
      </c>
      <c r="I4" s="70">
        <v>3</v>
      </c>
      <c r="J4" s="71">
        <v>1</v>
      </c>
      <c r="K4" s="71">
        <v>1</v>
      </c>
      <c r="L4" s="71">
        <v>1</v>
      </c>
      <c r="M4" s="9">
        <v>0</v>
      </c>
      <c r="N4" s="9">
        <f t="shared" ref="N4:N8" si="0">SUM(I4:M4)</f>
        <v>6</v>
      </c>
      <c r="O4" s="9" t="s">
        <v>307</v>
      </c>
    </row>
    <row r="5" ht="20" customHeight="1" spans="1:15">
      <c r="A5" s="66">
        <v>2</v>
      </c>
      <c r="B5" s="17" t="s">
        <v>308</v>
      </c>
      <c r="C5" s="17" t="s">
        <v>303</v>
      </c>
      <c r="D5" s="12" t="s">
        <v>309</v>
      </c>
      <c r="E5" s="13" t="s">
        <v>305</v>
      </c>
      <c r="F5" s="12" t="s">
        <v>306</v>
      </c>
      <c r="G5" s="67" t="s">
        <v>65</v>
      </c>
      <c r="H5" s="9" t="s">
        <v>65</v>
      </c>
      <c r="I5" s="71">
        <v>2</v>
      </c>
      <c r="J5" s="71">
        <v>0</v>
      </c>
      <c r="K5" s="71">
        <v>1</v>
      </c>
      <c r="L5" s="71">
        <v>0</v>
      </c>
      <c r="M5" s="71">
        <v>0</v>
      </c>
      <c r="N5" s="9">
        <f t="shared" si="0"/>
        <v>3</v>
      </c>
      <c r="O5" s="9" t="s">
        <v>307</v>
      </c>
    </row>
    <row r="6" ht="20" customHeight="1" spans="1:15">
      <c r="A6" s="66">
        <v>3</v>
      </c>
      <c r="B6" s="17" t="s">
        <v>310</v>
      </c>
      <c r="C6" s="17" t="s">
        <v>303</v>
      </c>
      <c r="D6" s="12" t="s">
        <v>311</v>
      </c>
      <c r="E6" s="13" t="s">
        <v>305</v>
      </c>
      <c r="F6" s="12" t="s">
        <v>306</v>
      </c>
      <c r="G6" s="67" t="s">
        <v>65</v>
      </c>
      <c r="H6" s="9" t="s">
        <v>65</v>
      </c>
      <c r="I6" s="71">
        <v>3</v>
      </c>
      <c r="J6" s="71">
        <v>1</v>
      </c>
      <c r="K6" s="71">
        <v>0</v>
      </c>
      <c r="L6" s="71">
        <v>0</v>
      </c>
      <c r="M6" s="71">
        <v>0</v>
      </c>
      <c r="N6" s="9">
        <f t="shared" si="0"/>
        <v>4</v>
      </c>
      <c r="O6" s="9" t="s">
        <v>307</v>
      </c>
    </row>
    <row r="7" ht="20" customHeight="1" spans="1:15">
      <c r="A7" s="66">
        <v>4</v>
      </c>
      <c r="B7" s="17" t="s">
        <v>312</v>
      </c>
      <c r="C7" s="17" t="s">
        <v>303</v>
      </c>
      <c r="D7" s="12" t="s">
        <v>118</v>
      </c>
      <c r="E7" s="13" t="s">
        <v>305</v>
      </c>
      <c r="F7" s="12" t="s">
        <v>306</v>
      </c>
      <c r="G7" s="67" t="s">
        <v>65</v>
      </c>
      <c r="H7" s="9" t="s">
        <v>65</v>
      </c>
      <c r="I7" s="71">
        <v>2</v>
      </c>
      <c r="J7" s="71">
        <v>0</v>
      </c>
      <c r="K7" s="71">
        <v>1</v>
      </c>
      <c r="L7" s="71">
        <v>0</v>
      </c>
      <c r="M7" s="71">
        <v>0</v>
      </c>
      <c r="N7" s="9">
        <f t="shared" si="0"/>
        <v>3</v>
      </c>
      <c r="O7" s="9" t="s">
        <v>307</v>
      </c>
    </row>
    <row r="8" ht="20" customHeight="1" spans="1:15">
      <c r="A8" s="66">
        <v>5</v>
      </c>
      <c r="B8" s="17" t="s">
        <v>313</v>
      </c>
      <c r="C8" s="17" t="s">
        <v>303</v>
      </c>
      <c r="D8" s="17" t="s">
        <v>314</v>
      </c>
      <c r="E8" s="13" t="s">
        <v>305</v>
      </c>
      <c r="F8" s="12" t="s">
        <v>306</v>
      </c>
      <c r="G8" s="67" t="s">
        <v>65</v>
      </c>
      <c r="H8" s="9" t="s">
        <v>65</v>
      </c>
      <c r="I8" s="71">
        <v>3</v>
      </c>
      <c r="J8" s="71">
        <v>1</v>
      </c>
      <c r="K8" s="71">
        <v>0</v>
      </c>
      <c r="L8" s="71">
        <v>0</v>
      </c>
      <c r="M8" s="71">
        <v>0</v>
      </c>
      <c r="N8" s="9">
        <f t="shared" si="0"/>
        <v>4</v>
      </c>
      <c r="O8" s="9" t="s">
        <v>307</v>
      </c>
    </row>
    <row r="9" ht="20" customHeight="1" spans="1:15">
      <c r="A9" s="9"/>
      <c r="B9" s="53"/>
      <c r="C9" s="53"/>
      <c r="D9" s="53"/>
      <c r="E9" s="54"/>
      <c r="F9" s="53"/>
      <c r="G9" s="9"/>
      <c r="H9" s="10"/>
      <c r="I9" s="70"/>
      <c r="J9" s="71"/>
      <c r="K9" s="71"/>
      <c r="L9" s="71"/>
      <c r="M9" s="9"/>
      <c r="N9" s="9"/>
      <c r="O9" s="10"/>
    </row>
    <row r="10" ht="20" customHeight="1" spans="1:15">
      <c r="A10" s="9"/>
      <c r="B10" s="53"/>
      <c r="C10" s="53"/>
      <c r="D10" s="53"/>
      <c r="E10" s="54"/>
      <c r="F10" s="53"/>
      <c r="G10" s="9"/>
      <c r="H10" s="10"/>
      <c r="I10" s="70"/>
      <c r="J10" s="71"/>
      <c r="K10" s="71"/>
      <c r="L10" s="71"/>
      <c r="M10" s="9"/>
      <c r="N10" s="9"/>
      <c r="O10" s="10"/>
    </row>
    <row r="11" ht="20" customHeight="1" spans="1:15">
      <c r="A11" s="9"/>
      <c r="B11" s="53"/>
      <c r="C11" s="53"/>
      <c r="D11" s="53"/>
      <c r="E11" s="54"/>
      <c r="F11" s="53"/>
      <c r="G11" s="9"/>
      <c r="H11" s="10"/>
      <c r="I11" s="70"/>
      <c r="J11" s="71"/>
      <c r="K11" s="71"/>
      <c r="L11" s="71"/>
      <c r="M11" s="9"/>
      <c r="N11" s="9"/>
      <c r="O11" s="10"/>
    </row>
    <row r="12" s="2" customFormat="1" ht="18.75" spans="1:15">
      <c r="A12" s="18" t="s">
        <v>315</v>
      </c>
      <c r="B12" s="19"/>
      <c r="C12" s="53"/>
      <c r="D12" s="20"/>
      <c r="E12" s="21"/>
      <c r="F12" s="53"/>
      <c r="G12" s="9"/>
      <c r="H12" s="34"/>
      <c r="I12" s="28"/>
      <c r="J12" s="18" t="s">
        <v>316</v>
      </c>
      <c r="K12" s="19"/>
      <c r="L12" s="19"/>
      <c r="M12" s="20"/>
      <c r="N12" s="19"/>
      <c r="O12" s="26"/>
    </row>
    <row r="13" ht="61" customHeight="1" spans="1:15">
      <c r="A13" s="68" t="s">
        <v>317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72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4" sqref="A4:J8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287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319</v>
      </c>
      <c r="H2" s="4"/>
      <c r="I2" s="4" t="s">
        <v>320</v>
      </c>
      <c r="J2" s="4"/>
      <c r="K2" s="6" t="s">
        <v>321</v>
      </c>
      <c r="L2" s="59" t="s">
        <v>322</v>
      </c>
      <c r="M2" s="24" t="s">
        <v>323</v>
      </c>
    </row>
    <row r="3" s="1" customFormat="1" ht="16.5" spans="1:13">
      <c r="A3" s="4"/>
      <c r="B3" s="7"/>
      <c r="C3" s="7"/>
      <c r="D3" s="7"/>
      <c r="E3" s="7"/>
      <c r="F3" s="7"/>
      <c r="G3" s="4" t="s">
        <v>324</v>
      </c>
      <c r="H3" s="4" t="s">
        <v>325</v>
      </c>
      <c r="I3" s="4" t="s">
        <v>324</v>
      </c>
      <c r="J3" s="4" t="s">
        <v>325</v>
      </c>
      <c r="K3" s="8"/>
      <c r="L3" s="60"/>
      <c r="M3" s="25"/>
    </row>
    <row r="4" ht="22" customHeight="1" spans="1:13">
      <c r="A4" s="50">
        <v>1</v>
      </c>
      <c r="B4" s="12" t="s">
        <v>306</v>
      </c>
      <c r="C4" s="17" t="s">
        <v>302</v>
      </c>
      <c r="D4" s="17" t="s">
        <v>303</v>
      </c>
      <c r="E4" s="12" t="s">
        <v>304</v>
      </c>
      <c r="F4" s="13" t="s">
        <v>305</v>
      </c>
      <c r="G4" s="51">
        <v>-0.04</v>
      </c>
      <c r="H4" s="51">
        <v>-0.01</v>
      </c>
      <c r="I4" s="51">
        <v>-0.06</v>
      </c>
      <c r="J4" s="51">
        <v>-0.01</v>
      </c>
      <c r="K4" s="55"/>
      <c r="L4" s="9"/>
      <c r="M4" s="9"/>
    </row>
    <row r="5" ht="22" customHeight="1" spans="1:13">
      <c r="A5" s="50">
        <v>2</v>
      </c>
      <c r="B5" s="12" t="s">
        <v>306</v>
      </c>
      <c r="C5" s="17" t="s">
        <v>308</v>
      </c>
      <c r="D5" s="17" t="s">
        <v>303</v>
      </c>
      <c r="E5" s="12" t="s">
        <v>309</v>
      </c>
      <c r="F5" s="13" t="s">
        <v>305</v>
      </c>
      <c r="G5" s="51">
        <v>-0.03</v>
      </c>
      <c r="H5" s="51">
        <v>0</v>
      </c>
      <c r="I5" s="51">
        <v>-0.05</v>
      </c>
      <c r="J5" s="51">
        <v>0</v>
      </c>
      <c r="K5" s="55"/>
      <c r="L5" s="9"/>
      <c r="M5" s="9"/>
    </row>
    <row r="6" ht="22" customHeight="1" spans="1:13">
      <c r="A6" s="50">
        <v>3</v>
      </c>
      <c r="B6" s="12" t="s">
        <v>306</v>
      </c>
      <c r="C6" s="17" t="s">
        <v>310</v>
      </c>
      <c r="D6" s="17" t="s">
        <v>303</v>
      </c>
      <c r="E6" s="12" t="s">
        <v>311</v>
      </c>
      <c r="F6" s="13" t="s">
        <v>305</v>
      </c>
      <c r="G6" s="51">
        <v>-0.04</v>
      </c>
      <c r="H6" s="51">
        <v>-0.01</v>
      </c>
      <c r="I6" s="51">
        <v>-0.06</v>
      </c>
      <c r="J6" s="51">
        <v>0</v>
      </c>
      <c r="K6" s="55"/>
      <c r="L6" s="9"/>
      <c r="M6" s="9"/>
    </row>
    <row r="7" ht="22" customHeight="1" spans="1:13">
      <c r="A7" s="50">
        <v>4</v>
      </c>
      <c r="B7" s="12" t="s">
        <v>306</v>
      </c>
      <c r="C7" s="17" t="s">
        <v>312</v>
      </c>
      <c r="D7" s="17" t="s">
        <v>303</v>
      </c>
      <c r="E7" s="12" t="s">
        <v>118</v>
      </c>
      <c r="F7" s="13" t="s">
        <v>305</v>
      </c>
      <c r="G7" s="51">
        <v>-0.02</v>
      </c>
      <c r="H7" s="51">
        <v>0</v>
      </c>
      <c r="I7" s="51">
        <v>-0.03</v>
      </c>
      <c r="J7" s="51">
        <v>0</v>
      </c>
      <c r="K7" s="55"/>
      <c r="L7" s="9"/>
      <c r="M7" s="9"/>
    </row>
    <row r="8" ht="22" customHeight="1" spans="1:13">
      <c r="A8" s="50">
        <v>5</v>
      </c>
      <c r="B8" s="12" t="s">
        <v>306</v>
      </c>
      <c r="C8" s="17" t="s">
        <v>313</v>
      </c>
      <c r="D8" s="17" t="s">
        <v>303</v>
      </c>
      <c r="E8" s="17" t="s">
        <v>314</v>
      </c>
      <c r="F8" s="13" t="s">
        <v>305</v>
      </c>
      <c r="G8" s="51">
        <v>-0.04</v>
      </c>
      <c r="H8" s="51">
        <v>0</v>
      </c>
      <c r="I8" s="51">
        <v>-0.06</v>
      </c>
      <c r="J8" s="51">
        <v>0</v>
      </c>
      <c r="K8" s="55"/>
      <c r="L8" s="10"/>
      <c r="M8" s="10"/>
    </row>
    <row r="9" ht="22" customHeight="1" spans="1:13">
      <c r="A9" s="50"/>
      <c r="B9" s="52"/>
      <c r="C9" s="53"/>
      <c r="D9" s="53"/>
      <c r="E9" s="53"/>
      <c r="F9" s="54"/>
      <c r="G9" s="55"/>
      <c r="H9" s="56"/>
      <c r="I9" s="56"/>
      <c r="J9" s="56"/>
      <c r="K9" s="55"/>
      <c r="L9" s="10"/>
      <c r="M9" s="10"/>
    </row>
    <row r="10" ht="22" customHeight="1" spans="1:13">
      <c r="A10" s="50"/>
      <c r="B10" s="52"/>
      <c r="C10" s="53"/>
      <c r="D10" s="53"/>
      <c r="E10" s="53"/>
      <c r="F10" s="54"/>
      <c r="G10" s="55"/>
      <c r="H10" s="56"/>
      <c r="I10" s="56"/>
      <c r="J10" s="56"/>
      <c r="K10" s="55"/>
      <c r="L10" s="10"/>
      <c r="M10" s="10"/>
    </row>
    <row r="11" ht="22" customHeight="1" spans="1:13">
      <c r="A11" s="50"/>
      <c r="B11" s="52"/>
      <c r="C11" s="53"/>
      <c r="D11" s="53"/>
      <c r="E11" s="53"/>
      <c r="F11" s="54"/>
      <c r="G11" s="55"/>
      <c r="H11" s="56"/>
      <c r="I11" s="56"/>
      <c r="J11" s="56"/>
      <c r="K11" s="55"/>
      <c r="L11" s="10"/>
      <c r="M11" s="10"/>
    </row>
    <row r="12" s="2" customFormat="1" ht="18.75" spans="1:13">
      <c r="A12" s="18" t="s">
        <v>326</v>
      </c>
      <c r="B12" s="19"/>
      <c r="C12" s="19"/>
      <c r="D12" s="53"/>
      <c r="E12" s="20"/>
      <c r="F12" s="54"/>
      <c r="G12" s="28"/>
      <c r="H12" s="18" t="s">
        <v>316</v>
      </c>
      <c r="I12" s="19"/>
      <c r="J12" s="19"/>
      <c r="K12" s="20"/>
      <c r="L12" s="61"/>
      <c r="M12" s="26"/>
    </row>
    <row r="13" ht="84" customHeight="1" spans="1:13">
      <c r="A13" s="57" t="s">
        <v>327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62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4" sqref="A4:I8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329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35" t="s">
        <v>330</v>
      </c>
      <c r="H2" s="36"/>
      <c r="I2" s="46"/>
      <c r="J2" s="35" t="s">
        <v>331</v>
      </c>
      <c r="K2" s="36"/>
      <c r="L2" s="46"/>
      <c r="M2" s="35" t="s">
        <v>332</v>
      </c>
      <c r="N2" s="36"/>
      <c r="O2" s="46"/>
      <c r="P2" s="35" t="s">
        <v>333</v>
      </c>
      <c r="Q2" s="36"/>
      <c r="R2" s="46"/>
      <c r="S2" s="36" t="s">
        <v>334</v>
      </c>
      <c r="T2" s="36"/>
      <c r="U2" s="46"/>
      <c r="V2" s="31" t="s">
        <v>335</v>
      </c>
      <c r="W2" s="31" t="s">
        <v>301</v>
      </c>
    </row>
    <row r="3" s="1" customFormat="1" ht="16.5" spans="1:23">
      <c r="A3" s="7"/>
      <c r="B3" s="37"/>
      <c r="C3" s="37"/>
      <c r="D3" s="37"/>
      <c r="E3" s="37"/>
      <c r="F3" s="37"/>
      <c r="G3" s="4" t="s">
        <v>336</v>
      </c>
      <c r="H3" s="4" t="s">
        <v>67</v>
      </c>
      <c r="I3" s="4" t="s">
        <v>292</v>
      </c>
      <c r="J3" s="4" t="s">
        <v>336</v>
      </c>
      <c r="K3" s="4" t="s">
        <v>67</v>
      </c>
      <c r="L3" s="4" t="s">
        <v>292</v>
      </c>
      <c r="M3" s="4" t="s">
        <v>336</v>
      </c>
      <c r="N3" s="4" t="s">
        <v>67</v>
      </c>
      <c r="O3" s="4" t="s">
        <v>292</v>
      </c>
      <c r="P3" s="4" t="s">
        <v>336</v>
      </c>
      <c r="Q3" s="4" t="s">
        <v>67</v>
      </c>
      <c r="R3" s="4" t="s">
        <v>292</v>
      </c>
      <c r="S3" s="4" t="s">
        <v>336</v>
      </c>
      <c r="T3" s="4" t="s">
        <v>67</v>
      </c>
      <c r="U3" s="4" t="s">
        <v>292</v>
      </c>
      <c r="V3" s="49"/>
      <c r="W3" s="49"/>
    </row>
    <row r="4" ht="20" customHeight="1" spans="1:23">
      <c r="A4" s="27" t="s">
        <v>337</v>
      </c>
      <c r="B4" s="12" t="s">
        <v>306</v>
      </c>
      <c r="C4" s="17" t="s">
        <v>302</v>
      </c>
      <c r="D4" s="17" t="s">
        <v>303</v>
      </c>
      <c r="E4" s="12" t="s">
        <v>304</v>
      </c>
      <c r="F4" s="13" t="s">
        <v>305</v>
      </c>
      <c r="G4" s="38" t="s">
        <v>338</v>
      </c>
      <c r="H4" s="38"/>
      <c r="I4" s="38" t="s">
        <v>339</v>
      </c>
      <c r="J4" s="38"/>
      <c r="K4" s="47"/>
      <c r="L4" s="47"/>
      <c r="M4" s="9"/>
      <c r="N4" s="9"/>
      <c r="O4" s="9"/>
      <c r="P4" s="9"/>
      <c r="Q4" s="9"/>
      <c r="R4" s="9"/>
      <c r="S4" s="9"/>
      <c r="T4" s="9"/>
      <c r="U4" s="9"/>
      <c r="V4" s="9" t="s">
        <v>340</v>
      </c>
      <c r="W4" s="9"/>
    </row>
    <row r="5" ht="20" customHeight="1" spans="1:23">
      <c r="A5" s="27" t="s">
        <v>337</v>
      </c>
      <c r="B5" s="12" t="s">
        <v>306</v>
      </c>
      <c r="C5" s="17" t="s">
        <v>308</v>
      </c>
      <c r="D5" s="17" t="s">
        <v>303</v>
      </c>
      <c r="E5" s="12" t="s">
        <v>309</v>
      </c>
      <c r="F5" s="13" t="s">
        <v>305</v>
      </c>
      <c r="G5" s="39" t="s">
        <v>341</v>
      </c>
      <c r="H5" s="40"/>
      <c r="I5" s="48"/>
      <c r="J5" s="39" t="s">
        <v>342</v>
      </c>
      <c r="K5" s="40"/>
      <c r="L5" s="48"/>
      <c r="M5" s="35" t="s">
        <v>343</v>
      </c>
      <c r="N5" s="36"/>
      <c r="O5" s="46"/>
      <c r="P5" s="35" t="s">
        <v>344</v>
      </c>
      <c r="Q5" s="36"/>
      <c r="R5" s="46"/>
      <c r="S5" s="36" t="s">
        <v>345</v>
      </c>
      <c r="T5" s="36"/>
      <c r="U5" s="46"/>
      <c r="V5" s="9"/>
      <c r="W5" s="9"/>
    </row>
    <row r="6" ht="20" customHeight="1" spans="1:23">
      <c r="A6" s="27" t="s">
        <v>337</v>
      </c>
      <c r="B6" s="12" t="s">
        <v>306</v>
      </c>
      <c r="C6" s="17" t="s">
        <v>310</v>
      </c>
      <c r="D6" s="17" t="s">
        <v>303</v>
      </c>
      <c r="E6" s="12" t="s">
        <v>311</v>
      </c>
      <c r="F6" s="13" t="s">
        <v>305</v>
      </c>
      <c r="G6" s="41" t="s">
        <v>336</v>
      </c>
      <c r="H6" s="41" t="s">
        <v>67</v>
      </c>
      <c r="I6" s="41" t="s">
        <v>292</v>
      </c>
      <c r="J6" s="41" t="s">
        <v>336</v>
      </c>
      <c r="K6" s="41" t="s">
        <v>67</v>
      </c>
      <c r="L6" s="41" t="s">
        <v>292</v>
      </c>
      <c r="M6" s="4" t="s">
        <v>336</v>
      </c>
      <c r="N6" s="4" t="s">
        <v>67</v>
      </c>
      <c r="O6" s="4" t="s">
        <v>292</v>
      </c>
      <c r="P6" s="4" t="s">
        <v>336</v>
      </c>
      <c r="Q6" s="4" t="s">
        <v>67</v>
      </c>
      <c r="R6" s="4" t="s">
        <v>292</v>
      </c>
      <c r="S6" s="4" t="s">
        <v>336</v>
      </c>
      <c r="T6" s="4" t="s">
        <v>67</v>
      </c>
      <c r="U6" s="4" t="s">
        <v>292</v>
      </c>
      <c r="V6" s="9"/>
      <c r="W6" s="9"/>
    </row>
    <row r="7" spans="1:23">
      <c r="A7" s="27" t="s">
        <v>337</v>
      </c>
      <c r="B7" s="12" t="s">
        <v>306</v>
      </c>
      <c r="C7" s="17" t="s">
        <v>312</v>
      </c>
      <c r="D7" s="17" t="s">
        <v>303</v>
      </c>
      <c r="E7" s="12" t="s">
        <v>118</v>
      </c>
      <c r="F7" s="13" t="s">
        <v>305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27" t="s">
        <v>337</v>
      </c>
      <c r="B8" s="12" t="s">
        <v>306</v>
      </c>
      <c r="C8" s="17" t="s">
        <v>313</v>
      </c>
      <c r="D8" s="17" t="s">
        <v>303</v>
      </c>
      <c r="E8" s="17" t="s">
        <v>314</v>
      </c>
      <c r="F8" s="13" t="s">
        <v>305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>
      <c r="A9" s="42"/>
      <c r="B9" s="42"/>
      <c r="C9" s="42"/>
      <c r="D9" s="42"/>
      <c r="E9" s="42"/>
      <c r="F9" s="42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43"/>
      <c r="B10" s="43"/>
      <c r="C10" s="43"/>
      <c r="D10" s="43"/>
      <c r="E10" s="43"/>
      <c r="F10" s="4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33" customHeight="1" spans="1:23">
      <c r="A11" s="18" t="s">
        <v>326</v>
      </c>
      <c r="B11" s="19"/>
      <c r="C11" s="19"/>
      <c r="D11" s="19"/>
      <c r="E11" s="20"/>
      <c r="F11" s="21"/>
      <c r="G11" s="28"/>
      <c r="H11" s="34"/>
      <c r="I11" s="34"/>
      <c r="J11" s="18" t="s">
        <v>316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20"/>
      <c r="V11" s="19"/>
      <c r="W11" s="26"/>
    </row>
    <row r="12" ht="80" customHeight="1" spans="1:23">
      <c r="A12" s="44" t="s">
        <v>346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9:A10"/>
    <mergeCell ref="B2:B3"/>
    <mergeCell ref="B9:B10"/>
    <mergeCell ref="C2:C3"/>
    <mergeCell ref="C9:C10"/>
    <mergeCell ref="D2:D3"/>
    <mergeCell ref="D9:D10"/>
    <mergeCell ref="E2:E3"/>
    <mergeCell ref="E9:E10"/>
    <mergeCell ref="F2:F3"/>
    <mergeCell ref="F9:F10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348</v>
      </c>
      <c r="B2" s="31" t="s">
        <v>288</v>
      </c>
      <c r="C2" s="31" t="s">
        <v>289</v>
      </c>
      <c r="D2" s="31" t="s">
        <v>290</v>
      </c>
      <c r="E2" s="31" t="s">
        <v>291</v>
      </c>
      <c r="F2" s="31" t="s">
        <v>292</v>
      </c>
      <c r="G2" s="30" t="s">
        <v>349</v>
      </c>
      <c r="H2" s="30" t="s">
        <v>350</v>
      </c>
      <c r="I2" s="30" t="s">
        <v>351</v>
      </c>
      <c r="J2" s="30" t="s">
        <v>350</v>
      </c>
      <c r="K2" s="30" t="s">
        <v>352</v>
      </c>
      <c r="L2" s="30" t="s">
        <v>350</v>
      </c>
      <c r="M2" s="31" t="s">
        <v>335</v>
      </c>
      <c r="N2" s="31" t="s">
        <v>301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2" t="s">
        <v>348</v>
      </c>
      <c r="B4" s="33" t="s">
        <v>353</v>
      </c>
      <c r="C4" s="33" t="s">
        <v>336</v>
      </c>
      <c r="D4" s="33" t="s">
        <v>290</v>
      </c>
      <c r="E4" s="31" t="s">
        <v>291</v>
      </c>
      <c r="F4" s="31" t="s">
        <v>292</v>
      </c>
      <c r="G4" s="30" t="s">
        <v>349</v>
      </c>
      <c r="H4" s="30" t="s">
        <v>350</v>
      </c>
      <c r="I4" s="30" t="s">
        <v>351</v>
      </c>
      <c r="J4" s="30" t="s">
        <v>350</v>
      </c>
      <c r="K4" s="30" t="s">
        <v>352</v>
      </c>
      <c r="L4" s="30" t="s">
        <v>350</v>
      </c>
      <c r="M4" s="31" t="s">
        <v>335</v>
      </c>
      <c r="N4" s="31" t="s">
        <v>301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354</v>
      </c>
      <c r="B11" s="19"/>
      <c r="C11" s="19"/>
      <c r="D11" s="20"/>
      <c r="E11" s="21"/>
      <c r="F11" s="34"/>
      <c r="G11" s="28"/>
      <c r="H11" s="34"/>
      <c r="I11" s="18" t="s">
        <v>355</v>
      </c>
      <c r="J11" s="19"/>
      <c r="K11" s="19"/>
      <c r="L11" s="19"/>
      <c r="M11" s="19"/>
      <c r="N11" s="26"/>
    </row>
    <row r="12" ht="16.5" spans="1:14">
      <c r="A12" s="22" t="s">
        <v>356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I4" sqref="I4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17.5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329</v>
      </c>
      <c r="B2" s="5" t="s">
        <v>292</v>
      </c>
      <c r="C2" s="5" t="s">
        <v>288</v>
      </c>
      <c r="D2" s="5" t="s">
        <v>289</v>
      </c>
      <c r="E2" s="5" t="s">
        <v>290</v>
      </c>
      <c r="F2" s="5" t="s">
        <v>291</v>
      </c>
      <c r="G2" s="4" t="s">
        <v>358</v>
      </c>
      <c r="H2" s="4" t="s">
        <v>359</v>
      </c>
      <c r="I2" s="4" t="s">
        <v>360</v>
      </c>
      <c r="J2" s="4" t="s">
        <v>361</v>
      </c>
      <c r="K2" s="5" t="s">
        <v>335</v>
      </c>
      <c r="L2" s="5" t="s">
        <v>301</v>
      </c>
    </row>
    <row r="3" spans="1:12">
      <c r="A3" s="27" t="s">
        <v>337</v>
      </c>
      <c r="B3" s="12" t="s">
        <v>306</v>
      </c>
      <c r="C3" s="17" t="s">
        <v>302</v>
      </c>
      <c r="D3" s="17" t="s">
        <v>303</v>
      </c>
      <c r="E3" s="12" t="s">
        <v>304</v>
      </c>
      <c r="F3" s="13" t="s">
        <v>305</v>
      </c>
      <c r="G3" s="9" t="s">
        <v>362</v>
      </c>
      <c r="H3" s="9" t="s">
        <v>363</v>
      </c>
      <c r="I3" s="9"/>
      <c r="J3" s="9"/>
      <c r="K3" s="29" t="s">
        <v>364</v>
      </c>
      <c r="L3" s="9" t="s">
        <v>307</v>
      </c>
    </row>
    <row r="4" spans="1:12">
      <c r="A4" s="27" t="s">
        <v>337</v>
      </c>
      <c r="B4" s="12" t="s">
        <v>306</v>
      </c>
      <c r="C4" s="17" t="s">
        <v>308</v>
      </c>
      <c r="D4" s="17" t="s">
        <v>303</v>
      </c>
      <c r="E4" s="12" t="s">
        <v>309</v>
      </c>
      <c r="F4" s="13" t="s">
        <v>305</v>
      </c>
      <c r="G4" s="9" t="s">
        <v>362</v>
      </c>
      <c r="H4" s="9" t="s">
        <v>363</v>
      </c>
      <c r="I4" s="9"/>
      <c r="J4" s="9"/>
      <c r="K4" s="29" t="s">
        <v>364</v>
      </c>
      <c r="L4" s="9" t="s">
        <v>307</v>
      </c>
    </row>
    <row r="5" spans="1:12">
      <c r="A5" s="27" t="s">
        <v>337</v>
      </c>
      <c r="B5" s="12" t="s">
        <v>306</v>
      </c>
      <c r="C5" s="17" t="s">
        <v>310</v>
      </c>
      <c r="D5" s="17" t="s">
        <v>303</v>
      </c>
      <c r="E5" s="12" t="s">
        <v>311</v>
      </c>
      <c r="F5" s="13" t="s">
        <v>305</v>
      </c>
      <c r="G5" s="9" t="s">
        <v>362</v>
      </c>
      <c r="H5" s="9" t="s">
        <v>363</v>
      </c>
      <c r="I5" s="9"/>
      <c r="J5" s="9"/>
      <c r="K5" s="29" t="s">
        <v>364</v>
      </c>
      <c r="L5" s="9" t="s">
        <v>307</v>
      </c>
    </row>
    <row r="6" spans="1:12">
      <c r="A6" s="27" t="s">
        <v>337</v>
      </c>
      <c r="B6" s="12" t="s">
        <v>306</v>
      </c>
      <c r="C6" s="17" t="s">
        <v>312</v>
      </c>
      <c r="D6" s="17" t="s">
        <v>303</v>
      </c>
      <c r="E6" s="12" t="s">
        <v>118</v>
      </c>
      <c r="F6" s="13" t="s">
        <v>305</v>
      </c>
      <c r="G6" s="9" t="s">
        <v>362</v>
      </c>
      <c r="H6" s="9" t="s">
        <v>363</v>
      </c>
      <c r="I6" s="9"/>
      <c r="J6" s="9"/>
      <c r="K6" s="29" t="s">
        <v>364</v>
      </c>
      <c r="L6" s="9" t="s">
        <v>307</v>
      </c>
    </row>
    <row r="7" spans="1:12">
      <c r="A7" s="27" t="s">
        <v>337</v>
      </c>
      <c r="B7" s="12" t="s">
        <v>306</v>
      </c>
      <c r="C7" s="17" t="s">
        <v>313</v>
      </c>
      <c r="D7" s="17" t="s">
        <v>303</v>
      </c>
      <c r="E7" s="17" t="s">
        <v>314</v>
      </c>
      <c r="F7" s="13" t="s">
        <v>305</v>
      </c>
      <c r="G7" s="9" t="s">
        <v>362</v>
      </c>
      <c r="H7" s="9" t="s">
        <v>363</v>
      </c>
      <c r="I7" s="10"/>
      <c r="J7" s="10"/>
      <c r="K7" s="29" t="s">
        <v>364</v>
      </c>
      <c r="L7" s="9" t="s">
        <v>307</v>
      </c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="2" customFormat="1" ht="18.75" spans="1:12">
      <c r="A9" s="18" t="s">
        <v>365</v>
      </c>
      <c r="B9" s="19"/>
      <c r="C9" s="19"/>
      <c r="D9" s="19"/>
      <c r="E9" s="20"/>
      <c r="F9" s="21"/>
      <c r="G9" s="28"/>
      <c r="H9" s="18" t="s">
        <v>366</v>
      </c>
      <c r="I9" s="19"/>
      <c r="J9" s="19"/>
      <c r="K9" s="19"/>
      <c r="L9" s="26"/>
    </row>
    <row r="10" ht="16.5" spans="1:12">
      <c r="A10" s="22" t="s">
        <v>367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125" zoomScaleNormal="125" workbookViewId="0">
      <selection activeCell="A4" sqref="A4:J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368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287</v>
      </c>
      <c r="B2" s="5" t="s">
        <v>292</v>
      </c>
      <c r="C2" s="5" t="s">
        <v>336</v>
      </c>
      <c r="D2" s="5" t="s">
        <v>290</v>
      </c>
      <c r="E2" s="5" t="s">
        <v>291</v>
      </c>
      <c r="F2" s="4" t="s">
        <v>369</v>
      </c>
      <c r="G2" s="4" t="s">
        <v>320</v>
      </c>
      <c r="H2" s="6" t="s">
        <v>321</v>
      </c>
      <c r="I2" s="24" t="s">
        <v>323</v>
      </c>
    </row>
    <row r="3" s="1" customFormat="1" ht="16.5" spans="1:9">
      <c r="A3" s="4"/>
      <c r="B3" s="7"/>
      <c r="C3" s="7"/>
      <c r="D3" s="7"/>
      <c r="E3" s="7"/>
      <c r="F3" s="4" t="s">
        <v>370</v>
      </c>
      <c r="G3" s="4" t="s">
        <v>324</v>
      </c>
      <c r="H3" s="8"/>
      <c r="I3" s="25"/>
    </row>
    <row r="4" spans="1:9">
      <c r="A4" s="9">
        <v>1</v>
      </c>
      <c r="B4" s="10" t="s">
        <v>339</v>
      </c>
      <c r="C4" s="11" t="s">
        <v>371</v>
      </c>
      <c r="D4" s="12" t="s">
        <v>304</v>
      </c>
      <c r="E4" s="13" t="s">
        <v>305</v>
      </c>
      <c r="F4" s="14">
        <v>-0.015</v>
      </c>
      <c r="G4" s="14">
        <v>-0.025</v>
      </c>
      <c r="H4" s="9"/>
      <c r="I4" s="9" t="s">
        <v>307</v>
      </c>
    </row>
    <row r="5" spans="1:9">
      <c r="A5" s="9">
        <v>2</v>
      </c>
      <c r="B5" s="10" t="s">
        <v>339</v>
      </c>
      <c r="C5" s="11" t="s">
        <v>371</v>
      </c>
      <c r="D5" s="12" t="s">
        <v>309</v>
      </c>
      <c r="E5" s="13" t="s">
        <v>305</v>
      </c>
      <c r="F5" s="15">
        <v>-0.05</v>
      </c>
      <c r="G5" s="14">
        <v>-0.03</v>
      </c>
      <c r="H5" s="9"/>
      <c r="I5" s="9" t="s">
        <v>307</v>
      </c>
    </row>
    <row r="6" spans="1:9">
      <c r="A6" s="9">
        <v>3</v>
      </c>
      <c r="B6" s="10" t="s">
        <v>339</v>
      </c>
      <c r="C6" s="11" t="s">
        <v>371</v>
      </c>
      <c r="D6" s="12" t="s">
        <v>311</v>
      </c>
      <c r="E6" s="13" t="s">
        <v>305</v>
      </c>
      <c r="F6" s="14">
        <v>-0.04</v>
      </c>
      <c r="G6" s="14">
        <v>-0.03</v>
      </c>
      <c r="H6" s="9"/>
      <c r="I6" s="9" t="s">
        <v>307</v>
      </c>
    </row>
    <row r="7" spans="1:10">
      <c r="A7" s="9">
        <v>4</v>
      </c>
      <c r="B7" s="10" t="s">
        <v>339</v>
      </c>
      <c r="C7" s="11" t="s">
        <v>371</v>
      </c>
      <c r="D7" s="12" t="s">
        <v>118</v>
      </c>
      <c r="E7" s="13" t="s">
        <v>305</v>
      </c>
      <c r="F7" s="16">
        <v>-0.07</v>
      </c>
      <c r="G7" s="14">
        <v>-0.035</v>
      </c>
      <c r="H7" s="9"/>
      <c r="I7" s="9" t="s">
        <v>372</v>
      </c>
      <c r="J7" t="s">
        <v>373</v>
      </c>
    </row>
    <row r="8" spans="1:9">
      <c r="A8" s="9">
        <v>5</v>
      </c>
      <c r="B8" s="10" t="s">
        <v>339</v>
      </c>
      <c r="C8" s="11" t="s">
        <v>371</v>
      </c>
      <c r="D8" s="17" t="s">
        <v>314</v>
      </c>
      <c r="E8" s="13" t="s">
        <v>305</v>
      </c>
      <c r="F8" s="14">
        <v>-0.04</v>
      </c>
      <c r="G8" s="14">
        <v>-0.03</v>
      </c>
      <c r="H8" s="9"/>
      <c r="I8" s="9" t="s">
        <v>307</v>
      </c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374</v>
      </c>
      <c r="B12" s="19"/>
      <c r="C12" s="19"/>
      <c r="D12" s="20"/>
      <c r="E12" s="21"/>
      <c r="F12" s="18" t="s">
        <v>375</v>
      </c>
      <c r="G12" s="19"/>
      <c r="H12" s="20"/>
      <c r="I12" s="26"/>
    </row>
    <row r="13" ht="16.5" spans="1:9">
      <c r="A13" s="22" t="s">
        <v>376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5" t="s">
        <v>35</v>
      </c>
      <c r="C2" s="406"/>
      <c r="D2" s="406"/>
      <c r="E2" s="406"/>
      <c r="F2" s="406"/>
      <c r="G2" s="406"/>
      <c r="H2" s="406"/>
      <c r="I2" s="420"/>
    </row>
    <row r="3" ht="27.95" customHeight="1" spans="2:9">
      <c r="B3" s="407"/>
      <c r="C3" s="408"/>
      <c r="D3" s="409" t="s">
        <v>36</v>
      </c>
      <c r="E3" s="410"/>
      <c r="F3" s="411" t="s">
        <v>37</v>
      </c>
      <c r="G3" s="412"/>
      <c r="H3" s="409" t="s">
        <v>38</v>
      </c>
      <c r="I3" s="421"/>
    </row>
    <row r="4" ht="27.95" customHeight="1" spans="2:9">
      <c r="B4" s="407" t="s">
        <v>39</v>
      </c>
      <c r="C4" s="408" t="s">
        <v>40</v>
      </c>
      <c r="D4" s="408" t="s">
        <v>41</v>
      </c>
      <c r="E4" s="408" t="s">
        <v>42</v>
      </c>
      <c r="F4" s="413" t="s">
        <v>41</v>
      </c>
      <c r="G4" s="413" t="s">
        <v>42</v>
      </c>
      <c r="H4" s="408" t="s">
        <v>41</v>
      </c>
      <c r="I4" s="422" t="s">
        <v>42</v>
      </c>
    </row>
    <row r="5" ht="27.95" customHeight="1" spans="2:9">
      <c r="B5" s="414" t="s">
        <v>43</v>
      </c>
      <c r="C5" s="10">
        <v>13</v>
      </c>
      <c r="D5" s="10">
        <v>0</v>
      </c>
      <c r="E5" s="10">
        <v>1</v>
      </c>
      <c r="F5" s="415">
        <v>0</v>
      </c>
      <c r="G5" s="415">
        <v>1</v>
      </c>
      <c r="H5" s="10">
        <v>1</v>
      </c>
      <c r="I5" s="423">
        <v>2</v>
      </c>
    </row>
    <row r="6" ht="27.95" customHeight="1" spans="2:9">
      <c r="B6" s="414" t="s">
        <v>44</v>
      </c>
      <c r="C6" s="10">
        <v>20</v>
      </c>
      <c r="D6" s="10">
        <v>0</v>
      </c>
      <c r="E6" s="10">
        <v>1</v>
      </c>
      <c r="F6" s="415">
        <v>1</v>
      </c>
      <c r="G6" s="415">
        <v>2</v>
      </c>
      <c r="H6" s="10">
        <v>2</v>
      </c>
      <c r="I6" s="423">
        <v>3</v>
      </c>
    </row>
    <row r="7" ht="27.95" customHeight="1" spans="2:9">
      <c r="B7" s="414" t="s">
        <v>45</v>
      </c>
      <c r="C7" s="10">
        <v>32</v>
      </c>
      <c r="D7" s="10">
        <v>0</v>
      </c>
      <c r="E7" s="10">
        <v>1</v>
      </c>
      <c r="F7" s="415">
        <v>2</v>
      </c>
      <c r="G7" s="415">
        <v>3</v>
      </c>
      <c r="H7" s="10">
        <v>3</v>
      </c>
      <c r="I7" s="423">
        <v>4</v>
      </c>
    </row>
    <row r="8" ht="27.95" customHeight="1" spans="2:9">
      <c r="B8" s="414" t="s">
        <v>46</v>
      </c>
      <c r="C8" s="10">
        <v>50</v>
      </c>
      <c r="D8" s="10">
        <v>1</v>
      </c>
      <c r="E8" s="10">
        <v>2</v>
      </c>
      <c r="F8" s="415">
        <v>3</v>
      </c>
      <c r="G8" s="415">
        <v>4</v>
      </c>
      <c r="H8" s="10">
        <v>5</v>
      </c>
      <c r="I8" s="423">
        <v>6</v>
      </c>
    </row>
    <row r="9" ht="27.95" customHeight="1" spans="2:9">
      <c r="B9" s="414" t="s">
        <v>47</v>
      </c>
      <c r="C9" s="10">
        <v>80</v>
      </c>
      <c r="D9" s="10">
        <v>2</v>
      </c>
      <c r="E9" s="10">
        <v>3</v>
      </c>
      <c r="F9" s="415">
        <v>5</v>
      </c>
      <c r="G9" s="415">
        <v>6</v>
      </c>
      <c r="H9" s="10">
        <v>7</v>
      </c>
      <c r="I9" s="423">
        <v>8</v>
      </c>
    </row>
    <row r="10" ht="27.95" customHeight="1" spans="2:9">
      <c r="B10" s="414" t="s">
        <v>48</v>
      </c>
      <c r="C10" s="10">
        <v>125</v>
      </c>
      <c r="D10" s="10">
        <v>3</v>
      </c>
      <c r="E10" s="10">
        <v>4</v>
      </c>
      <c r="F10" s="415">
        <v>7</v>
      </c>
      <c r="G10" s="415">
        <v>8</v>
      </c>
      <c r="H10" s="10">
        <v>10</v>
      </c>
      <c r="I10" s="423">
        <v>11</v>
      </c>
    </row>
    <row r="11" ht="27.95" customHeight="1" spans="2:9">
      <c r="B11" s="414" t="s">
        <v>49</v>
      </c>
      <c r="C11" s="10">
        <v>200</v>
      </c>
      <c r="D11" s="10">
        <v>5</v>
      </c>
      <c r="E11" s="10">
        <v>6</v>
      </c>
      <c r="F11" s="415">
        <v>10</v>
      </c>
      <c r="G11" s="415">
        <v>11</v>
      </c>
      <c r="H11" s="10">
        <v>14</v>
      </c>
      <c r="I11" s="423">
        <v>15</v>
      </c>
    </row>
    <row r="12" ht="27.95" customHeight="1" spans="2:9">
      <c r="B12" s="416" t="s">
        <v>50</v>
      </c>
      <c r="C12" s="417">
        <v>315</v>
      </c>
      <c r="D12" s="417">
        <v>7</v>
      </c>
      <c r="E12" s="417">
        <v>8</v>
      </c>
      <c r="F12" s="418">
        <v>14</v>
      </c>
      <c r="G12" s="418">
        <v>15</v>
      </c>
      <c r="H12" s="417">
        <v>21</v>
      </c>
      <c r="I12" s="424">
        <v>22</v>
      </c>
    </row>
    <row r="14" spans="2:4">
      <c r="B14" s="419" t="s">
        <v>51</v>
      </c>
      <c r="C14" s="419"/>
      <c r="D14" s="41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9" workbookViewId="0">
      <selection activeCell="A34" sqref="A34:K34"/>
    </sheetView>
  </sheetViews>
  <sheetFormatPr defaultColWidth="10.375" defaultRowHeight="16.5" customHeight="1"/>
  <cols>
    <col min="1" max="1" width="11.125" style="228" customWidth="1"/>
    <col min="2" max="9" width="10.375" style="228"/>
    <col min="10" max="10" width="8.875" style="228" customWidth="1"/>
    <col min="11" max="11" width="12" style="228" customWidth="1"/>
    <col min="12" max="16384" width="10.375" style="228"/>
  </cols>
  <sheetData>
    <row r="1" ht="21" spans="1:11">
      <c r="A1" s="338" t="s">
        <v>52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ht="15" spans="1:11">
      <c r="A2" s="229" t="s">
        <v>53</v>
      </c>
      <c r="B2" s="230" t="s">
        <v>54</v>
      </c>
      <c r="C2" s="230"/>
      <c r="D2" s="231" t="s">
        <v>55</v>
      </c>
      <c r="E2" s="231"/>
      <c r="F2" s="230" t="s">
        <v>56</v>
      </c>
      <c r="G2" s="230"/>
      <c r="H2" s="232" t="s">
        <v>57</v>
      </c>
      <c r="I2" s="305" t="s">
        <v>56</v>
      </c>
      <c r="J2" s="305"/>
      <c r="K2" s="306"/>
    </row>
    <row r="3" ht="14.25" spans="1:11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ht="18" customHeight="1" spans="1:11">
      <c r="A4" s="239" t="s">
        <v>61</v>
      </c>
      <c r="B4" s="240" t="s">
        <v>62</v>
      </c>
      <c r="C4" s="241"/>
      <c r="D4" s="239" t="s">
        <v>63</v>
      </c>
      <c r="E4" s="242"/>
      <c r="F4" s="243">
        <v>45657</v>
      </c>
      <c r="G4" s="244"/>
      <c r="H4" s="239" t="s">
        <v>64</v>
      </c>
      <c r="I4" s="242"/>
      <c r="J4" s="141" t="s">
        <v>65</v>
      </c>
      <c r="K4" s="142" t="s">
        <v>66</v>
      </c>
    </row>
    <row r="5" ht="14.25" spans="1:11">
      <c r="A5" s="245" t="s">
        <v>67</v>
      </c>
      <c r="B5" s="141" t="s">
        <v>68</v>
      </c>
      <c r="C5" s="142"/>
      <c r="D5" s="239" t="s">
        <v>69</v>
      </c>
      <c r="E5" s="242"/>
      <c r="F5" s="243">
        <v>45588</v>
      </c>
      <c r="G5" s="244"/>
      <c r="H5" s="239" t="s">
        <v>70</v>
      </c>
      <c r="I5" s="242"/>
      <c r="J5" s="141" t="s">
        <v>65</v>
      </c>
      <c r="K5" s="142" t="s">
        <v>66</v>
      </c>
    </row>
    <row r="6" ht="14.25" spans="1:11">
      <c r="A6" s="239" t="s">
        <v>71</v>
      </c>
      <c r="B6" s="246" t="s">
        <v>72</v>
      </c>
      <c r="C6" s="247">
        <v>6</v>
      </c>
      <c r="D6" s="245" t="s">
        <v>73</v>
      </c>
      <c r="E6" s="248"/>
      <c r="F6" s="243">
        <v>45604</v>
      </c>
      <c r="G6" s="244"/>
      <c r="H6" s="239" t="s">
        <v>74</v>
      </c>
      <c r="I6" s="242"/>
      <c r="J6" s="141" t="s">
        <v>65</v>
      </c>
      <c r="K6" s="142" t="s">
        <v>66</v>
      </c>
    </row>
    <row r="7" ht="14.25" spans="1:11">
      <c r="A7" s="239" t="s">
        <v>75</v>
      </c>
      <c r="B7" s="249">
        <v>11884</v>
      </c>
      <c r="C7" s="250"/>
      <c r="D7" s="245" t="s">
        <v>76</v>
      </c>
      <c r="E7" s="251"/>
      <c r="F7" s="243">
        <v>45621</v>
      </c>
      <c r="G7" s="244"/>
      <c r="H7" s="239" t="s">
        <v>77</v>
      </c>
      <c r="I7" s="242"/>
      <c r="J7" s="141" t="s">
        <v>65</v>
      </c>
      <c r="K7" s="142" t="s">
        <v>66</v>
      </c>
    </row>
    <row r="8" ht="15" spans="1:11">
      <c r="A8" s="252" t="s">
        <v>78</v>
      </c>
      <c r="B8" s="253" t="s">
        <v>79</v>
      </c>
      <c r="C8" s="254"/>
      <c r="D8" s="255" t="s">
        <v>80</v>
      </c>
      <c r="E8" s="256"/>
      <c r="F8" s="257">
        <v>45626</v>
      </c>
      <c r="G8" s="258"/>
      <c r="H8" s="255" t="s">
        <v>81</v>
      </c>
      <c r="I8" s="256"/>
      <c r="J8" s="275" t="s">
        <v>65</v>
      </c>
      <c r="K8" s="307" t="s">
        <v>66</v>
      </c>
    </row>
    <row r="9" ht="15" spans="1:11">
      <c r="A9" s="339" t="s">
        <v>82</v>
      </c>
      <c r="B9" s="340"/>
      <c r="C9" s="340"/>
      <c r="D9" s="341"/>
      <c r="E9" s="341"/>
      <c r="F9" s="341"/>
      <c r="G9" s="341"/>
      <c r="H9" s="341"/>
      <c r="I9" s="341"/>
      <c r="J9" s="341"/>
      <c r="K9" s="387"/>
    </row>
    <row r="10" ht="15" spans="1:11">
      <c r="A10" s="342" t="s">
        <v>83</v>
      </c>
      <c r="B10" s="343"/>
      <c r="C10" s="343"/>
      <c r="D10" s="343"/>
      <c r="E10" s="343"/>
      <c r="F10" s="343"/>
      <c r="G10" s="343"/>
      <c r="H10" s="343"/>
      <c r="I10" s="343"/>
      <c r="J10" s="343"/>
      <c r="K10" s="388"/>
    </row>
    <row r="11" ht="14.25" spans="1:11">
      <c r="A11" s="344" t="s">
        <v>84</v>
      </c>
      <c r="B11" s="345" t="s">
        <v>85</v>
      </c>
      <c r="C11" s="346" t="s">
        <v>86</v>
      </c>
      <c r="D11" s="347"/>
      <c r="E11" s="348" t="s">
        <v>87</v>
      </c>
      <c r="F11" s="345" t="s">
        <v>85</v>
      </c>
      <c r="G11" s="346" t="s">
        <v>86</v>
      </c>
      <c r="H11" s="346" t="s">
        <v>88</v>
      </c>
      <c r="I11" s="348" t="s">
        <v>89</v>
      </c>
      <c r="J11" s="345" t="s">
        <v>85</v>
      </c>
      <c r="K11" s="389" t="s">
        <v>86</v>
      </c>
    </row>
    <row r="12" ht="14.25" spans="1:11">
      <c r="A12" s="245" t="s">
        <v>90</v>
      </c>
      <c r="B12" s="265" t="s">
        <v>85</v>
      </c>
      <c r="C12" s="141" t="s">
        <v>86</v>
      </c>
      <c r="D12" s="251"/>
      <c r="E12" s="248" t="s">
        <v>91</v>
      </c>
      <c r="F12" s="265" t="s">
        <v>85</v>
      </c>
      <c r="G12" s="141" t="s">
        <v>86</v>
      </c>
      <c r="H12" s="141" t="s">
        <v>88</v>
      </c>
      <c r="I12" s="248" t="s">
        <v>92</v>
      </c>
      <c r="J12" s="265" t="s">
        <v>85</v>
      </c>
      <c r="K12" s="142" t="s">
        <v>86</v>
      </c>
    </row>
    <row r="13" ht="14.25" spans="1:11">
      <c r="A13" s="245" t="s">
        <v>93</v>
      </c>
      <c r="B13" s="265" t="s">
        <v>85</v>
      </c>
      <c r="C13" s="141" t="s">
        <v>86</v>
      </c>
      <c r="D13" s="251"/>
      <c r="E13" s="248" t="s">
        <v>94</v>
      </c>
      <c r="F13" s="141" t="s">
        <v>95</v>
      </c>
      <c r="G13" s="141" t="s">
        <v>96</v>
      </c>
      <c r="H13" s="141" t="s">
        <v>88</v>
      </c>
      <c r="I13" s="248" t="s">
        <v>97</v>
      </c>
      <c r="J13" s="265" t="s">
        <v>85</v>
      </c>
      <c r="K13" s="142" t="s">
        <v>86</v>
      </c>
    </row>
    <row r="14" ht="15" spans="1:11">
      <c r="A14" s="255" t="s">
        <v>98</v>
      </c>
      <c r="B14" s="256"/>
      <c r="C14" s="256"/>
      <c r="D14" s="256"/>
      <c r="E14" s="256"/>
      <c r="F14" s="256"/>
      <c r="G14" s="256"/>
      <c r="H14" s="256"/>
      <c r="I14" s="256"/>
      <c r="J14" s="256"/>
      <c r="K14" s="309"/>
    </row>
    <row r="15" ht="15" spans="1:11">
      <c r="A15" s="342" t="s">
        <v>99</v>
      </c>
      <c r="B15" s="343"/>
      <c r="C15" s="343"/>
      <c r="D15" s="343"/>
      <c r="E15" s="343"/>
      <c r="F15" s="343"/>
      <c r="G15" s="343"/>
      <c r="H15" s="343"/>
      <c r="I15" s="343"/>
      <c r="J15" s="343"/>
      <c r="K15" s="388"/>
    </row>
    <row r="16" ht="14.25" spans="1:11">
      <c r="A16" s="349" t="s">
        <v>100</v>
      </c>
      <c r="B16" s="346" t="s">
        <v>95</v>
      </c>
      <c r="C16" s="346" t="s">
        <v>96</v>
      </c>
      <c r="D16" s="350"/>
      <c r="E16" s="351" t="s">
        <v>101</v>
      </c>
      <c r="F16" s="346" t="s">
        <v>95</v>
      </c>
      <c r="G16" s="346" t="s">
        <v>96</v>
      </c>
      <c r="H16" s="352"/>
      <c r="I16" s="351" t="s">
        <v>102</v>
      </c>
      <c r="J16" s="346" t="s">
        <v>95</v>
      </c>
      <c r="K16" s="389" t="s">
        <v>96</v>
      </c>
    </row>
    <row r="17" customHeight="1" spans="1:22">
      <c r="A17" s="282" t="s">
        <v>103</v>
      </c>
      <c r="B17" s="141" t="s">
        <v>95</v>
      </c>
      <c r="C17" s="141" t="s">
        <v>96</v>
      </c>
      <c r="D17" s="353"/>
      <c r="E17" s="283" t="s">
        <v>104</v>
      </c>
      <c r="F17" s="141" t="s">
        <v>95</v>
      </c>
      <c r="G17" s="141" t="s">
        <v>96</v>
      </c>
      <c r="H17" s="354"/>
      <c r="I17" s="283" t="s">
        <v>105</v>
      </c>
      <c r="J17" s="141" t="s">
        <v>95</v>
      </c>
      <c r="K17" s="142" t="s">
        <v>96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11">
      <c r="A18" s="355" t="s">
        <v>106</v>
      </c>
      <c r="B18" s="356"/>
      <c r="C18" s="356"/>
      <c r="D18" s="356"/>
      <c r="E18" s="356"/>
      <c r="F18" s="356"/>
      <c r="G18" s="356"/>
      <c r="H18" s="356"/>
      <c r="I18" s="356"/>
      <c r="J18" s="356"/>
      <c r="K18" s="391"/>
    </row>
    <row r="19" s="337" customFormat="1" ht="18" customHeight="1" spans="1:11">
      <c r="A19" s="342" t="s">
        <v>107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88"/>
    </row>
    <row r="20" customHeight="1" spans="1:11">
      <c r="A20" s="357" t="s">
        <v>108</v>
      </c>
      <c r="B20" s="358"/>
      <c r="C20" s="358"/>
      <c r="D20" s="358"/>
      <c r="E20" s="358"/>
      <c r="F20" s="358"/>
      <c r="G20" s="358"/>
      <c r="H20" s="358"/>
      <c r="I20" s="358"/>
      <c r="J20" s="358"/>
      <c r="K20" s="392"/>
    </row>
    <row r="21" ht="21.75" customHeight="1" spans="1:11">
      <c r="A21" s="359" t="s">
        <v>109</v>
      </c>
      <c r="B21" s="360"/>
      <c r="C21" s="360" t="s">
        <v>110</v>
      </c>
      <c r="D21" s="360" t="s">
        <v>111</v>
      </c>
      <c r="E21" s="360" t="s">
        <v>112</v>
      </c>
      <c r="F21" s="360" t="s">
        <v>113</v>
      </c>
      <c r="G21" s="360" t="s">
        <v>114</v>
      </c>
      <c r="H21" s="360" t="s">
        <v>115</v>
      </c>
      <c r="I21" s="360" t="s">
        <v>116</v>
      </c>
      <c r="J21" s="283"/>
      <c r="K21" s="317" t="s">
        <v>117</v>
      </c>
    </row>
    <row r="22" ht="23" customHeight="1" spans="1:11">
      <c r="A22" s="361" t="s">
        <v>118</v>
      </c>
      <c r="B22" s="362"/>
      <c r="C22" s="362"/>
      <c r="D22" s="362" t="s">
        <v>95</v>
      </c>
      <c r="E22" s="362" t="s">
        <v>95</v>
      </c>
      <c r="F22" s="362" t="s">
        <v>95</v>
      </c>
      <c r="G22" s="362" t="s">
        <v>95</v>
      </c>
      <c r="H22" s="362" t="s">
        <v>95</v>
      </c>
      <c r="I22" s="362" t="s">
        <v>95</v>
      </c>
      <c r="J22" s="362"/>
      <c r="K22" s="393"/>
    </row>
    <row r="23" ht="23" customHeight="1" spans="1:11">
      <c r="A23" s="361" t="s">
        <v>119</v>
      </c>
      <c r="B23" s="362"/>
      <c r="C23" s="362"/>
      <c r="D23" s="362" t="s">
        <v>95</v>
      </c>
      <c r="E23" s="362" t="s">
        <v>95</v>
      </c>
      <c r="F23" s="362" t="s">
        <v>95</v>
      </c>
      <c r="G23" s="362" t="s">
        <v>95</v>
      </c>
      <c r="H23" s="362" t="s">
        <v>95</v>
      </c>
      <c r="I23" s="362" t="s">
        <v>95</v>
      </c>
      <c r="J23" s="362"/>
      <c r="K23" s="394"/>
    </row>
    <row r="24" ht="23" customHeight="1" spans="1:11">
      <c r="A24" s="363" t="s">
        <v>120</v>
      </c>
      <c r="B24" s="362"/>
      <c r="C24" s="362"/>
      <c r="D24" s="362" t="s">
        <v>95</v>
      </c>
      <c r="E24" s="362" t="s">
        <v>95</v>
      </c>
      <c r="F24" s="362" t="s">
        <v>95</v>
      </c>
      <c r="G24" s="362" t="s">
        <v>95</v>
      </c>
      <c r="H24" s="362" t="s">
        <v>95</v>
      </c>
      <c r="I24" s="362" t="s">
        <v>95</v>
      </c>
      <c r="J24" s="362"/>
      <c r="K24" s="394"/>
    </row>
    <row r="25" ht="23" customHeight="1" spans="1:11">
      <c r="A25" s="364"/>
      <c r="B25" s="362"/>
      <c r="C25" s="362"/>
      <c r="D25" s="362"/>
      <c r="E25" s="362"/>
      <c r="F25" s="362"/>
      <c r="G25" s="362"/>
      <c r="H25" s="362"/>
      <c r="I25" s="362"/>
      <c r="J25" s="362"/>
      <c r="K25" s="394"/>
    </row>
    <row r="26" ht="23" customHeight="1" spans="1:11">
      <c r="A26" s="364"/>
      <c r="B26" s="362"/>
      <c r="C26" s="362"/>
      <c r="D26" s="362"/>
      <c r="E26" s="362"/>
      <c r="F26" s="362"/>
      <c r="G26" s="362"/>
      <c r="H26" s="362"/>
      <c r="I26" s="362"/>
      <c r="J26" s="362"/>
      <c r="K26" s="394"/>
    </row>
    <row r="27" ht="18" customHeight="1" spans="1:11">
      <c r="A27" s="365" t="s">
        <v>121</v>
      </c>
      <c r="B27" s="366"/>
      <c r="C27" s="366"/>
      <c r="D27" s="366"/>
      <c r="E27" s="366"/>
      <c r="F27" s="366"/>
      <c r="G27" s="366"/>
      <c r="H27" s="366"/>
      <c r="I27" s="366"/>
      <c r="J27" s="366"/>
      <c r="K27" s="395"/>
    </row>
    <row r="28" ht="18.75" customHeight="1" spans="1:11">
      <c r="A28" s="367"/>
      <c r="B28" s="368"/>
      <c r="C28" s="368"/>
      <c r="D28" s="368"/>
      <c r="E28" s="368"/>
      <c r="F28" s="368"/>
      <c r="G28" s="368"/>
      <c r="H28" s="368"/>
      <c r="I28" s="368"/>
      <c r="J28" s="368"/>
      <c r="K28" s="396"/>
    </row>
    <row r="29" ht="18.75" customHeight="1" spans="1:11">
      <c r="A29" s="369"/>
      <c r="B29" s="370"/>
      <c r="C29" s="370"/>
      <c r="D29" s="370"/>
      <c r="E29" s="370"/>
      <c r="F29" s="370"/>
      <c r="G29" s="370"/>
      <c r="H29" s="370"/>
      <c r="I29" s="370"/>
      <c r="J29" s="370"/>
      <c r="K29" s="397"/>
    </row>
    <row r="30" ht="18" customHeight="1" spans="1:11">
      <c r="A30" s="365" t="s">
        <v>122</v>
      </c>
      <c r="B30" s="366"/>
      <c r="C30" s="366"/>
      <c r="D30" s="366"/>
      <c r="E30" s="366"/>
      <c r="F30" s="366"/>
      <c r="G30" s="366"/>
      <c r="H30" s="366"/>
      <c r="I30" s="366"/>
      <c r="J30" s="366"/>
      <c r="K30" s="395"/>
    </row>
    <row r="31" ht="14.25" spans="1:11">
      <c r="A31" s="371" t="s">
        <v>123</v>
      </c>
      <c r="B31" s="372"/>
      <c r="C31" s="372"/>
      <c r="D31" s="372"/>
      <c r="E31" s="372"/>
      <c r="F31" s="372"/>
      <c r="G31" s="372"/>
      <c r="H31" s="372"/>
      <c r="I31" s="372"/>
      <c r="J31" s="372"/>
      <c r="K31" s="398"/>
    </row>
    <row r="32" ht="15" spans="1:11">
      <c r="A32" s="149" t="s">
        <v>124</v>
      </c>
      <c r="B32" s="150"/>
      <c r="C32" s="141" t="s">
        <v>65</v>
      </c>
      <c r="D32" s="141" t="s">
        <v>66</v>
      </c>
      <c r="E32" s="373" t="s">
        <v>125</v>
      </c>
      <c r="F32" s="374"/>
      <c r="G32" s="374"/>
      <c r="H32" s="374"/>
      <c r="I32" s="374"/>
      <c r="J32" s="374"/>
      <c r="K32" s="399"/>
    </row>
    <row r="33" ht="15" spans="1:11">
      <c r="A33" s="375" t="s">
        <v>126</v>
      </c>
      <c r="B33" s="375"/>
      <c r="C33" s="375"/>
      <c r="D33" s="375"/>
      <c r="E33" s="375"/>
      <c r="F33" s="375"/>
      <c r="G33" s="375"/>
      <c r="H33" s="375"/>
      <c r="I33" s="375"/>
      <c r="J33" s="375"/>
      <c r="K33" s="375"/>
    </row>
    <row r="34" ht="21" customHeight="1" spans="1:11">
      <c r="A34" s="376" t="s">
        <v>127</v>
      </c>
      <c r="B34" s="377"/>
      <c r="C34" s="377"/>
      <c r="D34" s="377"/>
      <c r="E34" s="377"/>
      <c r="F34" s="377"/>
      <c r="G34" s="377"/>
      <c r="H34" s="377"/>
      <c r="I34" s="377"/>
      <c r="J34" s="377"/>
      <c r="K34" s="400"/>
    </row>
    <row r="35" ht="21" customHeight="1" spans="1:11">
      <c r="A35" s="290" t="s">
        <v>128</v>
      </c>
      <c r="B35" s="291"/>
      <c r="C35" s="291"/>
      <c r="D35" s="291"/>
      <c r="E35" s="291"/>
      <c r="F35" s="291"/>
      <c r="G35" s="291"/>
      <c r="H35" s="291"/>
      <c r="I35" s="291"/>
      <c r="J35" s="291"/>
      <c r="K35" s="320"/>
    </row>
    <row r="36" ht="21" customHeight="1" spans="1:11">
      <c r="A36" s="290" t="s">
        <v>129</v>
      </c>
      <c r="B36" s="291"/>
      <c r="C36" s="291"/>
      <c r="D36" s="291"/>
      <c r="E36" s="291"/>
      <c r="F36" s="291"/>
      <c r="G36" s="291"/>
      <c r="H36" s="291"/>
      <c r="I36" s="291"/>
      <c r="J36" s="291"/>
      <c r="K36" s="320"/>
    </row>
    <row r="37" ht="21" customHeight="1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320"/>
    </row>
    <row r="38" ht="21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0"/>
    </row>
    <row r="39" ht="21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0"/>
    </row>
    <row r="40" ht="21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0"/>
    </row>
    <row r="41" ht="15" spans="1:11">
      <c r="A41" s="285" t="s">
        <v>130</v>
      </c>
      <c r="B41" s="286"/>
      <c r="C41" s="286"/>
      <c r="D41" s="286"/>
      <c r="E41" s="286"/>
      <c r="F41" s="286"/>
      <c r="G41" s="286"/>
      <c r="H41" s="286"/>
      <c r="I41" s="286"/>
      <c r="J41" s="286"/>
      <c r="K41" s="318"/>
    </row>
    <row r="42" ht="15" spans="1:11">
      <c r="A42" s="342" t="s">
        <v>131</v>
      </c>
      <c r="B42" s="343"/>
      <c r="C42" s="343"/>
      <c r="D42" s="343"/>
      <c r="E42" s="343"/>
      <c r="F42" s="343"/>
      <c r="G42" s="343"/>
      <c r="H42" s="343"/>
      <c r="I42" s="343"/>
      <c r="J42" s="343"/>
      <c r="K42" s="388"/>
    </row>
    <row r="43" ht="14.25" spans="1:11">
      <c r="A43" s="349" t="s">
        <v>132</v>
      </c>
      <c r="B43" s="346" t="s">
        <v>95</v>
      </c>
      <c r="C43" s="346" t="s">
        <v>96</v>
      </c>
      <c r="D43" s="346" t="s">
        <v>88</v>
      </c>
      <c r="E43" s="351" t="s">
        <v>133</v>
      </c>
      <c r="F43" s="346" t="s">
        <v>95</v>
      </c>
      <c r="G43" s="346" t="s">
        <v>96</v>
      </c>
      <c r="H43" s="346" t="s">
        <v>88</v>
      </c>
      <c r="I43" s="351" t="s">
        <v>134</v>
      </c>
      <c r="J43" s="346" t="s">
        <v>95</v>
      </c>
      <c r="K43" s="389" t="s">
        <v>96</v>
      </c>
    </row>
    <row r="44" ht="14.25" spans="1:11">
      <c r="A44" s="282" t="s">
        <v>87</v>
      </c>
      <c r="B44" s="141" t="s">
        <v>95</v>
      </c>
      <c r="C44" s="141" t="s">
        <v>96</v>
      </c>
      <c r="D44" s="141" t="s">
        <v>88</v>
      </c>
      <c r="E44" s="283" t="s">
        <v>94</v>
      </c>
      <c r="F44" s="141" t="s">
        <v>95</v>
      </c>
      <c r="G44" s="141" t="s">
        <v>96</v>
      </c>
      <c r="H44" s="141" t="s">
        <v>88</v>
      </c>
      <c r="I44" s="283" t="s">
        <v>105</v>
      </c>
      <c r="J44" s="141" t="s">
        <v>95</v>
      </c>
      <c r="K44" s="142" t="s">
        <v>96</v>
      </c>
    </row>
    <row r="45" ht="15" spans="1:11">
      <c r="A45" s="255" t="s">
        <v>98</v>
      </c>
      <c r="B45" s="256"/>
      <c r="C45" s="256"/>
      <c r="D45" s="256"/>
      <c r="E45" s="256"/>
      <c r="F45" s="256"/>
      <c r="G45" s="256"/>
      <c r="H45" s="256"/>
      <c r="I45" s="256"/>
      <c r="J45" s="256"/>
      <c r="K45" s="309"/>
    </row>
    <row r="46" ht="15" spans="1:11">
      <c r="A46" s="375" t="s">
        <v>135</v>
      </c>
      <c r="B46" s="375"/>
      <c r="C46" s="375"/>
      <c r="D46" s="375"/>
      <c r="E46" s="375"/>
      <c r="F46" s="375"/>
      <c r="G46" s="375"/>
      <c r="H46" s="375"/>
      <c r="I46" s="375"/>
      <c r="J46" s="375"/>
      <c r="K46" s="375"/>
    </row>
    <row r="47" ht="15" spans="1:11">
      <c r="A47" s="376"/>
      <c r="B47" s="377"/>
      <c r="C47" s="377"/>
      <c r="D47" s="377"/>
      <c r="E47" s="377"/>
      <c r="F47" s="377"/>
      <c r="G47" s="377"/>
      <c r="H47" s="377"/>
      <c r="I47" s="377"/>
      <c r="J47" s="377"/>
      <c r="K47" s="400"/>
    </row>
    <row r="48" ht="15" spans="1:11">
      <c r="A48" s="378" t="s">
        <v>136</v>
      </c>
      <c r="B48" s="379" t="s">
        <v>137</v>
      </c>
      <c r="C48" s="379"/>
      <c r="D48" s="380" t="s">
        <v>138</v>
      </c>
      <c r="E48" s="381" t="s">
        <v>139</v>
      </c>
      <c r="F48" s="382" t="s">
        <v>140</v>
      </c>
      <c r="G48" s="383">
        <v>45607</v>
      </c>
      <c r="H48" s="384" t="s">
        <v>141</v>
      </c>
      <c r="I48" s="401"/>
      <c r="J48" s="402" t="s">
        <v>142</v>
      </c>
      <c r="K48" s="403"/>
    </row>
    <row r="49" ht="15" spans="1:11">
      <c r="A49" s="375" t="s">
        <v>143</v>
      </c>
      <c r="B49" s="375"/>
      <c r="C49" s="375"/>
      <c r="D49" s="375"/>
      <c r="E49" s="375"/>
      <c r="F49" s="375"/>
      <c r="G49" s="375"/>
      <c r="H49" s="375"/>
      <c r="I49" s="375"/>
      <c r="J49" s="375"/>
      <c r="K49" s="375"/>
    </row>
    <row r="50" ht="15" spans="1:11">
      <c r="A50" s="385" t="s">
        <v>144</v>
      </c>
      <c r="B50" s="386"/>
      <c r="C50" s="386"/>
      <c r="D50" s="386"/>
      <c r="E50" s="386"/>
      <c r="F50" s="386"/>
      <c r="G50" s="386"/>
      <c r="H50" s="386"/>
      <c r="I50" s="386"/>
      <c r="J50" s="386"/>
      <c r="K50" s="404"/>
    </row>
    <row r="51" ht="15" spans="1:11">
      <c r="A51" s="378" t="s">
        <v>136</v>
      </c>
      <c r="B51" s="379" t="s">
        <v>137</v>
      </c>
      <c r="C51" s="379"/>
      <c r="D51" s="380" t="s">
        <v>138</v>
      </c>
      <c r="E51" s="381" t="s">
        <v>139</v>
      </c>
      <c r="F51" s="382" t="s">
        <v>140</v>
      </c>
      <c r="G51" s="383">
        <v>45607</v>
      </c>
      <c r="H51" s="384" t="s">
        <v>141</v>
      </c>
      <c r="I51" s="401"/>
      <c r="J51" s="402" t="s">
        <v>142</v>
      </c>
      <c r="K51" s="4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O29" sqref="O29"/>
    </sheetView>
  </sheetViews>
  <sheetFormatPr defaultColWidth="9" defaultRowHeight="14.25"/>
  <cols>
    <col min="1" max="1" width="15.625" style="73" customWidth="1"/>
    <col min="2" max="2" width="9" style="73" customWidth="1"/>
    <col min="3" max="4" width="8.5" style="74" customWidth="1"/>
    <col min="5" max="7" width="8.5" style="73" customWidth="1"/>
    <col min="8" max="8" width="10.25" style="73" customWidth="1"/>
    <col min="9" max="9" width="6.5" style="73" customWidth="1"/>
    <col min="10" max="10" width="2.75" style="73" customWidth="1"/>
    <col min="11" max="11" width="9.15833333333333" style="73" customWidth="1"/>
    <col min="12" max="12" width="10.75" style="73" customWidth="1"/>
    <col min="13" max="16" width="9.75" style="73" customWidth="1"/>
    <col min="17" max="17" width="9.75" style="227" customWidth="1"/>
    <col min="18" max="255" width="9" style="73"/>
    <col min="256" max="16384" width="9" style="76"/>
  </cols>
  <sheetData>
    <row r="1" s="73" customFormat="1" ht="29" customHeight="1" spans="1:258">
      <c r="A1" s="214" t="s">
        <v>145</v>
      </c>
      <c r="B1" s="214"/>
      <c r="C1" s="216"/>
      <c r="D1" s="216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332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  <c r="IV1" s="76"/>
      <c r="IW1" s="76"/>
      <c r="IX1" s="76"/>
    </row>
    <row r="2" s="73" customFormat="1" ht="20" customHeight="1" spans="1:258">
      <c r="A2" s="81" t="s">
        <v>61</v>
      </c>
      <c r="B2" s="82" t="str">
        <f>首期!B4</f>
        <v>TAJJAN81234</v>
      </c>
      <c r="C2" s="83"/>
      <c r="D2" s="84"/>
      <c r="E2" s="85" t="s">
        <v>67</v>
      </c>
      <c r="F2" s="86" t="str">
        <f>首期!B5</f>
        <v>男式短袖T恤</v>
      </c>
      <c r="G2" s="86"/>
      <c r="H2" s="86"/>
      <c r="I2" s="86"/>
      <c r="J2" s="107"/>
      <c r="K2" s="108" t="s">
        <v>57</v>
      </c>
      <c r="L2" s="109" t="s">
        <v>56</v>
      </c>
      <c r="M2" s="109"/>
      <c r="N2" s="109"/>
      <c r="O2" s="109"/>
      <c r="P2" s="110"/>
      <c r="Q2" s="333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  <c r="IW2" s="76"/>
      <c r="IX2" s="76"/>
    </row>
    <row r="3" s="73" customFormat="1" ht="15" spans="1:258">
      <c r="A3" s="87" t="s">
        <v>146</v>
      </c>
      <c r="B3" s="88" t="s">
        <v>147</v>
      </c>
      <c r="C3" s="89"/>
      <c r="D3" s="88"/>
      <c r="E3" s="88"/>
      <c r="F3" s="88"/>
      <c r="G3" s="88"/>
      <c r="H3" s="88"/>
      <c r="I3" s="88"/>
      <c r="J3" s="111"/>
      <c r="K3" s="112"/>
      <c r="L3" s="112"/>
      <c r="M3" s="112"/>
      <c r="N3" s="112"/>
      <c r="O3" s="112"/>
      <c r="P3" s="113"/>
      <c r="Q3" s="334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  <c r="IW3" s="76"/>
      <c r="IX3" s="76"/>
    </row>
    <row r="4" s="73" customFormat="1" ht="16.5" spans="1:258">
      <c r="A4" s="87"/>
      <c r="B4" s="90" t="s">
        <v>111</v>
      </c>
      <c r="C4" s="91" t="s">
        <v>112</v>
      </c>
      <c r="D4" s="91" t="s">
        <v>113</v>
      </c>
      <c r="E4" s="91" t="s">
        <v>114</v>
      </c>
      <c r="F4" s="91" t="s">
        <v>115</v>
      </c>
      <c r="G4" s="91" t="s">
        <v>116</v>
      </c>
      <c r="H4" s="91" t="s">
        <v>148</v>
      </c>
      <c r="I4" s="114" t="s">
        <v>149</v>
      </c>
      <c r="J4" s="111"/>
      <c r="K4" s="329"/>
      <c r="L4" s="330"/>
      <c r="M4" s="331" t="s">
        <v>120</v>
      </c>
      <c r="N4" s="331" t="s">
        <v>120</v>
      </c>
      <c r="O4" s="331"/>
      <c r="P4" s="331"/>
      <c r="Q4" s="335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  <c r="IX4" s="76"/>
    </row>
    <row r="5" s="73" customFormat="1" ht="16.5" spans="1:258">
      <c r="A5" s="87"/>
      <c r="B5" s="90" t="s">
        <v>150</v>
      </c>
      <c r="C5" s="91" t="s">
        <v>151</v>
      </c>
      <c r="D5" s="91" t="s">
        <v>152</v>
      </c>
      <c r="E5" s="91" t="s">
        <v>153</v>
      </c>
      <c r="F5" s="91" t="s">
        <v>154</v>
      </c>
      <c r="G5" s="91" t="s">
        <v>155</v>
      </c>
      <c r="H5" s="91" t="s">
        <v>156</v>
      </c>
      <c r="I5" s="114"/>
      <c r="J5" s="116"/>
      <c r="K5" s="117"/>
      <c r="L5" s="118"/>
      <c r="M5" s="119" t="s">
        <v>157</v>
      </c>
      <c r="N5" s="119" t="s">
        <v>158</v>
      </c>
      <c r="O5" s="119"/>
      <c r="P5" s="119"/>
      <c r="Q5" s="33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  <c r="IX5" s="76"/>
    </row>
    <row r="6" s="73" customFormat="1" ht="20" customHeight="1" spans="1:258">
      <c r="A6" s="92" t="s">
        <v>159</v>
      </c>
      <c r="B6" s="93">
        <f>C6-1</f>
        <v>65</v>
      </c>
      <c r="C6" s="93">
        <f>D6-2</f>
        <v>66</v>
      </c>
      <c r="D6" s="94">
        <v>68</v>
      </c>
      <c r="E6" s="93">
        <f>D6+2</f>
        <v>70</v>
      </c>
      <c r="F6" s="93">
        <f>E6+2</f>
        <v>72</v>
      </c>
      <c r="G6" s="93">
        <f>F6+1</f>
        <v>73</v>
      </c>
      <c r="H6" s="93">
        <f>G6+1</f>
        <v>74</v>
      </c>
      <c r="I6" s="121" t="s">
        <v>160</v>
      </c>
      <c r="J6" s="116"/>
      <c r="K6" s="117"/>
      <c r="L6" s="117"/>
      <c r="M6" s="117" t="s">
        <v>161</v>
      </c>
      <c r="N6" s="117" t="s">
        <v>161</v>
      </c>
      <c r="O6" s="117"/>
      <c r="P6" s="117"/>
      <c r="Q6" s="122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  <c r="IX6" s="76"/>
    </row>
    <row r="7" s="73" customFormat="1" ht="20" customHeight="1" spans="1:258">
      <c r="A7" s="95" t="s">
        <v>162</v>
      </c>
      <c r="B7" s="93">
        <f t="shared" ref="B7:B9" si="0">C7-4</f>
        <v>100</v>
      </c>
      <c r="C7" s="93">
        <f t="shared" ref="C7:C9" si="1">D7-4</f>
        <v>104</v>
      </c>
      <c r="D7" s="94">
        <v>108</v>
      </c>
      <c r="E7" s="93">
        <f t="shared" ref="E7:E9" si="2">D7+4</f>
        <v>112</v>
      </c>
      <c r="F7" s="93">
        <f>E7+4</f>
        <v>116</v>
      </c>
      <c r="G7" s="93">
        <f t="shared" ref="G7:G9" si="3">F7+6</f>
        <v>122</v>
      </c>
      <c r="H7" s="93">
        <f>G7+6</f>
        <v>128</v>
      </c>
      <c r="I7" s="121" t="s">
        <v>160</v>
      </c>
      <c r="J7" s="116"/>
      <c r="K7" s="117"/>
      <c r="L7" s="117"/>
      <c r="M7" s="117" t="s">
        <v>161</v>
      </c>
      <c r="N7" s="117" t="s">
        <v>163</v>
      </c>
      <c r="O7" s="117"/>
      <c r="P7" s="117"/>
      <c r="Q7" s="122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  <c r="IX7" s="76"/>
    </row>
    <row r="8" s="73" customFormat="1" ht="20" customHeight="1" spans="1:258">
      <c r="A8" s="95" t="s">
        <v>164</v>
      </c>
      <c r="B8" s="93">
        <f t="shared" si="0"/>
        <v>99</v>
      </c>
      <c r="C8" s="93">
        <f t="shared" si="1"/>
        <v>103</v>
      </c>
      <c r="D8" s="96" t="s">
        <v>165</v>
      </c>
      <c r="E8" s="93">
        <f t="shared" si="2"/>
        <v>111</v>
      </c>
      <c r="F8" s="93">
        <f>E8+5</f>
        <v>116</v>
      </c>
      <c r="G8" s="93">
        <f t="shared" si="3"/>
        <v>122</v>
      </c>
      <c r="H8" s="93">
        <f>G8+7</f>
        <v>129</v>
      </c>
      <c r="I8" s="121" t="s">
        <v>160</v>
      </c>
      <c r="J8" s="116"/>
      <c r="K8" s="117"/>
      <c r="L8" s="117"/>
      <c r="M8" s="117" t="s">
        <v>161</v>
      </c>
      <c r="N8" s="117" t="s">
        <v>166</v>
      </c>
      <c r="O8" s="117"/>
      <c r="P8" s="117"/>
      <c r="Q8" s="122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  <c r="IX8" s="76"/>
    </row>
    <row r="9" s="73" customFormat="1" ht="20" customHeight="1" spans="1:258">
      <c r="A9" s="95" t="s">
        <v>167</v>
      </c>
      <c r="B9" s="93">
        <f t="shared" si="0"/>
        <v>98</v>
      </c>
      <c r="C9" s="93">
        <f t="shared" si="1"/>
        <v>102</v>
      </c>
      <c r="D9" s="96">
        <v>106</v>
      </c>
      <c r="E9" s="93">
        <f t="shared" si="2"/>
        <v>110</v>
      </c>
      <c r="F9" s="93">
        <f>E9+5</f>
        <v>115</v>
      </c>
      <c r="G9" s="93">
        <f t="shared" si="3"/>
        <v>121</v>
      </c>
      <c r="H9" s="93">
        <f>G9+7</f>
        <v>128</v>
      </c>
      <c r="I9" s="121" t="s">
        <v>168</v>
      </c>
      <c r="J9" s="116"/>
      <c r="K9" s="117"/>
      <c r="L9" s="117"/>
      <c r="M9" s="117" t="s">
        <v>169</v>
      </c>
      <c r="N9" s="117" t="s">
        <v>170</v>
      </c>
      <c r="O9" s="117"/>
      <c r="P9" s="117"/>
      <c r="Q9" s="122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  <c r="IX9" s="76"/>
    </row>
    <row r="10" s="73" customFormat="1" ht="20" customHeight="1" spans="1:258">
      <c r="A10" s="95" t="s">
        <v>171</v>
      </c>
      <c r="B10" s="93">
        <f>C10-1.2</f>
        <v>43.6</v>
      </c>
      <c r="C10" s="93">
        <f>D10-1.2</f>
        <v>44.8</v>
      </c>
      <c r="D10" s="96">
        <v>46</v>
      </c>
      <c r="E10" s="93">
        <f>D10+1.2</f>
        <v>47.2</v>
      </c>
      <c r="F10" s="93">
        <f>E10+1.2</f>
        <v>48.4</v>
      </c>
      <c r="G10" s="93">
        <f>F10+1.4</f>
        <v>49.8</v>
      </c>
      <c r="H10" s="93">
        <f>G10+1.4</f>
        <v>51.2</v>
      </c>
      <c r="I10" s="121" t="s">
        <v>168</v>
      </c>
      <c r="J10" s="116"/>
      <c r="K10" s="117"/>
      <c r="L10" s="117"/>
      <c r="M10" s="117" t="s">
        <v>172</v>
      </c>
      <c r="N10" s="117" t="s">
        <v>170</v>
      </c>
      <c r="O10" s="117"/>
      <c r="P10" s="117"/>
      <c r="Q10" s="122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  <c r="IX10" s="76"/>
    </row>
    <row r="11" s="73" customFormat="1" ht="20" customHeight="1" spans="1:258">
      <c r="A11" s="95" t="s">
        <v>173</v>
      </c>
      <c r="B11" s="93">
        <f>C11-0.5</f>
        <v>19</v>
      </c>
      <c r="C11" s="93">
        <f>D11-0.5</f>
        <v>19.5</v>
      </c>
      <c r="D11" s="97">
        <v>20</v>
      </c>
      <c r="E11" s="93">
        <f t="shared" ref="E11:H11" si="4">D11+0.5</f>
        <v>20.5</v>
      </c>
      <c r="F11" s="93">
        <f t="shared" si="4"/>
        <v>21</v>
      </c>
      <c r="G11" s="93">
        <f t="shared" si="4"/>
        <v>21.5</v>
      </c>
      <c r="H11" s="93">
        <f t="shared" si="4"/>
        <v>22</v>
      </c>
      <c r="I11" s="121" t="s">
        <v>174</v>
      </c>
      <c r="J11" s="116"/>
      <c r="K11" s="117"/>
      <c r="L11" s="117"/>
      <c r="M11" s="117" t="s">
        <v>172</v>
      </c>
      <c r="N11" s="117" t="s">
        <v>170</v>
      </c>
      <c r="O11" s="117"/>
      <c r="P11" s="117"/>
      <c r="Q11" s="122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  <c r="IW11" s="76"/>
      <c r="IX11" s="76"/>
    </row>
    <row r="12" s="73" customFormat="1" ht="20" customHeight="1" spans="1:258">
      <c r="A12" s="98" t="s">
        <v>175</v>
      </c>
      <c r="B12" s="99">
        <f>C12-0.8</f>
        <v>17.9</v>
      </c>
      <c r="C12" s="99">
        <f>D12-0.8</f>
        <v>18.7</v>
      </c>
      <c r="D12" s="100">
        <v>19.5</v>
      </c>
      <c r="E12" s="99">
        <f>D12+0.8</f>
        <v>20.3</v>
      </c>
      <c r="F12" s="99">
        <f>E12+0.8</f>
        <v>21.1</v>
      </c>
      <c r="G12" s="99">
        <f>F12+1.3</f>
        <v>22.4</v>
      </c>
      <c r="H12" s="99">
        <f>G12+1.3</f>
        <v>23.7</v>
      </c>
      <c r="I12" s="121" t="s">
        <v>168</v>
      </c>
      <c r="J12" s="116"/>
      <c r="K12" s="117"/>
      <c r="L12" s="117"/>
      <c r="M12" s="117" t="s">
        <v>176</v>
      </c>
      <c r="N12" s="117" t="s">
        <v>172</v>
      </c>
      <c r="O12" s="117"/>
      <c r="P12" s="117"/>
      <c r="Q12" s="122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  <c r="IX12" s="76"/>
    </row>
    <row r="13" s="73" customFormat="1" ht="20" customHeight="1" spans="1:258">
      <c r="A13" s="98" t="s">
        <v>177</v>
      </c>
      <c r="B13" s="99">
        <f>C13-0.6</f>
        <v>16.3</v>
      </c>
      <c r="C13" s="99">
        <f>D13-0.6</f>
        <v>16.9</v>
      </c>
      <c r="D13" s="100">
        <v>17.5</v>
      </c>
      <c r="E13" s="99">
        <f>D13+0.6</f>
        <v>18.1</v>
      </c>
      <c r="F13" s="99">
        <f>E13+0.6</f>
        <v>18.7</v>
      </c>
      <c r="G13" s="99">
        <f>F13+0.95</f>
        <v>19.65</v>
      </c>
      <c r="H13" s="99">
        <f>G13+0.95</f>
        <v>20.6</v>
      </c>
      <c r="I13" s="121">
        <v>0</v>
      </c>
      <c r="J13" s="116"/>
      <c r="K13" s="117"/>
      <c r="L13" s="117"/>
      <c r="M13" s="117" t="s">
        <v>161</v>
      </c>
      <c r="N13" s="117" t="s">
        <v>176</v>
      </c>
      <c r="O13" s="117"/>
      <c r="P13" s="117"/>
      <c r="Q13" s="122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  <c r="IX13" s="76"/>
    </row>
    <row r="14" s="73" customFormat="1" ht="20" customHeight="1" spans="1:258">
      <c r="A14" s="95" t="s">
        <v>178</v>
      </c>
      <c r="B14" s="93">
        <f>C14-0.4</f>
        <v>19.2</v>
      </c>
      <c r="C14" s="93">
        <f>D14-0.4</f>
        <v>19.6</v>
      </c>
      <c r="D14" s="94">
        <v>20</v>
      </c>
      <c r="E14" s="93">
        <f>D14+0.4</f>
        <v>20.4</v>
      </c>
      <c r="F14" s="93">
        <f>E14+0.4</f>
        <v>20.8</v>
      </c>
      <c r="G14" s="93">
        <f>F14+0.6</f>
        <v>21.4</v>
      </c>
      <c r="H14" s="93">
        <f>G14+0.6</f>
        <v>22</v>
      </c>
      <c r="I14" s="123"/>
      <c r="J14" s="116"/>
      <c r="K14" s="117"/>
      <c r="L14" s="117"/>
      <c r="M14" s="117" t="s">
        <v>161</v>
      </c>
      <c r="N14" s="117" t="s">
        <v>161</v>
      </c>
      <c r="O14" s="117"/>
      <c r="P14" s="117"/>
      <c r="Q14" s="122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</row>
    <row r="15" s="73" customFormat="1" ht="20" customHeight="1" spans="1:258">
      <c r="A15" s="95" t="s">
        <v>179</v>
      </c>
      <c r="B15" s="93">
        <f>C15-0.2</f>
        <v>11.1</v>
      </c>
      <c r="C15" s="93">
        <f>D15-0.2</f>
        <v>11.3</v>
      </c>
      <c r="D15" s="94">
        <v>11.5</v>
      </c>
      <c r="E15" s="93">
        <f>D15+0.2</f>
        <v>11.7</v>
      </c>
      <c r="F15" s="93">
        <f>E15+0.2</f>
        <v>11.9</v>
      </c>
      <c r="G15" s="93">
        <f>F15+0.25</f>
        <v>12.15</v>
      </c>
      <c r="H15" s="93">
        <f>G15+0.25</f>
        <v>12.4</v>
      </c>
      <c r="I15" s="123"/>
      <c r="J15" s="116"/>
      <c r="K15" s="117"/>
      <c r="L15" s="117"/>
      <c r="M15" s="117" t="s">
        <v>161</v>
      </c>
      <c r="N15" s="117" t="s">
        <v>161</v>
      </c>
      <c r="O15" s="117"/>
      <c r="P15" s="117"/>
      <c r="Q15" s="122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  <c r="IW15" s="76"/>
      <c r="IX15" s="76"/>
    </row>
    <row r="16" s="73" customFormat="1" ht="20" customHeight="1" spans="1:258">
      <c r="A16" s="95" t="s">
        <v>180</v>
      </c>
      <c r="B16" s="93">
        <f t="shared" ref="B16:B18" si="5">C16</f>
        <v>2.5</v>
      </c>
      <c r="C16" s="93">
        <f>D16</f>
        <v>2.5</v>
      </c>
      <c r="D16" s="94">
        <v>2.5</v>
      </c>
      <c r="E16" s="93">
        <f t="shared" ref="E16:H16" si="6">D16</f>
        <v>2.5</v>
      </c>
      <c r="F16" s="93">
        <f t="shared" si="6"/>
        <v>2.5</v>
      </c>
      <c r="G16" s="93">
        <f t="shared" si="6"/>
        <v>2.5</v>
      </c>
      <c r="H16" s="93">
        <f t="shared" si="6"/>
        <v>2.5</v>
      </c>
      <c r="I16" s="123"/>
      <c r="J16" s="116"/>
      <c r="K16" s="117"/>
      <c r="L16" s="117"/>
      <c r="M16" s="117" t="s">
        <v>161</v>
      </c>
      <c r="N16" s="117" t="s">
        <v>161</v>
      </c>
      <c r="O16" s="117"/>
      <c r="P16" s="117"/>
      <c r="Q16" s="122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  <c r="IX16" s="76"/>
    </row>
    <row r="17" s="73" customFormat="1" ht="20" customHeight="1" spans="1:258">
      <c r="A17" s="95" t="s">
        <v>181</v>
      </c>
      <c r="B17" s="93">
        <f t="shared" si="5"/>
        <v>8</v>
      </c>
      <c r="C17" s="93">
        <f>D17-0.5</f>
        <v>8</v>
      </c>
      <c r="D17" s="94">
        <v>8.5</v>
      </c>
      <c r="E17" s="93">
        <f>D17</f>
        <v>8.5</v>
      </c>
      <c r="F17" s="93">
        <f>E17+0.5</f>
        <v>9</v>
      </c>
      <c r="G17" s="93">
        <f>F17</f>
        <v>9</v>
      </c>
      <c r="H17" s="93">
        <f>G17+0.5</f>
        <v>9.5</v>
      </c>
      <c r="I17" s="124"/>
      <c r="J17" s="116"/>
      <c r="K17" s="117"/>
      <c r="L17" s="117"/>
      <c r="M17" s="117"/>
      <c r="N17" s="117"/>
      <c r="O17" s="117"/>
      <c r="P17" s="117"/>
      <c r="Q17" s="122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</row>
    <row r="18" s="73" customFormat="1" ht="20" customHeight="1" spans="1:258">
      <c r="A18" s="95" t="s">
        <v>182</v>
      </c>
      <c r="B18" s="93">
        <f t="shared" si="5"/>
        <v>-0.5</v>
      </c>
      <c r="C18" s="93">
        <f>D18-0.5</f>
        <v>-0.5</v>
      </c>
      <c r="D18" s="94">
        <v>0</v>
      </c>
      <c r="E18" s="93">
        <f>D18</f>
        <v>0</v>
      </c>
      <c r="F18" s="93">
        <f>E18+0.5</f>
        <v>0.5</v>
      </c>
      <c r="G18" s="93">
        <f>F18</f>
        <v>0.5</v>
      </c>
      <c r="H18" s="93">
        <f>G18+0.5</f>
        <v>1</v>
      </c>
      <c r="I18" s="125"/>
      <c r="J18" s="116"/>
      <c r="K18" s="117"/>
      <c r="L18" s="117"/>
      <c r="M18" s="117"/>
      <c r="N18" s="117"/>
      <c r="O18" s="117"/>
      <c r="P18" s="117"/>
      <c r="Q18" s="122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  <c r="IX18" s="76"/>
    </row>
    <row r="19" s="73" customFormat="1" ht="20" customHeight="1" spans="1:258">
      <c r="A19" s="101"/>
      <c r="B19" s="102"/>
      <c r="C19" s="102"/>
      <c r="D19" s="102"/>
      <c r="E19" s="103"/>
      <c r="F19" s="102"/>
      <c r="G19" s="102"/>
      <c r="H19" s="102"/>
      <c r="I19" s="102"/>
      <c r="J19" s="126"/>
      <c r="K19" s="127"/>
      <c r="L19" s="127"/>
      <c r="M19" s="128"/>
      <c r="N19" s="127"/>
      <c r="O19" s="127"/>
      <c r="P19" s="128"/>
      <c r="Q19" s="224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  <c r="IX19" s="76"/>
    </row>
    <row r="20" s="73" customFormat="1" ht="16.5" spans="1:258">
      <c r="A20" s="326"/>
      <c r="B20" s="326"/>
      <c r="C20" s="327"/>
      <c r="D20" s="327"/>
      <c r="E20" s="328"/>
      <c r="F20" s="327"/>
      <c r="G20" s="327"/>
      <c r="H20" s="327"/>
      <c r="I20" s="327"/>
      <c r="Q20" s="332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  <c r="IX20" s="76"/>
    </row>
    <row r="21" s="73" customFormat="1" spans="1:258">
      <c r="A21" s="104" t="s">
        <v>183</v>
      </c>
      <c r="B21" s="104"/>
      <c r="C21" s="105"/>
      <c r="D21" s="105"/>
      <c r="Q21" s="332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  <c r="IX21" s="76"/>
    </row>
    <row r="22" s="73" customFormat="1" spans="3:258">
      <c r="C22" s="74"/>
      <c r="D22" s="74"/>
      <c r="K22" s="129" t="s">
        <v>184</v>
      </c>
      <c r="L22" s="225">
        <v>45607</v>
      </c>
      <c r="M22" s="129" t="s">
        <v>185</v>
      </c>
      <c r="N22" s="129" t="s">
        <v>139</v>
      </c>
      <c r="O22" s="129" t="s">
        <v>186</v>
      </c>
      <c r="P22" s="73" t="s">
        <v>142</v>
      </c>
      <c r="Q22" s="332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  <c r="IT22" s="76"/>
      <c r="IU22" s="76"/>
      <c r="IV22" s="76"/>
      <c r="IW22" s="76"/>
      <c r="IX22" s="7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8" workbookViewId="0">
      <selection activeCell="A32" sqref="A32:K32"/>
    </sheetView>
  </sheetViews>
  <sheetFormatPr defaultColWidth="10" defaultRowHeight="16.5" customHeight="1"/>
  <cols>
    <col min="1" max="1" width="10.875" style="228" customWidth="1"/>
    <col min="2" max="16384" width="10" style="228"/>
  </cols>
  <sheetData>
    <row r="1" ht="22.5" customHeight="1" spans="1:11">
      <c r="A1" s="135" t="s">
        <v>187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7.25" customHeight="1" spans="1:11">
      <c r="A2" s="229" t="s">
        <v>53</v>
      </c>
      <c r="B2" s="230" t="s">
        <v>54</v>
      </c>
      <c r="C2" s="230"/>
      <c r="D2" s="231" t="s">
        <v>55</v>
      </c>
      <c r="E2" s="231"/>
      <c r="F2" s="230" t="s">
        <v>56</v>
      </c>
      <c r="G2" s="230"/>
      <c r="H2" s="232" t="s">
        <v>57</v>
      </c>
      <c r="I2" s="305" t="s">
        <v>56</v>
      </c>
      <c r="J2" s="305"/>
      <c r="K2" s="306"/>
    </row>
    <row r="3" customHeight="1" spans="1:11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customHeight="1" spans="1:11">
      <c r="A4" s="239" t="s">
        <v>61</v>
      </c>
      <c r="B4" s="240" t="s">
        <v>62</v>
      </c>
      <c r="C4" s="241"/>
      <c r="D4" s="239" t="s">
        <v>63</v>
      </c>
      <c r="E4" s="242"/>
      <c r="F4" s="243">
        <v>45657</v>
      </c>
      <c r="G4" s="244"/>
      <c r="H4" s="239" t="s">
        <v>64</v>
      </c>
      <c r="I4" s="242"/>
      <c r="J4" s="141" t="s">
        <v>65</v>
      </c>
      <c r="K4" s="142" t="s">
        <v>66</v>
      </c>
    </row>
    <row r="5" customHeight="1" spans="1:11">
      <c r="A5" s="245" t="s">
        <v>67</v>
      </c>
      <c r="B5" s="141" t="s">
        <v>68</v>
      </c>
      <c r="C5" s="142"/>
      <c r="D5" s="239" t="s">
        <v>69</v>
      </c>
      <c r="E5" s="242"/>
      <c r="F5" s="243">
        <v>45588</v>
      </c>
      <c r="G5" s="244"/>
      <c r="H5" s="239" t="s">
        <v>70</v>
      </c>
      <c r="I5" s="242"/>
      <c r="J5" s="141" t="s">
        <v>65</v>
      </c>
      <c r="K5" s="142" t="s">
        <v>66</v>
      </c>
    </row>
    <row r="6" customHeight="1" spans="1:11">
      <c r="A6" s="239" t="s">
        <v>71</v>
      </c>
      <c r="B6" s="246" t="s">
        <v>72</v>
      </c>
      <c r="C6" s="247">
        <v>6</v>
      </c>
      <c r="D6" s="245" t="s">
        <v>73</v>
      </c>
      <c r="E6" s="248"/>
      <c r="F6" s="243">
        <v>45604</v>
      </c>
      <c r="G6" s="244"/>
      <c r="H6" s="239" t="s">
        <v>74</v>
      </c>
      <c r="I6" s="242"/>
      <c r="J6" s="141" t="s">
        <v>65</v>
      </c>
      <c r="K6" s="142" t="s">
        <v>66</v>
      </c>
    </row>
    <row r="7" customHeight="1" spans="1:11">
      <c r="A7" s="239" t="s">
        <v>75</v>
      </c>
      <c r="B7" s="249">
        <v>11884</v>
      </c>
      <c r="C7" s="250"/>
      <c r="D7" s="245" t="s">
        <v>76</v>
      </c>
      <c r="E7" s="251"/>
      <c r="F7" s="243">
        <v>45621</v>
      </c>
      <c r="G7" s="244"/>
      <c r="H7" s="239" t="s">
        <v>77</v>
      </c>
      <c r="I7" s="242"/>
      <c r="J7" s="141" t="s">
        <v>65</v>
      </c>
      <c r="K7" s="142" t="s">
        <v>66</v>
      </c>
    </row>
    <row r="8" customHeight="1" spans="1:16">
      <c r="A8" s="252" t="s">
        <v>78</v>
      </c>
      <c r="B8" s="253" t="s">
        <v>79</v>
      </c>
      <c r="C8" s="254"/>
      <c r="D8" s="255" t="s">
        <v>80</v>
      </c>
      <c r="E8" s="256"/>
      <c r="F8" s="257">
        <v>45626</v>
      </c>
      <c r="G8" s="258"/>
      <c r="H8" s="255" t="s">
        <v>81</v>
      </c>
      <c r="I8" s="256"/>
      <c r="J8" s="275" t="s">
        <v>65</v>
      </c>
      <c r="K8" s="307" t="s">
        <v>66</v>
      </c>
      <c r="P8" s="194" t="s">
        <v>188</v>
      </c>
    </row>
    <row r="9" customHeight="1" spans="1:11">
      <c r="A9" s="259" t="s">
        <v>189</v>
      </c>
      <c r="B9" s="259"/>
      <c r="C9" s="259"/>
      <c r="D9" s="259"/>
      <c r="E9" s="259"/>
      <c r="F9" s="259"/>
      <c r="G9" s="259"/>
      <c r="H9" s="259"/>
      <c r="I9" s="259"/>
      <c r="J9" s="259"/>
      <c r="K9" s="259"/>
    </row>
    <row r="10" customHeight="1" spans="1:11">
      <c r="A10" s="260" t="s">
        <v>84</v>
      </c>
      <c r="B10" s="261" t="s">
        <v>85</v>
      </c>
      <c r="C10" s="262" t="s">
        <v>86</v>
      </c>
      <c r="D10" s="263"/>
      <c r="E10" s="264" t="s">
        <v>89</v>
      </c>
      <c r="F10" s="261" t="s">
        <v>85</v>
      </c>
      <c r="G10" s="262" t="s">
        <v>86</v>
      </c>
      <c r="H10" s="261"/>
      <c r="I10" s="264" t="s">
        <v>87</v>
      </c>
      <c r="J10" s="261" t="s">
        <v>85</v>
      </c>
      <c r="K10" s="308" t="s">
        <v>86</v>
      </c>
    </row>
    <row r="11" customHeight="1" spans="1:11">
      <c r="A11" s="245" t="s">
        <v>90</v>
      </c>
      <c r="B11" s="265" t="s">
        <v>85</v>
      </c>
      <c r="C11" s="141" t="s">
        <v>86</v>
      </c>
      <c r="D11" s="251"/>
      <c r="E11" s="248" t="s">
        <v>92</v>
      </c>
      <c r="F11" s="265" t="s">
        <v>85</v>
      </c>
      <c r="G11" s="141" t="s">
        <v>86</v>
      </c>
      <c r="H11" s="265"/>
      <c r="I11" s="248" t="s">
        <v>97</v>
      </c>
      <c r="J11" s="265" t="s">
        <v>85</v>
      </c>
      <c r="K11" s="142" t="s">
        <v>86</v>
      </c>
    </row>
    <row r="12" customHeight="1" spans="1:11">
      <c r="A12" s="255" t="s">
        <v>125</v>
      </c>
      <c r="B12" s="256"/>
      <c r="C12" s="256"/>
      <c r="D12" s="256"/>
      <c r="E12" s="256"/>
      <c r="F12" s="256"/>
      <c r="G12" s="256"/>
      <c r="H12" s="256"/>
      <c r="I12" s="256"/>
      <c r="J12" s="256"/>
      <c r="K12" s="309"/>
    </row>
    <row r="13" customHeight="1" spans="1:11">
      <c r="A13" s="266" t="s">
        <v>190</v>
      </c>
      <c r="B13" s="266"/>
      <c r="C13" s="266"/>
      <c r="D13" s="266"/>
      <c r="E13" s="266"/>
      <c r="F13" s="266"/>
      <c r="G13" s="266"/>
      <c r="H13" s="266"/>
      <c r="I13" s="266"/>
      <c r="J13" s="266"/>
      <c r="K13" s="266"/>
    </row>
    <row r="14" customHeight="1" spans="1:11">
      <c r="A14" s="267" t="s">
        <v>191</v>
      </c>
      <c r="B14" s="268"/>
      <c r="C14" s="268"/>
      <c r="D14" s="268"/>
      <c r="E14" s="268"/>
      <c r="F14" s="268"/>
      <c r="G14" s="268"/>
      <c r="H14" s="269"/>
      <c r="I14" s="310"/>
      <c r="J14" s="310"/>
      <c r="K14" s="311"/>
    </row>
    <row r="15" customHeight="1" spans="1:11">
      <c r="A15" s="270"/>
      <c r="B15" s="271"/>
      <c r="C15" s="271"/>
      <c r="D15" s="272"/>
      <c r="E15" s="273"/>
      <c r="F15" s="271"/>
      <c r="G15" s="271"/>
      <c r="H15" s="272"/>
      <c r="I15" s="312"/>
      <c r="J15" s="313"/>
      <c r="K15" s="314"/>
    </row>
    <row r="16" customHeight="1" spans="1:11">
      <c r="A16" s="274"/>
      <c r="B16" s="275"/>
      <c r="C16" s="275"/>
      <c r="D16" s="275"/>
      <c r="E16" s="275"/>
      <c r="F16" s="275"/>
      <c r="G16" s="275"/>
      <c r="H16" s="275"/>
      <c r="I16" s="275"/>
      <c r="J16" s="275"/>
      <c r="K16" s="307"/>
    </row>
    <row r="17" customHeight="1" spans="1:11">
      <c r="A17" s="266" t="s">
        <v>192</v>
      </c>
      <c r="B17" s="266"/>
      <c r="C17" s="266"/>
      <c r="D17" s="266"/>
      <c r="E17" s="266"/>
      <c r="F17" s="266"/>
      <c r="G17" s="266"/>
      <c r="H17" s="266"/>
      <c r="I17" s="266"/>
      <c r="J17" s="266"/>
      <c r="K17" s="266"/>
    </row>
    <row r="18" customHeight="1" spans="1:11">
      <c r="A18" s="276" t="s">
        <v>193</v>
      </c>
      <c r="B18" s="277"/>
      <c r="C18" s="277"/>
      <c r="D18" s="277"/>
      <c r="E18" s="277"/>
      <c r="F18" s="277"/>
      <c r="G18" s="277"/>
      <c r="H18" s="277"/>
      <c r="I18" s="310"/>
      <c r="J18" s="310"/>
      <c r="K18" s="311"/>
    </row>
    <row r="19" customHeight="1" spans="1:11">
      <c r="A19" s="270"/>
      <c r="B19" s="271"/>
      <c r="C19" s="271"/>
      <c r="D19" s="272"/>
      <c r="E19" s="273"/>
      <c r="F19" s="271"/>
      <c r="G19" s="271"/>
      <c r="H19" s="272"/>
      <c r="I19" s="312"/>
      <c r="J19" s="313"/>
      <c r="K19" s="314"/>
    </row>
    <row r="20" customHeight="1" spans="1:11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307"/>
    </row>
    <row r="21" customHeight="1" spans="1:11">
      <c r="A21" s="278" t="s">
        <v>122</v>
      </c>
      <c r="B21" s="278"/>
      <c r="C21" s="278"/>
      <c r="D21" s="278"/>
      <c r="E21" s="278"/>
      <c r="F21" s="278"/>
      <c r="G21" s="278"/>
      <c r="H21" s="278"/>
      <c r="I21" s="278"/>
      <c r="J21" s="278"/>
      <c r="K21" s="278"/>
    </row>
    <row r="22" customHeight="1" spans="1:11">
      <c r="A22" s="136" t="s">
        <v>123</v>
      </c>
      <c r="B22" s="170"/>
      <c r="C22" s="170"/>
      <c r="D22" s="170"/>
      <c r="E22" s="170"/>
      <c r="F22" s="170"/>
      <c r="G22" s="170"/>
      <c r="H22" s="170"/>
      <c r="I22" s="170"/>
      <c r="J22" s="170"/>
      <c r="K22" s="198"/>
    </row>
    <row r="23" customHeight="1" spans="1:11">
      <c r="A23" s="149" t="s">
        <v>124</v>
      </c>
      <c r="B23" s="150"/>
      <c r="C23" s="141" t="s">
        <v>65</v>
      </c>
      <c r="D23" s="141" t="s">
        <v>66</v>
      </c>
      <c r="E23" s="148"/>
      <c r="F23" s="148"/>
      <c r="G23" s="148"/>
      <c r="H23" s="148"/>
      <c r="I23" s="148"/>
      <c r="J23" s="148"/>
      <c r="K23" s="191"/>
    </row>
    <row r="24" customHeight="1" spans="1:11">
      <c r="A24" s="279" t="s">
        <v>194</v>
      </c>
      <c r="B24" s="144"/>
      <c r="C24" s="144"/>
      <c r="D24" s="144"/>
      <c r="E24" s="144"/>
      <c r="F24" s="144"/>
      <c r="G24" s="144"/>
      <c r="H24" s="144"/>
      <c r="I24" s="144"/>
      <c r="J24" s="144"/>
      <c r="K24" s="315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316"/>
    </row>
    <row r="26" customHeight="1" spans="1:11">
      <c r="A26" s="259" t="s">
        <v>131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</row>
    <row r="27" customHeight="1" spans="1:11">
      <c r="A27" s="233" t="s">
        <v>132</v>
      </c>
      <c r="B27" s="262" t="s">
        <v>95</v>
      </c>
      <c r="C27" s="262" t="s">
        <v>96</v>
      </c>
      <c r="D27" s="262" t="s">
        <v>88</v>
      </c>
      <c r="E27" s="234" t="s">
        <v>133</v>
      </c>
      <c r="F27" s="262" t="s">
        <v>95</v>
      </c>
      <c r="G27" s="262" t="s">
        <v>96</v>
      </c>
      <c r="H27" s="262" t="s">
        <v>88</v>
      </c>
      <c r="I27" s="234" t="s">
        <v>134</v>
      </c>
      <c r="J27" s="262" t="s">
        <v>95</v>
      </c>
      <c r="K27" s="308" t="s">
        <v>96</v>
      </c>
    </row>
    <row r="28" customHeight="1" spans="1:11">
      <c r="A28" s="282" t="s">
        <v>87</v>
      </c>
      <c r="B28" s="141" t="s">
        <v>95</v>
      </c>
      <c r="C28" s="141" t="s">
        <v>96</v>
      </c>
      <c r="D28" s="141" t="s">
        <v>88</v>
      </c>
      <c r="E28" s="283" t="s">
        <v>94</v>
      </c>
      <c r="F28" s="141" t="s">
        <v>95</v>
      </c>
      <c r="G28" s="141" t="s">
        <v>96</v>
      </c>
      <c r="H28" s="141" t="s">
        <v>88</v>
      </c>
      <c r="I28" s="283" t="s">
        <v>105</v>
      </c>
      <c r="J28" s="141" t="s">
        <v>95</v>
      </c>
      <c r="K28" s="142" t="s">
        <v>96</v>
      </c>
    </row>
    <row r="29" customHeight="1" spans="1:11">
      <c r="A29" s="239" t="s">
        <v>98</v>
      </c>
      <c r="B29" s="284"/>
      <c r="C29" s="284"/>
      <c r="D29" s="284"/>
      <c r="E29" s="284"/>
      <c r="F29" s="284"/>
      <c r="G29" s="284"/>
      <c r="H29" s="284"/>
      <c r="I29" s="284"/>
      <c r="J29" s="284"/>
      <c r="K29" s="317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318"/>
    </row>
    <row r="31" customHeight="1" spans="1:11">
      <c r="A31" s="287" t="s">
        <v>195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ht="21" customHeight="1" spans="1:11">
      <c r="A32" s="288" t="s">
        <v>196</v>
      </c>
      <c r="B32" s="289"/>
      <c r="C32" s="289"/>
      <c r="D32" s="289"/>
      <c r="E32" s="289"/>
      <c r="F32" s="289"/>
      <c r="G32" s="289"/>
      <c r="H32" s="289"/>
      <c r="I32" s="289"/>
      <c r="J32" s="289"/>
      <c r="K32" s="319"/>
    </row>
    <row r="33" ht="21" customHeight="1" spans="1:11">
      <c r="A33" s="290" t="s">
        <v>197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20"/>
    </row>
    <row r="34" ht="21" customHeight="1" spans="1:11">
      <c r="A34" s="290" t="s">
        <v>198</v>
      </c>
      <c r="B34" s="291"/>
      <c r="C34" s="291"/>
      <c r="D34" s="291"/>
      <c r="E34" s="291"/>
      <c r="F34" s="291"/>
      <c r="G34" s="291"/>
      <c r="H34" s="291"/>
      <c r="I34" s="291"/>
      <c r="J34" s="291"/>
      <c r="K34" s="320"/>
    </row>
    <row r="35" ht="21" customHeight="1" spans="1:11">
      <c r="A35" s="290" t="s">
        <v>199</v>
      </c>
      <c r="B35" s="291"/>
      <c r="C35" s="291"/>
      <c r="D35" s="291"/>
      <c r="E35" s="291"/>
      <c r="F35" s="291"/>
      <c r="G35" s="291"/>
      <c r="H35" s="291"/>
      <c r="I35" s="291"/>
      <c r="J35" s="291"/>
      <c r="K35" s="320"/>
    </row>
    <row r="36" ht="21" customHeight="1" spans="1:11">
      <c r="A36" s="290"/>
      <c r="B36" s="291"/>
      <c r="C36" s="291"/>
      <c r="D36" s="291"/>
      <c r="E36" s="291"/>
      <c r="F36" s="291"/>
      <c r="G36" s="291"/>
      <c r="H36" s="291"/>
      <c r="I36" s="291"/>
      <c r="J36" s="291"/>
      <c r="K36" s="320"/>
    </row>
    <row r="37" ht="21" customHeight="1" spans="1:11">
      <c r="A37" s="290"/>
      <c r="B37" s="291"/>
      <c r="C37" s="291"/>
      <c r="D37" s="291"/>
      <c r="E37" s="291"/>
      <c r="F37" s="291"/>
      <c r="G37" s="291"/>
      <c r="H37" s="291"/>
      <c r="I37" s="291"/>
      <c r="J37" s="291"/>
      <c r="K37" s="320"/>
    </row>
    <row r="38" ht="21" customHeight="1" spans="1:11">
      <c r="A38" s="290"/>
      <c r="B38" s="291"/>
      <c r="C38" s="291"/>
      <c r="D38" s="291"/>
      <c r="E38" s="291"/>
      <c r="F38" s="291"/>
      <c r="G38" s="291"/>
      <c r="H38" s="291"/>
      <c r="I38" s="291"/>
      <c r="J38" s="291"/>
      <c r="K38" s="320"/>
    </row>
    <row r="39" ht="21" customHeight="1" spans="1:11">
      <c r="A39" s="290"/>
      <c r="B39" s="291"/>
      <c r="C39" s="291"/>
      <c r="D39" s="291"/>
      <c r="E39" s="291"/>
      <c r="F39" s="291"/>
      <c r="G39" s="291"/>
      <c r="H39" s="291"/>
      <c r="I39" s="291"/>
      <c r="J39" s="291"/>
      <c r="K39" s="320"/>
    </row>
    <row r="40" ht="21" customHeight="1" spans="1:11">
      <c r="A40" s="290"/>
      <c r="B40" s="291"/>
      <c r="C40" s="291"/>
      <c r="D40" s="291"/>
      <c r="E40" s="291"/>
      <c r="F40" s="291"/>
      <c r="G40" s="291"/>
      <c r="H40" s="291"/>
      <c r="I40" s="291"/>
      <c r="J40" s="291"/>
      <c r="K40" s="320"/>
    </row>
    <row r="41" ht="21" customHeight="1" spans="1:11">
      <c r="A41" s="290"/>
      <c r="B41" s="291"/>
      <c r="C41" s="291"/>
      <c r="D41" s="291"/>
      <c r="E41" s="291"/>
      <c r="F41" s="291"/>
      <c r="G41" s="291"/>
      <c r="H41" s="291"/>
      <c r="I41" s="291"/>
      <c r="J41" s="291"/>
      <c r="K41" s="320"/>
    </row>
    <row r="42" ht="21" customHeight="1" spans="1:11">
      <c r="A42" s="290"/>
      <c r="B42" s="291"/>
      <c r="C42" s="291"/>
      <c r="D42" s="291"/>
      <c r="E42" s="291"/>
      <c r="F42" s="291"/>
      <c r="G42" s="291"/>
      <c r="H42" s="291"/>
      <c r="I42" s="291"/>
      <c r="J42" s="291"/>
      <c r="K42" s="320"/>
    </row>
    <row r="43" ht="17.25" customHeight="1" spans="1:11">
      <c r="A43" s="285" t="s">
        <v>130</v>
      </c>
      <c r="B43" s="286"/>
      <c r="C43" s="286"/>
      <c r="D43" s="286"/>
      <c r="E43" s="286"/>
      <c r="F43" s="286"/>
      <c r="G43" s="286"/>
      <c r="H43" s="286"/>
      <c r="I43" s="286"/>
      <c r="J43" s="286"/>
      <c r="K43" s="318"/>
    </row>
    <row r="44" customHeight="1" spans="1:11">
      <c r="A44" s="287" t="s">
        <v>200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ht="18" customHeight="1" spans="1:11">
      <c r="A45" s="292" t="s">
        <v>125</v>
      </c>
      <c r="B45" s="293"/>
      <c r="C45" s="293"/>
      <c r="D45" s="293"/>
      <c r="E45" s="293"/>
      <c r="F45" s="293"/>
      <c r="G45" s="293"/>
      <c r="H45" s="293"/>
      <c r="I45" s="293"/>
      <c r="J45" s="293"/>
      <c r="K45" s="321"/>
    </row>
    <row r="46" ht="18" customHeight="1" spans="1:11">
      <c r="A46" s="292" t="s">
        <v>201</v>
      </c>
      <c r="B46" s="293"/>
      <c r="C46" s="293"/>
      <c r="D46" s="293"/>
      <c r="E46" s="293"/>
      <c r="F46" s="293"/>
      <c r="G46" s="293"/>
      <c r="H46" s="293"/>
      <c r="I46" s="293"/>
      <c r="J46" s="293"/>
      <c r="K46" s="321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316"/>
    </row>
    <row r="48" ht="21" customHeight="1" spans="1:11">
      <c r="A48" s="294" t="s">
        <v>136</v>
      </c>
      <c r="B48" s="295" t="s">
        <v>137</v>
      </c>
      <c r="C48" s="295"/>
      <c r="D48" s="296" t="s">
        <v>138</v>
      </c>
      <c r="E48" s="296" t="s">
        <v>139</v>
      </c>
      <c r="F48" s="296" t="s">
        <v>140</v>
      </c>
      <c r="G48" s="297">
        <v>45616</v>
      </c>
      <c r="H48" s="298" t="s">
        <v>141</v>
      </c>
      <c r="I48" s="298"/>
      <c r="J48" s="295" t="s">
        <v>142</v>
      </c>
      <c r="K48" s="322"/>
    </row>
    <row r="49" customHeight="1" spans="1:11">
      <c r="A49" s="299" t="s">
        <v>143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23"/>
    </row>
    <row r="50" customHeight="1" spans="1:11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24"/>
    </row>
    <row r="51" customHeight="1" spans="1:1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25"/>
    </row>
    <row r="52" ht="21" customHeight="1" spans="1:11">
      <c r="A52" s="294" t="s">
        <v>136</v>
      </c>
      <c r="B52" s="295" t="s">
        <v>137</v>
      </c>
      <c r="C52" s="295"/>
      <c r="D52" s="296" t="s">
        <v>138</v>
      </c>
      <c r="E52" s="296" t="s">
        <v>139</v>
      </c>
      <c r="F52" s="296" t="s">
        <v>140</v>
      </c>
      <c r="G52" s="297">
        <v>45616</v>
      </c>
      <c r="H52" s="298" t="s">
        <v>141</v>
      </c>
      <c r="I52" s="298"/>
      <c r="J52" s="295" t="s">
        <v>142</v>
      </c>
      <c r="K52" s="322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1"/>
  <sheetViews>
    <sheetView workbookViewId="0">
      <selection activeCell="K4" sqref="K4:P18"/>
    </sheetView>
  </sheetViews>
  <sheetFormatPr defaultColWidth="9" defaultRowHeight="14.25"/>
  <cols>
    <col min="1" max="1" width="13.625" style="73" customWidth="1"/>
    <col min="2" max="2" width="8.5" style="73" customWidth="1"/>
    <col min="3" max="3" width="8.5" style="74" customWidth="1"/>
    <col min="4" max="8" width="8.5" style="73" customWidth="1"/>
    <col min="9" max="9" width="6.875" style="73" customWidth="1"/>
    <col min="10" max="10" width="6.625" style="73" customWidth="1"/>
    <col min="11" max="13" width="14.625" style="73" customWidth="1"/>
    <col min="14" max="16" width="14.625" style="213" customWidth="1"/>
    <col min="17" max="247" width="9" style="73"/>
    <col min="248" max="16384" width="9" style="76"/>
  </cols>
  <sheetData>
    <row r="1" s="73" customFormat="1" ht="29" customHeight="1" spans="1:250">
      <c r="A1" s="214" t="s">
        <v>145</v>
      </c>
      <c r="B1" s="215"/>
      <c r="C1" s="216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21"/>
      <c r="O1" s="221"/>
      <c r="P1" s="221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</row>
    <row r="2" s="73" customFormat="1" ht="20" customHeight="1" spans="1:250">
      <c r="A2" s="81" t="s">
        <v>61</v>
      </c>
      <c r="B2" s="82" t="str">
        <f>首期!B4</f>
        <v>TAJJAN81234</v>
      </c>
      <c r="C2" s="83"/>
      <c r="D2" s="84"/>
      <c r="E2" s="85" t="s">
        <v>67</v>
      </c>
      <c r="F2" s="86" t="str">
        <f>首期!B5</f>
        <v>男式短袖T恤</v>
      </c>
      <c r="G2" s="86"/>
      <c r="H2" s="86"/>
      <c r="I2" s="86"/>
      <c r="J2" s="107"/>
      <c r="K2" s="108" t="s">
        <v>57</v>
      </c>
      <c r="L2" s="109" t="s">
        <v>56</v>
      </c>
      <c r="M2" s="109"/>
      <c r="N2" s="109"/>
      <c r="O2" s="109"/>
      <c r="P2" s="222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</row>
    <row r="3" s="73" customFormat="1" spans="1:250">
      <c r="A3" s="87" t="s">
        <v>146</v>
      </c>
      <c r="B3" s="88" t="s">
        <v>147</v>
      </c>
      <c r="C3" s="89"/>
      <c r="D3" s="88"/>
      <c r="E3" s="88"/>
      <c r="F3" s="88"/>
      <c r="G3" s="88"/>
      <c r="H3" s="88"/>
      <c r="I3" s="88"/>
      <c r="J3" s="111"/>
      <c r="K3" s="112"/>
      <c r="L3" s="112"/>
      <c r="M3" s="112"/>
      <c r="N3" s="112"/>
      <c r="O3" s="112"/>
      <c r="P3" s="223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</row>
    <row r="4" s="73" customFormat="1" ht="16.5" spans="1:250">
      <c r="A4" s="87"/>
      <c r="B4" s="90" t="s">
        <v>111</v>
      </c>
      <c r="C4" s="91" t="s">
        <v>112</v>
      </c>
      <c r="D4" s="91" t="s">
        <v>113</v>
      </c>
      <c r="E4" s="91" t="s">
        <v>114</v>
      </c>
      <c r="F4" s="91" t="s">
        <v>115</v>
      </c>
      <c r="G4" s="91" t="s">
        <v>116</v>
      </c>
      <c r="H4" s="91" t="s">
        <v>148</v>
      </c>
      <c r="I4" s="114" t="s">
        <v>149</v>
      </c>
      <c r="J4" s="111"/>
      <c r="K4" s="90" t="s">
        <v>111</v>
      </c>
      <c r="L4" s="91" t="s">
        <v>112</v>
      </c>
      <c r="M4" s="91" t="s">
        <v>113</v>
      </c>
      <c r="N4" s="91" t="s">
        <v>114</v>
      </c>
      <c r="O4" s="91" t="s">
        <v>115</v>
      </c>
      <c r="P4" s="115" t="s">
        <v>116</v>
      </c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</row>
    <row r="5" s="73" customFormat="1" ht="20" customHeight="1" spans="1:250">
      <c r="A5" s="87"/>
      <c r="B5" s="90" t="s">
        <v>150</v>
      </c>
      <c r="C5" s="91" t="s">
        <v>151</v>
      </c>
      <c r="D5" s="91" t="s">
        <v>152</v>
      </c>
      <c r="E5" s="91" t="s">
        <v>153</v>
      </c>
      <c r="F5" s="91" t="s">
        <v>154</v>
      </c>
      <c r="G5" s="91" t="s">
        <v>155</v>
      </c>
      <c r="H5" s="91" t="s">
        <v>156</v>
      </c>
      <c r="I5" s="114"/>
      <c r="J5" s="116"/>
      <c r="K5" s="117" t="s">
        <v>120</v>
      </c>
      <c r="L5" s="118" t="s">
        <v>119</v>
      </c>
      <c r="M5" s="119" t="s">
        <v>118</v>
      </c>
      <c r="N5" s="117" t="s">
        <v>120</v>
      </c>
      <c r="O5" s="118" t="s">
        <v>119</v>
      </c>
      <c r="P5" s="120" t="s">
        <v>118</v>
      </c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</row>
    <row r="6" s="73" customFormat="1" ht="20" customHeight="1" spans="1:250">
      <c r="A6" s="217" t="s">
        <v>159</v>
      </c>
      <c r="B6" s="93">
        <f>C6-1</f>
        <v>65</v>
      </c>
      <c r="C6" s="93">
        <f>D6-2</f>
        <v>66</v>
      </c>
      <c r="D6" s="94">
        <v>68</v>
      </c>
      <c r="E6" s="93">
        <f>D6+2</f>
        <v>70</v>
      </c>
      <c r="F6" s="93">
        <f>E6+2</f>
        <v>72</v>
      </c>
      <c r="G6" s="93">
        <f>F6+1</f>
        <v>73</v>
      </c>
      <c r="H6" s="93">
        <f>G6+1</f>
        <v>74</v>
      </c>
      <c r="I6" s="121" t="s">
        <v>160</v>
      </c>
      <c r="J6" s="116"/>
      <c r="K6" s="117" t="s">
        <v>202</v>
      </c>
      <c r="L6" s="117" t="s">
        <v>202</v>
      </c>
      <c r="M6" s="117" t="s">
        <v>203</v>
      </c>
      <c r="N6" s="117" t="s">
        <v>204</v>
      </c>
      <c r="O6" s="117" t="s">
        <v>202</v>
      </c>
      <c r="P6" s="122" t="s">
        <v>205</v>
      </c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</row>
    <row r="7" s="73" customFormat="1" ht="20" customHeight="1" spans="1:250">
      <c r="A7" s="218" t="s">
        <v>162</v>
      </c>
      <c r="B7" s="93">
        <f t="shared" ref="B7:B9" si="0">C7-4</f>
        <v>100</v>
      </c>
      <c r="C7" s="93">
        <f t="shared" ref="C7:C9" si="1">D7-4</f>
        <v>104</v>
      </c>
      <c r="D7" s="94">
        <v>108</v>
      </c>
      <c r="E7" s="93">
        <f t="shared" ref="E7:E9" si="2">D7+4</f>
        <v>112</v>
      </c>
      <c r="F7" s="93">
        <f>E7+4</f>
        <v>116</v>
      </c>
      <c r="G7" s="93">
        <f t="shared" ref="G7:G9" si="3">F7+6</f>
        <v>122</v>
      </c>
      <c r="H7" s="93">
        <f>G7+6</f>
        <v>128</v>
      </c>
      <c r="I7" s="121" t="s">
        <v>160</v>
      </c>
      <c r="J7" s="116"/>
      <c r="K7" s="117" t="s">
        <v>206</v>
      </c>
      <c r="L7" s="117" t="s">
        <v>206</v>
      </c>
      <c r="M7" s="117" t="s">
        <v>206</v>
      </c>
      <c r="N7" s="117" t="s">
        <v>207</v>
      </c>
      <c r="O7" s="117" t="s">
        <v>206</v>
      </c>
      <c r="P7" s="122" t="s">
        <v>208</v>
      </c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</row>
    <row r="8" s="73" customFormat="1" ht="20" customHeight="1" spans="1:250">
      <c r="A8" s="218" t="s">
        <v>164</v>
      </c>
      <c r="B8" s="93">
        <f t="shared" si="0"/>
        <v>99</v>
      </c>
      <c r="C8" s="93">
        <f t="shared" si="1"/>
        <v>103</v>
      </c>
      <c r="D8" s="96" t="s">
        <v>165</v>
      </c>
      <c r="E8" s="93">
        <f t="shared" si="2"/>
        <v>111</v>
      </c>
      <c r="F8" s="93">
        <f>E8+5</f>
        <v>116</v>
      </c>
      <c r="G8" s="93">
        <f t="shared" si="3"/>
        <v>122</v>
      </c>
      <c r="H8" s="93">
        <f>G8+7</f>
        <v>129</v>
      </c>
      <c r="I8" s="121" t="s">
        <v>160</v>
      </c>
      <c r="J8" s="116"/>
      <c r="K8" s="117" t="s">
        <v>208</v>
      </c>
      <c r="L8" s="117" t="s">
        <v>209</v>
      </c>
      <c r="M8" s="117" t="s">
        <v>206</v>
      </c>
      <c r="N8" s="117" t="s">
        <v>208</v>
      </c>
      <c r="O8" s="117" t="s">
        <v>208</v>
      </c>
      <c r="P8" s="122" t="s">
        <v>210</v>
      </c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</row>
    <row r="9" s="73" customFormat="1" ht="20" customHeight="1" spans="1:250">
      <c r="A9" s="218" t="s">
        <v>167</v>
      </c>
      <c r="B9" s="93">
        <f t="shared" si="0"/>
        <v>98</v>
      </c>
      <c r="C9" s="93">
        <f t="shared" si="1"/>
        <v>102</v>
      </c>
      <c r="D9" s="96">
        <v>106</v>
      </c>
      <c r="E9" s="93">
        <f t="shared" si="2"/>
        <v>110</v>
      </c>
      <c r="F9" s="93">
        <f>E9+5</f>
        <v>115</v>
      </c>
      <c r="G9" s="93">
        <f t="shared" si="3"/>
        <v>121</v>
      </c>
      <c r="H9" s="93">
        <f>G9+7</f>
        <v>128</v>
      </c>
      <c r="I9" s="121" t="s">
        <v>168</v>
      </c>
      <c r="J9" s="116"/>
      <c r="K9" s="117" t="s">
        <v>202</v>
      </c>
      <c r="L9" s="117" t="s">
        <v>209</v>
      </c>
      <c r="M9" s="117" t="s">
        <v>211</v>
      </c>
      <c r="N9" s="117" t="s">
        <v>209</v>
      </c>
      <c r="O9" s="117" t="s">
        <v>212</v>
      </c>
      <c r="P9" s="122" t="s">
        <v>213</v>
      </c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</row>
    <row r="10" s="73" customFormat="1" ht="20" customHeight="1" spans="1:250">
      <c r="A10" s="218" t="s">
        <v>171</v>
      </c>
      <c r="B10" s="93">
        <f>C10-1.2</f>
        <v>43.6</v>
      </c>
      <c r="C10" s="93">
        <f>D10-1.2</f>
        <v>44.8</v>
      </c>
      <c r="D10" s="96">
        <v>46</v>
      </c>
      <c r="E10" s="93">
        <f>D10+1.2</f>
        <v>47.2</v>
      </c>
      <c r="F10" s="93">
        <f>E10+1.2</f>
        <v>48.4</v>
      </c>
      <c r="G10" s="93">
        <f>F10+1.4</f>
        <v>49.8</v>
      </c>
      <c r="H10" s="93">
        <f>G10+1.4</f>
        <v>51.2</v>
      </c>
      <c r="I10" s="121" t="s">
        <v>168</v>
      </c>
      <c r="J10" s="116"/>
      <c r="K10" s="117" t="s">
        <v>208</v>
      </c>
      <c r="L10" s="117" t="s">
        <v>213</v>
      </c>
      <c r="M10" s="117" t="s">
        <v>214</v>
      </c>
      <c r="N10" s="117" t="s">
        <v>215</v>
      </c>
      <c r="O10" s="117" t="s">
        <v>208</v>
      </c>
      <c r="P10" s="122" t="s">
        <v>216</v>
      </c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</row>
    <row r="11" s="73" customFormat="1" ht="20" customHeight="1" spans="1:250">
      <c r="A11" s="218" t="s">
        <v>173</v>
      </c>
      <c r="B11" s="93">
        <f>C11-0.5</f>
        <v>19</v>
      </c>
      <c r="C11" s="93">
        <f>D11-0.5</f>
        <v>19.5</v>
      </c>
      <c r="D11" s="97">
        <v>20</v>
      </c>
      <c r="E11" s="93">
        <f t="shared" ref="E11:H11" si="4">D11+0.5</f>
        <v>20.5</v>
      </c>
      <c r="F11" s="93">
        <f t="shared" si="4"/>
        <v>21</v>
      </c>
      <c r="G11" s="93">
        <f t="shared" si="4"/>
        <v>21.5</v>
      </c>
      <c r="H11" s="93">
        <f t="shared" si="4"/>
        <v>22</v>
      </c>
      <c r="I11" s="121" t="s">
        <v>174</v>
      </c>
      <c r="J11" s="116"/>
      <c r="K11" s="117" t="s">
        <v>217</v>
      </c>
      <c r="L11" s="117" t="s">
        <v>215</v>
      </c>
      <c r="M11" s="117" t="s">
        <v>204</v>
      </c>
      <c r="N11" s="117" t="s">
        <v>218</v>
      </c>
      <c r="O11" s="117" t="s">
        <v>208</v>
      </c>
      <c r="P11" s="122" t="s">
        <v>203</v>
      </c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</row>
    <row r="12" s="73" customFormat="1" ht="20" customHeight="1" spans="1:250">
      <c r="A12" s="219" t="s">
        <v>175</v>
      </c>
      <c r="B12" s="99">
        <f>C12-0.8</f>
        <v>17.9</v>
      </c>
      <c r="C12" s="99">
        <f>D12-0.8</f>
        <v>18.7</v>
      </c>
      <c r="D12" s="100">
        <v>19.5</v>
      </c>
      <c r="E12" s="99">
        <f>D12+0.8</f>
        <v>20.3</v>
      </c>
      <c r="F12" s="99">
        <f>E12+0.8</f>
        <v>21.1</v>
      </c>
      <c r="G12" s="99">
        <f>F12+1.3</f>
        <v>22.4</v>
      </c>
      <c r="H12" s="99">
        <f>G12+1.3</f>
        <v>23.7</v>
      </c>
      <c r="I12" s="121" t="s">
        <v>168</v>
      </c>
      <c r="J12" s="116"/>
      <c r="K12" s="117" t="s">
        <v>219</v>
      </c>
      <c r="L12" s="117" t="s">
        <v>208</v>
      </c>
      <c r="M12" s="117" t="s">
        <v>208</v>
      </c>
      <c r="N12" s="117" t="s">
        <v>220</v>
      </c>
      <c r="O12" s="117" t="s">
        <v>221</v>
      </c>
      <c r="P12" s="122" t="s">
        <v>208</v>
      </c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</row>
    <row r="13" s="73" customFormat="1" ht="20" customHeight="1" spans="1:250">
      <c r="A13" s="219" t="s">
        <v>177</v>
      </c>
      <c r="B13" s="99">
        <f>C13-0.6</f>
        <v>16.3</v>
      </c>
      <c r="C13" s="99">
        <f>D13-0.6</f>
        <v>16.9</v>
      </c>
      <c r="D13" s="100">
        <v>17.5</v>
      </c>
      <c r="E13" s="99">
        <f>D13+0.6</f>
        <v>18.1</v>
      </c>
      <c r="F13" s="99">
        <f>E13+0.6</f>
        <v>18.7</v>
      </c>
      <c r="G13" s="99">
        <f>F13+0.95</f>
        <v>19.65</v>
      </c>
      <c r="H13" s="99">
        <f>G13+0.95</f>
        <v>20.6</v>
      </c>
      <c r="I13" s="121">
        <v>0</v>
      </c>
      <c r="J13" s="116"/>
      <c r="K13" s="117" t="s">
        <v>208</v>
      </c>
      <c r="L13" s="117" t="s">
        <v>208</v>
      </c>
      <c r="M13" s="117" t="s">
        <v>222</v>
      </c>
      <c r="N13" s="117" t="s">
        <v>208</v>
      </c>
      <c r="O13" s="117" t="s">
        <v>208</v>
      </c>
      <c r="P13" s="122" t="s">
        <v>211</v>
      </c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</row>
    <row r="14" s="73" customFormat="1" ht="20" customHeight="1" spans="1:250">
      <c r="A14" s="218" t="s">
        <v>178</v>
      </c>
      <c r="B14" s="93">
        <f>C14-0.4</f>
        <v>19.2</v>
      </c>
      <c r="C14" s="93">
        <f>D14-0.4</f>
        <v>19.6</v>
      </c>
      <c r="D14" s="94">
        <v>20</v>
      </c>
      <c r="E14" s="93">
        <f>D14+0.4</f>
        <v>20.4</v>
      </c>
      <c r="F14" s="93">
        <f>E14+0.4</f>
        <v>20.8</v>
      </c>
      <c r="G14" s="93">
        <f>F14+0.6</f>
        <v>21.4</v>
      </c>
      <c r="H14" s="93">
        <f>G14+0.6</f>
        <v>22</v>
      </c>
      <c r="I14" s="123"/>
      <c r="J14" s="116"/>
      <c r="K14" s="117" t="s">
        <v>208</v>
      </c>
      <c r="L14" s="117" t="s">
        <v>208</v>
      </c>
      <c r="M14" s="117" t="s">
        <v>208</v>
      </c>
      <c r="N14" s="117" t="s">
        <v>208</v>
      </c>
      <c r="O14" s="117" t="s">
        <v>208</v>
      </c>
      <c r="P14" s="122" t="s">
        <v>208</v>
      </c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</row>
    <row r="15" s="73" customFormat="1" ht="20" customHeight="1" spans="1:250">
      <c r="A15" s="218" t="s">
        <v>179</v>
      </c>
      <c r="B15" s="93">
        <f>C15-0.2</f>
        <v>11.1</v>
      </c>
      <c r="C15" s="93">
        <f>D15-0.2</f>
        <v>11.3</v>
      </c>
      <c r="D15" s="94">
        <v>11.5</v>
      </c>
      <c r="E15" s="93">
        <f>D15+0.2</f>
        <v>11.7</v>
      </c>
      <c r="F15" s="93">
        <f>E15+0.2</f>
        <v>11.9</v>
      </c>
      <c r="G15" s="93">
        <f>F15+0.25</f>
        <v>12.15</v>
      </c>
      <c r="H15" s="93">
        <f>G15+0.25</f>
        <v>12.4</v>
      </c>
      <c r="I15" s="123"/>
      <c r="J15" s="116"/>
      <c r="K15" s="117" t="s">
        <v>208</v>
      </c>
      <c r="L15" s="117" t="s">
        <v>208</v>
      </c>
      <c r="M15" s="117" t="s">
        <v>208</v>
      </c>
      <c r="N15" s="117" t="s">
        <v>208</v>
      </c>
      <c r="O15" s="117" t="s">
        <v>208</v>
      </c>
      <c r="P15" s="122" t="s">
        <v>208</v>
      </c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</row>
    <row r="16" s="73" customFormat="1" ht="20" customHeight="1" spans="1:250">
      <c r="A16" s="218" t="s">
        <v>180</v>
      </c>
      <c r="B16" s="93">
        <f t="shared" ref="B16:B18" si="5">C16</f>
        <v>2.5</v>
      </c>
      <c r="C16" s="93">
        <f>D16</f>
        <v>2.5</v>
      </c>
      <c r="D16" s="94">
        <v>2.5</v>
      </c>
      <c r="E16" s="93">
        <f t="shared" ref="E16:H16" si="6">D16</f>
        <v>2.5</v>
      </c>
      <c r="F16" s="93">
        <f t="shared" si="6"/>
        <v>2.5</v>
      </c>
      <c r="G16" s="93">
        <f t="shared" si="6"/>
        <v>2.5</v>
      </c>
      <c r="H16" s="93">
        <f t="shared" si="6"/>
        <v>2.5</v>
      </c>
      <c r="I16" s="123"/>
      <c r="J16" s="116"/>
      <c r="K16" s="117" t="s">
        <v>208</v>
      </c>
      <c r="L16" s="117" t="s">
        <v>208</v>
      </c>
      <c r="M16" s="117" t="s">
        <v>208</v>
      </c>
      <c r="N16" s="117" t="s">
        <v>208</v>
      </c>
      <c r="O16" s="117" t="s">
        <v>208</v>
      </c>
      <c r="P16" s="122" t="s">
        <v>208</v>
      </c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</row>
    <row r="17" s="73" customFormat="1" ht="20" customHeight="1" spans="1:250">
      <c r="A17" s="218" t="s">
        <v>181</v>
      </c>
      <c r="B17" s="93">
        <f t="shared" si="5"/>
        <v>8</v>
      </c>
      <c r="C17" s="93">
        <f>D17-0.5</f>
        <v>8</v>
      </c>
      <c r="D17" s="94">
        <v>8.5</v>
      </c>
      <c r="E17" s="93">
        <f>D17</f>
        <v>8.5</v>
      </c>
      <c r="F17" s="93">
        <f>E17+0.5</f>
        <v>9</v>
      </c>
      <c r="G17" s="93">
        <f>F17</f>
        <v>9</v>
      </c>
      <c r="H17" s="93">
        <f>G17+0.5</f>
        <v>9.5</v>
      </c>
      <c r="I17" s="124"/>
      <c r="J17" s="116"/>
      <c r="K17" s="117" t="s">
        <v>208</v>
      </c>
      <c r="L17" s="117" t="s">
        <v>208</v>
      </c>
      <c r="M17" s="117" t="s">
        <v>208</v>
      </c>
      <c r="N17" s="117" t="s">
        <v>208</v>
      </c>
      <c r="O17" s="117" t="s">
        <v>208</v>
      </c>
      <c r="P17" s="122" t="s">
        <v>208</v>
      </c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</row>
    <row r="18" s="73" customFormat="1" ht="18" spans="1:250">
      <c r="A18" s="218" t="s">
        <v>182</v>
      </c>
      <c r="B18" s="93">
        <f t="shared" si="5"/>
        <v>-0.5</v>
      </c>
      <c r="C18" s="93">
        <f>D18-0.5</f>
        <v>-0.5</v>
      </c>
      <c r="D18" s="94">
        <v>0</v>
      </c>
      <c r="E18" s="93">
        <f>D18</f>
        <v>0</v>
      </c>
      <c r="F18" s="93">
        <f>E18+0.5</f>
        <v>0.5</v>
      </c>
      <c r="G18" s="93">
        <f>F18</f>
        <v>0.5</v>
      </c>
      <c r="H18" s="93">
        <f>G18+0.5</f>
        <v>1</v>
      </c>
      <c r="I18" s="125"/>
      <c r="J18" s="116"/>
      <c r="K18" s="117" t="s">
        <v>208</v>
      </c>
      <c r="L18" s="117" t="s">
        <v>208</v>
      </c>
      <c r="M18" s="117" t="s">
        <v>208</v>
      </c>
      <c r="N18" s="117" t="s">
        <v>208</v>
      </c>
      <c r="O18" s="117" t="s">
        <v>208</v>
      </c>
      <c r="P18" s="122" t="s">
        <v>208</v>
      </c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</row>
    <row r="19" s="73" customFormat="1" ht="17.25" spans="1:250">
      <c r="A19" s="101"/>
      <c r="B19" s="102"/>
      <c r="C19" s="102"/>
      <c r="D19" s="102"/>
      <c r="E19" s="103"/>
      <c r="F19" s="102"/>
      <c r="G19" s="102"/>
      <c r="H19" s="102"/>
      <c r="I19" s="102"/>
      <c r="J19" s="126"/>
      <c r="K19" s="127"/>
      <c r="L19" s="127"/>
      <c r="M19" s="128"/>
      <c r="N19" s="127"/>
      <c r="O19" s="127"/>
      <c r="P19" s="224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</row>
    <row r="20" s="73" customFormat="1" spans="3:250">
      <c r="C20" s="74"/>
      <c r="J20" s="129"/>
      <c r="K20" s="225"/>
      <c r="L20" s="129"/>
      <c r="M20" s="129"/>
      <c r="O20" s="129"/>
      <c r="P20" s="22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</row>
    <row r="21" spans="7:16">
      <c r="G21" s="129" t="s">
        <v>184</v>
      </c>
      <c r="H21" s="220">
        <v>45616</v>
      </c>
      <c r="K21" s="129" t="s">
        <v>185</v>
      </c>
      <c r="L21" s="73" t="s">
        <v>139</v>
      </c>
      <c r="O21" s="129" t="s">
        <v>186</v>
      </c>
      <c r="P21" s="227" t="s">
        <v>142</v>
      </c>
    </row>
  </sheetData>
  <mergeCells count="9">
    <mergeCell ref="A1:M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L37" sqref="L37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9.125" style="134" customWidth="1"/>
    <col min="4" max="4" width="9.5" style="134" customWidth="1"/>
    <col min="5" max="5" width="11.3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1">
      <c r="A1" s="135" t="s">
        <v>223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39" customHeight="1" spans="1:11">
      <c r="A2" s="136" t="s">
        <v>53</v>
      </c>
      <c r="B2" s="137" t="s">
        <v>54</v>
      </c>
      <c r="C2" s="137"/>
      <c r="D2" s="138" t="s">
        <v>61</v>
      </c>
      <c r="E2" s="139" t="str">
        <f>首期!B4</f>
        <v>TAJJAN81234</v>
      </c>
      <c r="F2" s="140" t="s">
        <v>224</v>
      </c>
      <c r="G2" s="141" t="s">
        <v>225</v>
      </c>
      <c r="H2" s="142"/>
      <c r="I2" s="170" t="s">
        <v>57</v>
      </c>
      <c r="J2" s="189" t="s">
        <v>56</v>
      </c>
      <c r="K2" s="190"/>
    </row>
    <row r="3" ht="18" customHeight="1" spans="1:11">
      <c r="A3" s="143" t="s">
        <v>75</v>
      </c>
      <c r="B3" s="144">
        <v>3992</v>
      </c>
      <c r="C3" s="144"/>
      <c r="D3" s="145" t="s">
        <v>226</v>
      </c>
      <c r="E3" s="146">
        <v>45657</v>
      </c>
      <c r="F3" s="147"/>
      <c r="G3" s="147"/>
      <c r="H3" s="148" t="s">
        <v>227</v>
      </c>
      <c r="I3" s="148"/>
      <c r="J3" s="148"/>
      <c r="K3" s="191"/>
    </row>
    <row r="4" ht="18" customHeight="1" spans="1:11">
      <c r="A4" s="149" t="s">
        <v>71</v>
      </c>
      <c r="B4" s="144">
        <v>3</v>
      </c>
      <c r="C4" s="144">
        <v>6</v>
      </c>
      <c r="D4" s="150" t="s">
        <v>228</v>
      </c>
      <c r="E4" s="147" t="s">
        <v>229</v>
      </c>
      <c r="F4" s="147"/>
      <c r="G4" s="147"/>
      <c r="H4" s="150" t="s">
        <v>230</v>
      </c>
      <c r="I4" s="150"/>
      <c r="J4" s="162" t="s">
        <v>65</v>
      </c>
      <c r="K4" s="192" t="s">
        <v>66</v>
      </c>
    </row>
    <row r="5" ht="18" customHeight="1" spans="1:11">
      <c r="A5" s="149" t="s">
        <v>231</v>
      </c>
      <c r="B5" s="144">
        <v>1</v>
      </c>
      <c r="C5" s="144"/>
      <c r="D5" s="145" t="s">
        <v>232</v>
      </c>
      <c r="E5" s="145"/>
      <c r="G5" s="145"/>
      <c r="H5" s="150" t="s">
        <v>233</v>
      </c>
      <c r="I5" s="150"/>
      <c r="J5" s="162" t="s">
        <v>65</v>
      </c>
      <c r="K5" s="192" t="s">
        <v>66</v>
      </c>
    </row>
    <row r="6" ht="18" customHeight="1" spans="1:13">
      <c r="A6" s="151" t="s">
        <v>234</v>
      </c>
      <c r="B6" s="152">
        <v>200</v>
      </c>
      <c r="C6" s="152"/>
      <c r="D6" s="153" t="s">
        <v>235</v>
      </c>
      <c r="E6" s="154"/>
      <c r="F6" s="154"/>
      <c r="G6" s="153"/>
      <c r="H6" s="155" t="s">
        <v>236</v>
      </c>
      <c r="I6" s="155"/>
      <c r="J6" s="154" t="s">
        <v>65</v>
      </c>
      <c r="K6" s="193" t="s">
        <v>66</v>
      </c>
      <c r="M6" s="194"/>
    </row>
    <row r="7" ht="18" customHeight="1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ht="18" customHeight="1" spans="1:11">
      <c r="A8" s="159" t="s">
        <v>237</v>
      </c>
      <c r="B8" s="140" t="s">
        <v>238</v>
      </c>
      <c r="C8" s="140" t="s">
        <v>239</v>
      </c>
      <c r="D8" s="140" t="s">
        <v>240</v>
      </c>
      <c r="E8" s="140" t="s">
        <v>241</v>
      </c>
      <c r="F8" s="140" t="s">
        <v>242</v>
      </c>
      <c r="G8" s="160" t="s">
        <v>243</v>
      </c>
      <c r="H8" s="161"/>
      <c r="I8" s="161"/>
      <c r="J8" s="161"/>
      <c r="K8" s="195"/>
    </row>
    <row r="9" ht="18" customHeight="1" spans="1:11">
      <c r="A9" s="149" t="s">
        <v>244</v>
      </c>
      <c r="B9" s="150"/>
      <c r="C9" s="162" t="s">
        <v>65</v>
      </c>
      <c r="D9" s="162" t="s">
        <v>66</v>
      </c>
      <c r="E9" s="145" t="s">
        <v>245</v>
      </c>
      <c r="F9" s="163" t="s">
        <v>246</v>
      </c>
      <c r="G9" s="164"/>
      <c r="H9" s="165"/>
      <c r="I9" s="165"/>
      <c r="J9" s="165"/>
      <c r="K9" s="196"/>
    </row>
    <row r="10" ht="18" customHeight="1" spans="1:11">
      <c r="A10" s="149" t="s">
        <v>247</v>
      </c>
      <c r="B10" s="150"/>
      <c r="C10" s="162" t="s">
        <v>65</v>
      </c>
      <c r="D10" s="162" t="s">
        <v>66</v>
      </c>
      <c r="E10" s="145" t="s">
        <v>248</v>
      </c>
      <c r="F10" s="163" t="s">
        <v>249</v>
      </c>
      <c r="G10" s="164" t="s">
        <v>250</v>
      </c>
      <c r="H10" s="165"/>
      <c r="I10" s="165"/>
      <c r="J10" s="165"/>
      <c r="K10" s="196"/>
    </row>
    <row r="11" ht="18" customHeight="1" spans="1:11">
      <c r="A11" s="166" t="s">
        <v>189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ht="18" customHeight="1" spans="1:11">
      <c r="A12" s="143" t="s">
        <v>89</v>
      </c>
      <c r="B12" s="162" t="s">
        <v>85</v>
      </c>
      <c r="C12" s="162" t="s">
        <v>86</v>
      </c>
      <c r="D12" s="163"/>
      <c r="E12" s="145" t="s">
        <v>87</v>
      </c>
      <c r="F12" s="162" t="s">
        <v>85</v>
      </c>
      <c r="G12" s="162" t="s">
        <v>86</v>
      </c>
      <c r="H12" s="162"/>
      <c r="I12" s="145" t="s">
        <v>251</v>
      </c>
      <c r="J12" s="162" t="s">
        <v>85</v>
      </c>
      <c r="K12" s="192" t="s">
        <v>86</v>
      </c>
    </row>
    <row r="13" ht="18" customHeight="1" spans="1:11">
      <c r="A13" s="143" t="s">
        <v>92</v>
      </c>
      <c r="B13" s="162" t="s">
        <v>85</v>
      </c>
      <c r="C13" s="162" t="s">
        <v>86</v>
      </c>
      <c r="D13" s="163"/>
      <c r="E13" s="145" t="s">
        <v>97</v>
      </c>
      <c r="F13" s="162" t="s">
        <v>85</v>
      </c>
      <c r="G13" s="162" t="s">
        <v>86</v>
      </c>
      <c r="H13" s="162"/>
      <c r="I13" s="145" t="s">
        <v>252</v>
      </c>
      <c r="J13" s="162" t="s">
        <v>85</v>
      </c>
      <c r="K13" s="192" t="s">
        <v>86</v>
      </c>
    </row>
    <row r="14" ht="18" customHeight="1" spans="1:11">
      <c r="A14" s="151" t="s">
        <v>253</v>
      </c>
      <c r="B14" s="154" t="s">
        <v>85</v>
      </c>
      <c r="C14" s="154" t="s">
        <v>86</v>
      </c>
      <c r="D14" s="168"/>
      <c r="E14" s="153" t="s">
        <v>254</v>
      </c>
      <c r="F14" s="154" t="s">
        <v>85</v>
      </c>
      <c r="G14" s="154" t="s">
        <v>86</v>
      </c>
      <c r="H14" s="154"/>
      <c r="I14" s="153" t="s">
        <v>255</v>
      </c>
      <c r="J14" s="154" t="s">
        <v>85</v>
      </c>
      <c r="K14" s="193" t="s">
        <v>86</v>
      </c>
    </row>
    <row r="15" ht="18" customHeight="1" spans="1:11">
      <c r="A15" s="156"/>
      <c r="B15" s="169"/>
      <c r="C15" s="169"/>
      <c r="D15" s="157"/>
      <c r="E15" s="156"/>
      <c r="F15" s="169"/>
      <c r="G15" s="169"/>
      <c r="H15" s="169"/>
      <c r="I15" s="156"/>
      <c r="J15" s="169"/>
      <c r="K15" s="169"/>
    </row>
    <row r="16" s="132" customFormat="1" ht="18" customHeight="1" spans="1:11">
      <c r="A16" s="136" t="s">
        <v>256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98"/>
    </row>
    <row r="17" ht="18" customHeight="1" spans="1:11">
      <c r="A17" s="149" t="s">
        <v>257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99"/>
    </row>
    <row r="18" ht="18" customHeight="1" spans="1:11">
      <c r="A18" s="149" t="s">
        <v>258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99"/>
    </row>
    <row r="19" ht="22" customHeight="1" spans="1:11">
      <c r="A19" s="171"/>
      <c r="B19" s="162"/>
      <c r="C19" s="162"/>
      <c r="D19" s="162"/>
      <c r="E19" s="162"/>
      <c r="F19" s="162"/>
      <c r="G19" s="162"/>
      <c r="H19" s="162"/>
      <c r="I19" s="162"/>
      <c r="J19" s="162"/>
      <c r="K19" s="192"/>
    </row>
    <row r="20" ht="22" customHeight="1" spans="1:11">
      <c r="A20" s="172"/>
      <c r="B20" s="173"/>
      <c r="C20" s="173"/>
      <c r="D20" s="173"/>
      <c r="E20" s="173"/>
      <c r="F20" s="173"/>
      <c r="G20" s="173"/>
      <c r="H20" s="173"/>
      <c r="I20" s="173"/>
      <c r="J20" s="173"/>
      <c r="K20" s="200"/>
    </row>
    <row r="21" ht="22" customHeight="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0"/>
    </row>
    <row r="22" ht="22" customHeight="1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0"/>
    </row>
    <row r="23" ht="22" customHeight="1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1"/>
    </row>
    <row r="24" ht="18" customHeight="1" spans="1:11">
      <c r="A24" s="149" t="s">
        <v>124</v>
      </c>
      <c r="B24" s="150"/>
      <c r="C24" s="162" t="s">
        <v>65</v>
      </c>
      <c r="D24" s="162" t="s">
        <v>66</v>
      </c>
      <c r="E24" s="148"/>
      <c r="F24" s="148"/>
      <c r="G24" s="148"/>
      <c r="H24" s="148"/>
      <c r="I24" s="148"/>
      <c r="J24" s="148"/>
      <c r="K24" s="191"/>
    </row>
    <row r="25" ht="18" customHeight="1" spans="1:11">
      <c r="A25" s="176" t="s">
        <v>259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2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260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3" t="s">
        <v>261</v>
      </c>
    </row>
    <row r="28" ht="23" customHeight="1" spans="1:11">
      <c r="A28" s="172" t="s">
        <v>262</v>
      </c>
      <c r="B28" s="173"/>
      <c r="C28" s="173"/>
      <c r="D28" s="173"/>
      <c r="E28" s="173"/>
      <c r="F28" s="173"/>
      <c r="G28" s="173"/>
      <c r="H28" s="173"/>
      <c r="I28" s="173"/>
      <c r="J28" s="204"/>
      <c r="K28" s="205">
        <v>2</v>
      </c>
    </row>
    <row r="29" ht="23" customHeight="1" spans="1:11">
      <c r="A29" s="172" t="s">
        <v>263</v>
      </c>
      <c r="B29" s="173"/>
      <c r="C29" s="173"/>
      <c r="D29" s="173"/>
      <c r="E29" s="173"/>
      <c r="F29" s="173"/>
      <c r="G29" s="173"/>
      <c r="H29" s="173"/>
      <c r="I29" s="173"/>
      <c r="J29" s="204"/>
      <c r="K29" s="196">
        <v>2</v>
      </c>
    </row>
    <row r="30" ht="23" customHeight="1" spans="1:11">
      <c r="A30" s="172" t="s">
        <v>264</v>
      </c>
      <c r="B30" s="173"/>
      <c r="C30" s="173"/>
      <c r="D30" s="173"/>
      <c r="E30" s="173"/>
      <c r="F30" s="173"/>
      <c r="G30" s="173"/>
      <c r="H30" s="173"/>
      <c r="I30" s="173"/>
      <c r="J30" s="204"/>
      <c r="K30" s="196">
        <v>1</v>
      </c>
    </row>
    <row r="31" ht="23" customHeight="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204"/>
      <c r="K31" s="196"/>
    </row>
    <row r="32" ht="23" customHeight="1" spans="1:11">
      <c r="A32" s="172"/>
      <c r="B32" s="173"/>
      <c r="C32" s="173"/>
      <c r="D32" s="173"/>
      <c r="E32" s="173"/>
      <c r="F32" s="173"/>
      <c r="G32" s="173"/>
      <c r="H32" s="173"/>
      <c r="I32" s="173"/>
      <c r="J32" s="204"/>
      <c r="K32" s="206"/>
    </row>
    <row r="33" ht="23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204"/>
      <c r="K33" s="207"/>
    </row>
    <row r="34" ht="23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204"/>
      <c r="K34" s="196"/>
    </row>
    <row r="35" ht="23" customHeight="1" spans="1:11">
      <c r="A35" s="172"/>
      <c r="B35" s="173"/>
      <c r="C35" s="173"/>
      <c r="D35" s="173"/>
      <c r="E35" s="173"/>
      <c r="F35" s="173"/>
      <c r="G35" s="173"/>
      <c r="H35" s="173"/>
      <c r="I35" s="173"/>
      <c r="J35" s="204"/>
      <c r="K35" s="208"/>
    </row>
    <row r="36" ht="23" customHeight="1" spans="1:11">
      <c r="A36" s="180" t="s">
        <v>265</v>
      </c>
      <c r="B36" s="181"/>
      <c r="C36" s="181"/>
      <c r="D36" s="181"/>
      <c r="E36" s="181"/>
      <c r="F36" s="181"/>
      <c r="G36" s="181"/>
      <c r="H36" s="181"/>
      <c r="I36" s="181"/>
      <c r="J36" s="209"/>
      <c r="K36" s="210">
        <f>SUM(K28:K35)</f>
        <v>5</v>
      </c>
    </row>
    <row r="37" ht="18.75" customHeight="1" spans="1:11">
      <c r="A37" s="182" t="s">
        <v>266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1"/>
    </row>
    <row r="38" s="133" customFormat="1" ht="18.75" customHeight="1" spans="1:11">
      <c r="A38" s="149" t="s">
        <v>267</v>
      </c>
      <c r="B38" s="150"/>
      <c r="C38" s="150"/>
      <c r="D38" s="148" t="s">
        <v>268</v>
      </c>
      <c r="E38" s="148"/>
      <c r="F38" s="184" t="s">
        <v>269</v>
      </c>
      <c r="G38" s="185"/>
      <c r="H38" s="150" t="s">
        <v>270</v>
      </c>
      <c r="I38" s="150"/>
      <c r="J38" s="150" t="s">
        <v>271</v>
      </c>
      <c r="K38" s="199"/>
    </row>
    <row r="39" ht="18.75" customHeight="1" spans="1:11">
      <c r="A39" s="149" t="s">
        <v>125</v>
      </c>
      <c r="B39" s="150" t="s">
        <v>272</v>
      </c>
      <c r="C39" s="150"/>
      <c r="D39" s="150"/>
      <c r="E39" s="150"/>
      <c r="F39" s="150"/>
      <c r="G39" s="150"/>
      <c r="H39" s="150"/>
      <c r="I39" s="150"/>
      <c r="J39" s="150"/>
      <c r="K39" s="199"/>
    </row>
    <row r="40" ht="24" customHeight="1" spans="1:11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99"/>
    </row>
    <row r="41" ht="24" customHeight="1" spans="1:1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99"/>
    </row>
    <row r="42" ht="32.1" customHeight="1" spans="1:11">
      <c r="A42" s="151" t="s">
        <v>136</v>
      </c>
      <c r="B42" s="186" t="s">
        <v>273</v>
      </c>
      <c r="C42" s="186"/>
      <c r="D42" s="153" t="s">
        <v>274</v>
      </c>
      <c r="E42" s="168" t="s">
        <v>139</v>
      </c>
      <c r="F42" s="153" t="s">
        <v>140</v>
      </c>
      <c r="G42" s="187">
        <v>45637</v>
      </c>
      <c r="H42" s="188" t="s">
        <v>141</v>
      </c>
      <c r="I42" s="188"/>
      <c r="J42" s="186" t="s">
        <v>142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F15" sqref="F15"/>
    </sheetView>
  </sheetViews>
  <sheetFormatPr defaultColWidth="9" defaultRowHeight="14.25"/>
  <cols>
    <col min="1" max="1" width="13.625" style="73" customWidth="1"/>
    <col min="2" max="3" width="9.125" style="73" customWidth="1"/>
    <col min="4" max="4" width="9.125" style="74" customWidth="1"/>
    <col min="5" max="7" width="9.125" style="73" customWidth="1"/>
    <col min="8" max="8" width="8.5" style="73" customWidth="1"/>
    <col min="9" max="9" width="5.375" style="73" customWidth="1"/>
    <col min="10" max="10" width="2.75" style="73" customWidth="1"/>
    <col min="11" max="13" width="14.625" style="73" customWidth="1"/>
    <col min="14" max="16" width="14.625" style="75" customWidth="1"/>
    <col min="17" max="254" width="9" style="73"/>
    <col min="255" max="16384" width="9" style="76"/>
  </cols>
  <sheetData>
    <row r="1" s="73" customFormat="1" ht="29" customHeight="1" spans="1:257">
      <c r="A1" s="77" t="s">
        <v>145</v>
      </c>
      <c r="B1" s="78"/>
      <c r="C1" s="79"/>
      <c r="D1" s="80"/>
      <c r="E1" s="79"/>
      <c r="F1" s="79"/>
      <c r="G1" s="79"/>
      <c r="H1" s="79"/>
      <c r="I1" s="79"/>
      <c r="J1" s="79"/>
      <c r="K1" s="79"/>
      <c r="L1" s="79"/>
      <c r="M1" s="79"/>
      <c r="N1" s="106"/>
      <c r="O1" s="106"/>
      <c r="P1" s="10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76"/>
      <c r="BS1" s="76"/>
      <c r="BT1" s="76"/>
      <c r="BU1" s="76"/>
      <c r="BV1" s="76"/>
      <c r="BW1" s="76"/>
      <c r="BX1" s="76"/>
      <c r="BY1" s="76"/>
      <c r="BZ1" s="76"/>
      <c r="CA1" s="76"/>
      <c r="CB1" s="76"/>
      <c r="CC1" s="76"/>
      <c r="CD1" s="76"/>
      <c r="CE1" s="76"/>
      <c r="CF1" s="76"/>
      <c r="CG1" s="76"/>
      <c r="CH1" s="76"/>
      <c r="CI1" s="76"/>
      <c r="CJ1" s="76"/>
      <c r="CK1" s="76"/>
      <c r="CL1" s="76"/>
      <c r="CM1" s="76"/>
      <c r="CN1" s="76"/>
      <c r="CO1" s="76"/>
      <c r="CP1" s="76"/>
      <c r="CQ1" s="76"/>
      <c r="CR1" s="76"/>
      <c r="CS1" s="76"/>
      <c r="CT1" s="76"/>
      <c r="CU1" s="76"/>
      <c r="CV1" s="76"/>
      <c r="CW1" s="76"/>
      <c r="CX1" s="76"/>
      <c r="CY1" s="76"/>
      <c r="CZ1" s="76"/>
      <c r="DA1" s="76"/>
      <c r="DB1" s="76"/>
      <c r="DC1" s="76"/>
      <c r="DD1" s="76"/>
      <c r="DE1" s="76"/>
      <c r="DF1" s="76"/>
      <c r="DG1" s="76"/>
      <c r="DH1" s="76"/>
      <c r="DI1" s="76"/>
      <c r="DJ1" s="76"/>
      <c r="DK1" s="76"/>
      <c r="DL1" s="76"/>
      <c r="DM1" s="76"/>
      <c r="DN1" s="76"/>
      <c r="DO1" s="76"/>
      <c r="DP1" s="76"/>
      <c r="DQ1" s="76"/>
      <c r="DR1" s="76"/>
      <c r="DS1" s="76"/>
      <c r="DT1" s="76"/>
      <c r="DU1" s="76"/>
      <c r="DV1" s="76"/>
      <c r="DW1" s="76"/>
      <c r="DX1" s="76"/>
      <c r="DY1" s="76"/>
      <c r="DZ1" s="76"/>
      <c r="EA1" s="76"/>
      <c r="EB1" s="76"/>
      <c r="EC1" s="76"/>
      <c r="ED1" s="76"/>
      <c r="EE1" s="76"/>
      <c r="EF1" s="76"/>
      <c r="EG1" s="76"/>
      <c r="EH1" s="76"/>
      <c r="EI1" s="76"/>
      <c r="EJ1" s="76"/>
      <c r="EK1" s="76"/>
      <c r="EL1" s="76"/>
      <c r="EM1" s="76"/>
      <c r="EN1" s="76"/>
      <c r="EO1" s="76"/>
      <c r="EP1" s="76"/>
      <c r="EQ1" s="76"/>
      <c r="ER1" s="76"/>
      <c r="ES1" s="76"/>
      <c r="ET1" s="76"/>
      <c r="EU1" s="76"/>
      <c r="EV1" s="76"/>
      <c r="EW1" s="76"/>
      <c r="EX1" s="76"/>
      <c r="EY1" s="76"/>
      <c r="EZ1" s="76"/>
      <c r="FA1" s="76"/>
      <c r="FB1" s="76"/>
      <c r="FC1" s="76"/>
      <c r="FD1" s="76"/>
      <c r="FE1" s="76"/>
      <c r="FF1" s="76"/>
      <c r="FG1" s="76"/>
      <c r="FH1" s="76"/>
      <c r="FI1" s="76"/>
      <c r="FJ1" s="76"/>
      <c r="FK1" s="76"/>
      <c r="FL1" s="76"/>
      <c r="FM1" s="76"/>
      <c r="FN1" s="76"/>
      <c r="FO1" s="76"/>
      <c r="FP1" s="76"/>
      <c r="FQ1" s="76"/>
      <c r="FR1" s="76"/>
      <c r="FS1" s="76"/>
      <c r="FT1" s="76"/>
      <c r="FU1" s="76"/>
      <c r="FV1" s="76"/>
      <c r="FW1" s="76"/>
      <c r="FX1" s="76"/>
      <c r="FY1" s="76"/>
      <c r="FZ1" s="76"/>
      <c r="GA1" s="76"/>
      <c r="GB1" s="76"/>
      <c r="GC1" s="76"/>
      <c r="GD1" s="76"/>
      <c r="GE1" s="76"/>
      <c r="GF1" s="76"/>
      <c r="GG1" s="76"/>
      <c r="GH1" s="76"/>
      <c r="GI1" s="76"/>
      <c r="GJ1" s="76"/>
      <c r="GK1" s="76"/>
      <c r="GL1" s="76"/>
      <c r="GM1" s="76"/>
      <c r="GN1" s="76"/>
      <c r="GO1" s="76"/>
      <c r="GP1" s="76"/>
      <c r="GQ1" s="76"/>
      <c r="GR1" s="76"/>
      <c r="GS1" s="76"/>
      <c r="GT1" s="76"/>
      <c r="GU1" s="76"/>
      <c r="GV1" s="76"/>
      <c r="GW1" s="76"/>
      <c r="GX1" s="76"/>
      <c r="GY1" s="76"/>
      <c r="GZ1" s="76"/>
      <c r="HA1" s="76"/>
      <c r="HB1" s="76"/>
      <c r="HC1" s="76"/>
      <c r="HD1" s="76"/>
      <c r="HE1" s="76"/>
      <c r="HF1" s="76"/>
      <c r="HG1" s="76"/>
      <c r="HH1" s="76"/>
      <c r="HI1" s="76"/>
      <c r="HJ1" s="76"/>
      <c r="HK1" s="76"/>
      <c r="HL1" s="76"/>
      <c r="HM1" s="76"/>
      <c r="HN1" s="76"/>
      <c r="HO1" s="76"/>
      <c r="HP1" s="76"/>
      <c r="HQ1" s="76"/>
      <c r="HR1" s="76"/>
      <c r="HS1" s="76"/>
      <c r="HT1" s="76"/>
      <c r="HU1" s="76"/>
      <c r="HV1" s="76"/>
      <c r="HW1" s="76"/>
      <c r="HX1" s="76"/>
      <c r="HY1" s="76"/>
      <c r="HZ1" s="76"/>
      <c r="IA1" s="76"/>
      <c r="IB1" s="76"/>
      <c r="IC1" s="76"/>
      <c r="ID1" s="76"/>
      <c r="IE1" s="76"/>
      <c r="IF1" s="76"/>
      <c r="IG1" s="76"/>
      <c r="IH1" s="76"/>
      <c r="II1" s="76"/>
      <c r="IJ1" s="76"/>
      <c r="IK1" s="76"/>
      <c r="IL1" s="76"/>
      <c r="IM1" s="76"/>
      <c r="IN1" s="76"/>
      <c r="IO1" s="76"/>
      <c r="IP1" s="76"/>
      <c r="IQ1" s="76"/>
      <c r="IR1" s="76"/>
      <c r="IS1" s="76"/>
      <c r="IT1" s="76"/>
      <c r="IU1" s="76"/>
      <c r="IV1" s="76"/>
      <c r="IW1" s="76"/>
    </row>
    <row r="2" s="73" customFormat="1" ht="20" customHeight="1" spans="1:257">
      <c r="A2" s="81" t="s">
        <v>61</v>
      </c>
      <c r="B2" s="82" t="str">
        <f>首期!B4</f>
        <v>TAJJAN81234</v>
      </c>
      <c r="C2" s="83"/>
      <c r="D2" s="84"/>
      <c r="E2" s="85" t="s">
        <v>67</v>
      </c>
      <c r="F2" s="86" t="str">
        <f>首期!B5</f>
        <v>男式短袖T恤</v>
      </c>
      <c r="G2" s="86"/>
      <c r="H2" s="86"/>
      <c r="I2" s="86"/>
      <c r="J2" s="107"/>
      <c r="K2" s="108" t="s">
        <v>57</v>
      </c>
      <c r="L2" s="109" t="s">
        <v>56</v>
      </c>
      <c r="M2" s="109"/>
      <c r="N2" s="109"/>
      <c r="O2" s="109"/>
      <c r="P2" s="110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  <c r="IU2" s="76"/>
      <c r="IV2" s="76"/>
      <c r="IW2" s="76"/>
    </row>
    <row r="3" s="73" customFormat="1" spans="1:257">
      <c r="A3" s="87" t="s">
        <v>146</v>
      </c>
      <c r="B3" s="88" t="s">
        <v>147</v>
      </c>
      <c r="C3" s="89"/>
      <c r="D3" s="88"/>
      <c r="E3" s="88"/>
      <c r="F3" s="88"/>
      <c r="G3" s="88"/>
      <c r="H3" s="88"/>
      <c r="I3" s="88"/>
      <c r="J3" s="111"/>
      <c r="K3" s="112"/>
      <c r="L3" s="112"/>
      <c r="M3" s="112"/>
      <c r="N3" s="112"/>
      <c r="O3" s="112"/>
      <c r="P3" s="113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/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  <c r="EP3" s="76"/>
      <c r="EQ3" s="76"/>
      <c r="ER3" s="76"/>
      <c r="ES3" s="76"/>
      <c r="ET3" s="76"/>
      <c r="EU3" s="76"/>
      <c r="EV3" s="76"/>
      <c r="EW3" s="76"/>
      <c r="EX3" s="76"/>
      <c r="EY3" s="76"/>
      <c r="EZ3" s="76"/>
      <c r="FA3" s="76"/>
      <c r="FB3" s="76"/>
      <c r="FC3" s="76"/>
      <c r="FD3" s="76"/>
      <c r="FE3" s="76"/>
      <c r="FF3" s="76"/>
      <c r="FG3" s="76"/>
      <c r="FH3" s="76"/>
      <c r="FI3" s="76"/>
      <c r="FJ3" s="76"/>
      <c r="FK3" s="76"/>
      <c r="FL3" s="76"/>
      <c r="FM3" s="76"/>
      <c r="FN3" s="76"/>
      <c r="FO3" s="76"/>
      <c r="FP3" s="76"/>
      <c r="FQ3" s="76"/>
      <c r="FR3" s="76"/>
      <c r="FS3" s="76"/>
      <c r="FT3" s="76"/>
      <c r="FU3" s="76"/>
      <c r="FV3" s="76"/>
      <c r="FW3" s="76"/>
      <c r="FX3" s="76"/>
      <c r="FY3" s="76"/>
      <c r="FZ3" s="76"/>
      <c r="GA3" s="76"/>
      <c r="GB3" s="76"/>
      <c r="GC3" s="76"/>
      <c r="GD3" s="76"/>
      <c r="GE3" s="76"/>
      <c r="GF3" s="76"/>
      <c r="GG3" s="76"/>
      <c r="GH3" s="76"/>
      <c r="GI3" s="76"/>
      <c r="GJ3" s="76"/>
      <c r="GK3" s="76"/>
      <c r="GL3" s="76"/>
      <c r="GM3" s="76"/>
      <c r="GN3" s="76"/>
      <c r="GO3" s="76"/>
      <c r="GP3" s="76"/>
      <c r="GQ3" s="76"/>
      <c r="GR3" s="76"/>
      <c r="GS3" s="76"/>
      <c r="GT3" s="76"/>
      <c r="GU3" s="76"/>
      <c r="GV3" s="76"/>
      <c r="GW3" s="76"/>
      <c r="GX3" s="76"/>
      <c r="GY3" s="76"/>
      <c r="GZ3" s="76"/>
      <c r="HA3" s="76"/>
      <c r="HB3" s="76"/>
      <c r="HC3" s="76"/>
      <c r="HD3" s="76"/>
      <c r="HE3" s="76"/>
      <c r="HF3" s="76"/>
      <c r="HG3" s="76"/>
      <c r="HH3" s="76"/>
      <c r="HI3" s="76"/>
      <c r="HJ3" s="76"/>
      <c r="HK3" s="76"/>
      <c r="HL3" s="76"/>
      <c r="HM3" s="76"/>
      <c r="HN3" s="76"/>
      <c r="HO3" s="76"/>
      <c r="HP3" s="76"/>
      <c r="HQ3" s="76"/>
      <c r="HR3" s="76"/>
      <c r="HS3" s="76"/>
      <c r="HT3" s="76"/>
      <c r="HU3" s="76"/>
      <c r="HV3" s="76"/>
      <c r="HW3" s="76"/>
      <c r="HX3" s="76"/>
      <c r="HY3" s="76"/>
      <c r="HZ3" s="76"/>
      <c r="IA3" s="76"/>
      <c r="IB3" s="76"/>
      <c r="IC3" s="76"/>
      <c r="ID3" s="76"/>
      <c r="IE3" s="76"/>
      <c r="IF3" s="76"/>
      <c r="IG3" s="76"/>
      <c r="IH3" s="76"/>
      <c r="II3" s="76"/>
      <c r="IJ3" s="76"/>
      <c r="IK3" s="76"/>
      <c r="IL3" s="76"/>
      <c r="IM3" s="76"/>
      <c r="IN3" s="76"/>
      <c r="IO3" s="76"/>
      <c r="IP3" s="76"/>
      <c r="IQ3" s="76"/>
      <c r="IR3" s="76"/>
      <c r="IS3" s="76"/>
      <c r="IT3" s="76"/>
      <c r="IU3" s="76"/>
      <c r="IV3" s="76"/>
      <c r="IW3" s="76"/>
    </row>
    <row r="4" s="73" customFormat="1" ht="16.5" spans="1:257">
      <c r="A4" s="87"/>
      <c r="B4" s="90" t="s">
        <v>111</v>
      </c>
      <c r="C4" s="91" t="s">
        <v>112</v>
      </c>
      <c r="D4" s="91" t="s">
        <v>113</v>
      </c>
      <c r="E4" s="91" t="s">
        <v>114</v>
      </c>
      <c r="F4" s="91" t="s">
        <v>115</v>
      </c>
      <c r="G4" s="91" t="s">
        <v>116</v>
      </c>
      <c r="H4" s="91" t="s">
        <v>148</v>
      </c>
      <c r="I4" s="114" t="s">
        <v>149</v>
      </c>
      <c r="J4" s="111"/>
      <c r="K4" s="90" t="s">
        <v>111</v>
      </c>
      <c r="L4" s="91" t="s">
        <v>112</v>
      </c>
      <c r="M4" s="91" t="s">
        <v>113</v>
      </c>
      <c r="N4" s="91" t="s">
        <v>114</v>
      </c>
      <c r="O4" s="91" t="s">
        <v>115</v>
      </c>
      <c r="P4" s="115" t="s">
        <v>116</v>
      </c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/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/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/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/>
      <c r="EF4" s="76"/>
      <c r="EG4" s="76"/>
      <c r="EH4" s="76"/>
      <c r="EI4" s="76"/>
      <c r="EJ4" s="76"/>
      <c r="EK4" s="76"/>
      <c r="EL4" s="76"/>
      <c r="EM4" s="76"/>
      <c r="EN4" s="76"/>
      <c r="EO4" s="76"/>
      <c r="EP4" s="76"/>
      <c r="EQ4" s="76"/>
      <c r="ER4" s="76"/>
      <c r="ES4" s="76"/>
      <c r="ET4" s="76"/>
      <c r="EU4" s="76"/>
      <c r="EV4" s="76"/>
      <c r="EW4" s="76"/>
      <c r="EX4" s="76"/>
      <c r="EY4" s="76"/>
      <c r="EZ4" s="76"/>
      <c r="FA4" s="76"/>
      <c r="FB4" s="76"/>
      <c r="FC4" s="76"/>
      <c r="FD4" s="76"/>
      <c r="FE4" s="76"/>
      <c r="FF4" s="76"/>
      <c r="FG4" s="76"/>
      <c r="FH4" s="76"/>
      <c r="FI4" s="76"/>
      <c r="FJ4" s="76"/>
      <c r="FK4" s="76"/>
      <c r="FL4" s="76"/>
      <c r="FM4" s="76"/>
      <c r="FN4" s="76"/>
      <c r="FO4" s="76"/>
      <c r="FP4" s="76"/>
      <c r="FQ4" s="76"/>
      <c r="FR4" s="76"/>
      <c r="FS4" s="76"/>
      <c r="FT4" s="76"/>
      <c r="FU4" s="76"/>
      <c r="FV4" s="76"/>
      <c r="FW4" s="76"/>
      <c r="FX4" s="76"/>
      <c r="FY4" s="76"/>
      <c r="FZ4" s="76"/>
      <c r="GA4" s="76"/>
      <c r="GB4" s="76"/>
      <c r="GC4" s="76"/>
      <c r="GD4" s="76"/>
      <c r="GE4" s="76"/>
      <c r="GF4" s="76"/>
      <c r="GG4" s="76"/>
      <c r="GH4" s="76"/>
      <c r="GI4" s="76"/>
      <c r="GJ4" s="76"/>
      <c r="GK4" s="76"/>
      <c r="GL4" s="76"/>
      <c r="GM4" s="76"/>
      <c r="GN4" s="76"/>
      <c r="GO4" s="76"/>
      <c r="GP4" s="76"/>
      <c r="GQ4" s="76"/>
      <c r="GR4" s="76"/>
      <c r="GS4" s="76"/>
      <c r="GT4" s="76"/>
      <c r="GU4" s="76"/>
      <c r="GV4" s="76"/>
      <c r="GW4" s="76"/>
      <c r="GX4" s="76"/>
      <c r="GY4" s="76"/>
      <c r="GZ4" s="76"/>
      <c r="HA4" s="76"/>
      <c r="HB4" s="76"/>
      <c r="HC4" s="76"/>
      <c r="HD4" s="76"/>
      <c r="HE4" s="76"/>
      <c r="HF4" s="76"/>
      <c r="HG4" s="76"/>
      <c r="HH4" s="76"/>
      <c r="HI4" s="76"/>
      <c r="HJ4" s="76"/>
      <c r="HK4" s="76"/>
      <c r="HL4" s="76"/>
      <c r="HM4" s="76"/>
      <c r="HN4" s="76"/>
      <c r="HO4" s="76"/>
      <c r="HP4" s="76"/>
      <c r="HQ4" s="76"/>
      <c r="HR4" s="76"/>
      <c r="HS4" s="76"/>
      <c r="HT4" s="76"/>
      <c r="HU4" s="76"/>
      <c r="HV4" s="76"/>
      <c r="HW4" s="76"/>
      <c r="HX4" s="76"/>
      <c r="HY4" s="76"/>
      <c r="HZ4" s="76"/>
      <c r="IA4" s="76"/>
      <c r="IB4" s="76"/>
      <c r="IC4" s="76"/>
      <c r="ID4" s="76"/>
      <c r="IE4" s="76"/>
      <c r="IF4" s="76"/>
      <c r="IG4" s="76"/>
      <c r="IH4" s="76"/>
      <c r="II4" s="76"/>
      <c r="IJ4" s="76"/>
      <c r="IK4" s="76"/>
      <c r="IL4" s="76"/>
      <c r="IM4" s="76"/>
      <c r="IN4" s="76"/>
      <c r="IO4" s="76"/>
      <c r="IP4" s="76"/>
      <c r="IQ4" s="76"/>
      <c r="IR4" s="76"/>
      <c r="IS4" s="76"/>
      <c r="IT4" s="76"/>
      <c r="IU4" s="76"/>
      <c r="IV4" s="76"/>
      <c r="IW4" s="76"/>
    </row>
    <row r="5" s="73" customFormat="1" ht="16.5" spans="1:257">
      <c r="A5" s="87"/>
      <c r="B5" s="90" t="s">
        <v>150</v>
      </c>
      <c r="C5" s="91" t="s">
        <v>151</v>
      </c>
      <c r="D5" s="91" t="s">
        <v>152</v>
      </c>
      <c r="E5" s="91" t="s">
        <v>153</v>
      </c>
      <c r="F5" s="91" t="s">
        <v>154</v>
      </c>
      <c r="G5" s="91" t="s">
        <v>155</v>
      </c>
      <c r="H5" s="91" t="s">
        <v>156</v>
      </c>
      <c r="I5" s="114"/>
      <c r="J5" s="116"/>
      <c r="K5" s="117" t="s">
        <v>120</v>
      </c>
      <c r="L5" s="118" t="s">
        <v>119</v>
      </c>
      <c r="M5" s="119" t="s">
        <v>118</v>
      </c>
      <c r="N5" s="117" t="s">
        <v>120</v>
      </c>
      <c r="O5" s="118" t="s">
        <v>119</v>
      </c>
      <c r="P5" s="120" t="s">
        <v>118</v>
      </c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  <c r="IU5" s="76"/>
      <c r="IV5" s="76"/>
      <c r="IW5" s="76"/>
    </row>
    <row r="6" s="73" customFormat="1" ht="21" customHeight="1" spans="1:257">
      <c r="A6" s="92" t="s">
        <v>159</v>
      </c>
      <c r="B6" s="93">
        <f>C6-1</f>
        <v>65</v>
      </c>
      <c r="C6" s="93">
        <f>D6-2</f>
        <v>66</v>
      </c>
      <c r="D6" s="94">
        <v>68</v>
      </c>
      <c r="E6" s="93">
        <f>D6+2</f>
        <v>70</v>
      </c>
      <c r="F6" s="93">
        <f>E6+2</f>
        <v>72</v>
      </c>
      <c r="G6" s="93">
        <f>F6+1</f>
        <v>73</v>
      </c>
      <c r="H6" s="93">
        <f>G6+1</f>
        <v>74</v>
      </c>
      <c r="I6" s="121" t="s">
        <v>160</v>
      </c>
      <c r="J6" s="116"/>
      <c r="K6" s="117" t="s">
        <v>275</v>
      </c>
      <c r="L6" s="117" t="s">
        <v>217</v>
      </c>
      <c r="M6" s="117" t="s">
        <v>203</v>
      </c>
      <c r="N6" s="117" t="s">
        <v>208</v>
      </c>
      <c r="O6" s="117" t="s">
        <v>276</v>
      </c>
      <c r="P6" s="122" t="s">
        <v>205</v>
      </c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  <c r="IU6" s="76"/>
      <c r="IV6" s="76"/>
      <c r="IW6" s="76"/>
    </row>
    <row r="7" s="73" customFormat="1" ht="21" customHeight="1" spans="1:257">
      <c r="A7" s="95" t="s">
        <v>162</v>
      </c>
      <c r="B7" s="93">
        <f t="shared" ref="B7:B9" si="0">C7-4</f>
        <v>100</v>
      </c>
      <c r="C7" s="93">
        <f t="shared" ref="C7:C9" si="1">D7-4</f>
        <v>104</v>
      </c>
      <c r="D7" s="94">
        <v>108</v>
      </c>
      <c r="E7" s="93">
        <f t="shared" ref="E7:E9" si="2">D7+4</f>
        <v>112</v>
      </c>
      <c r="F7" s="93">
        <f>E7+4</f>
        <v>116</v>
      </c>
      <c r="G7" s="93">
        <f t="shared" ref="G7:G9" si="3">F7+6</f>
        <v>122</v>
      </c>
      <c r="H7" s="93">
        <f>G7+6</f>
        <v>128</v>
      </c>
      <c r="I7" s="121" t="s">
        <v>160</v>
      </c>
      <c r="J7" s="116"/>
      <c r="K7" s="117" t="s">
        <v>206</v>
      </c>
      <c r="L7" s="117" t="s">
        <v>206</v>
      </c>
      <c r="M7" s="117" t="s">
        <v>206</v>
      </c>
      <c r="N7" s="117" t="s">
        <v>207</v>
      </c>
      <c r="O7" s="117" t="s">
        <v>206</v>
      </c>
      <c r="P7" s="122" t="s">
        <v>208</v>
      </c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  <c r="IU7" s="76"/>
      <c r="IV7" s="76"/>
      <c r="IW7" s="76"/>
    </row>
    <row r="8" s="73" customFormat="1" ht="21" customHeight="1" spans="1:257">
      <c r="A8" s="95" t="s">
        <v>164</v>
      </c>
      <c r="B8" s="93">
        <f t="shared" si="0"/>
        <v>99</v>
      </c>
      <c r="C8" s="93">
        <f t="shared" si="1"/>
        <v>103</v>
      </c>
      <c r="D8" s="96" t="s">
        <v>165</v>
      </c>
      <c r="E8" s="93">
        <f t="shared" si="2"/>
        <v>111</v>
      </c>
      <c r="F8" s="93">
        <f>E8+5</f>
        <v>116</v>
      </c>
      <c r="G8" s="93">
        <f t="shared" si="3"/>
        <v>122</v>
      </c>
      <c r="H8" s="93">
        <f>G8+7</f>
        <v>129</v>
      </c>
      <c r="I8" s="121" t="s">
        <v>160</v>
      </c>
      <c r="J8" s="116"/>
      <c r="K8" s="117" t="s">
        <v>208</v>
      </c>
      <c r="L8" s="117" t="s">
        <v>208</v>
      </c>
      <c r="M8" s="117" t="s">
        <v>208</v>
      </c>
      <c r="N8" s="117" t="s">
        <v>208</v>
      </c>
      <c r="O8" s="117" t="s">
        <v>208</v>
      </c>
      <c r="P8" s="122" t="s">
        <v>208</v>
      </c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  <c r="IU8" s="76"/>
      <c r="IV8" s="76"/>
      <c r="IW8" s="76"/>
    </row>
    <row r="9" s="73" customFormat="1" ht="21" customHeight="1" spans="1:257">
      <c r="A9" s="95" t="s">
        <v>167</v>
      </c>
      <c r="B9" s="93">
        <f t="shared" si="0"/>
        <v>98</v>
      </c>
      <c r="C9" s="93">
        <f t="shared" si="1"/>
        <v>102</v>
      </c>
      <c r="D9" s="96">
        <v>106</v>
      </c>
      <c r="E9" s="93">
        <f t="shared" si="2"/>
        <v>110</v>
      </c>
      <c r="F9" s="93">
        <f>E9+5</f>
        <v>115</v>
      </c>
      <c r="G9" s="93">
        <f t="shared" si="3"/>
        <v>121</v>
      </c>
      <c r="H9" s="93">
        <f>G9+7</f>
        <v>128</v>
      </c>
      <c r="I9" s="121" t="s">
        <v>168</v>
      </c>
      <c r="J9" s="116"/>
      <c r="K9" s="117" t="s">
        <v>277</v>
      </c>
      <c r="L9" s="117" t="s">
        <v>209</v>
      </c>
      <c r="M9" s="117" t="s">
        <v>278</v>
      </c>
      <c r="N9" s="117" t="s">
        <v>209</v>
      </c>
      <c r="O9" s="117" t="s">
        <v>212</v>
      </c>
      <c r="P9" s="122" t="s">
        <v>213</v>
      </c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  <c r="IU9" s="76"/>
      <c r="IV9" s="76"/>
      <c r="IW9" s="76"/>
    </row>
    <row r="10" s="73" customFormat="1" ht="21" customHeight="1" spans="1:257">
      <c r="A10" s="95" t="s">
        <v>171</v>
      </c>
      <c r="B10" s="93">
        <f>C10-1.2</f>
        <v>43.6</v>
      </c>
      <c r="C10" s="93">
        <f>D10-1.2</f>
        <v>44.8</v>
      </c>
      <c r="D10" s="96">
        <v>46</v>
      </c>
      <c r="E10" s="93">
        <f>D10+1.2</f>
        <v>47.2</v>
      </c>
      <c r="F10" s="93">
        <f>E10+1.2</f>
        <v>48.4</v>
      </c>
      <c r="G10" s="93">
        <f>F10+1.4</f>
        <v>49.8</v>
      </c>
      <c r="H10" s="93">
        <f>G10+1.4</f>
        <v>51.2</v>
      </c>
      <c r="I10" s="121" t="s">
        <v>168</v>
      </c>
      <c r="J10" s="116"/>
      <c r="K10" s="117" t="s">
        <v>208</v>
      </c>
      <c r="L10" s="117" t="s">
        <v>213</v>
      </c>
      <c r="M10" s="117" t="s">
        <v>214</v>
      </c>
      <c r="N10" s="117" t="s">
        <v>215</v>
      </c>
      <c r="O10" s="117" t="s">
        <v>208</v>
      </c>
      <c r="P10" s="122" t="s">
        <v>216</v>
      </c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  <c r="IU10" s="76"/>
      <c r="IV10" s="76"/>
      <c r="IW10" s="76"/>
    </row>
    <row r="11" s="73" customFormat="1" ht="21" customHeight="1" spans="1:257">
      <c r="A11" s="95" t="s">
        <v>173</v>
      </c>
      <c r="B11" s="93">
        <f>C11-0.5</f>
        <v>19</v>
      </c>
      <c r="C11" s="93">
        <f>D11-0.5</f>
        <v>19.5</v>
      </c>
      <c r="D11" s="97">
        <v>20</v>
      </c>
      <c r="E11" s="93">
        <f t="shared" ref="E11:H11" si="4">D11+0.5</f>
        <v>20.5</v>
      </c>
      <c r="F11" s="93">
        <f t="shared" si="4"/>
        <v>21</v>
      </c>
      <c r="G11" s="93">
        <f t="shared" si="4"/>
        <v>21.5</v>
      </c>
      <c r="H11" s="93">
        <f t="shared" si="4"/>
        <v>22</v>
      </c>
      <c r="I11" s="121" t="s">
        <v>174</v>
      </c>
      <c r="J11" s="116"/>
      <c r="K11" s="117" t="s">
        <v>217</v>
      </c>
      <c r="L11" s="117" t="s">
        <v>215</v>
      </c>
      <c r="M11" s="117" t="s">
        <v>204</v>
      </c>
      <c r="N11" s="117" t="s">
        <v>279</v>
      </c>
      <c r="O11" s="117" t="s">
        <v>208</v>
      </c>
      <c r="P11" s="122" t="s">
        <v>203</v>
      </c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  <c r="IT11" s="76"/>
      <c r="IU11" s="76"/>
      <c r="IV11" s="76"/>
      <c r="IW11" s="76"/>
    </row>
    <row r="12" s="73" customFormat="1" ht="21" customHeight="1" spans="1:257">
      <c r="A12" s="98" t="s">
        <v>175</v>
      </c>
      <c r="B12" s="99">
        <f>C12-0.8</f>
        <v>17.9</v>
      </c>
      <c r="C12" s="99">
        <f>D12-0.8</f>
        <v>18.7</v>
      </c>
      <c r="D12" s="100">
        <v>19.5</v>
      </c>
      <c r="E12" s="99">
        <f>D12+0.8</f>
        <v>20.3</v>
      </c>
      <c r="F12" s="99">
        <f>E12+0.8</f>
        <v>21.1</v>
      </c>
      <c r="G12" s="99">
        <f>F12+1.3</f>
        <v>22.4</v>
      </c>
      <c r="H12" s="99">
        <f>G12+1.3</f>
        <v>23.7</v>
      </c>
      <c r="I12" s="121" t="s">
        <v>168</v>
      </c>
      <c r="J12" s="116"/>
      <c r="K12" s="117" t="s">
        <v>219</v>
      </c>
      <c r="L12" s="117" t="s">
        <v>208</v>
      </c>
      <c r="M12" s="117" t="s">
        <v>208</v>
      </c>
      <c r="N12" s="117" t="s">
        <v>220</v>
      </c>
      <c r="O12" s="117" t="s">
        <v>221</v>
      </c>
      <c r="P12" s="122" t="s">
        <v>208</v>
      </c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76"/>
      <c r="AV12" s="76"/>
      <c r="AW12" s="76"/>
      <c r="AX12" s="76"/>
      <c r="AY12" s="76"/>
      <c r="AZ12" s="76"/>
      <c r="BA12" s="76"/>
      <c r="BB12" s="76"/>
      <c r="BC12" s="76"/>
      <c r="BD12" s="76"/>
      <c r="BE12" s="76"/>
      <c r="BF12" s="76"/>
      <c r="BG12" s="76"/>
      <c r="BH12" s="76"/>
      <c r="BI12" s="76"/>
      <c r="BJ12" s="76"/>
      <c r="BK12" s="76"/>
      <c r="BL12" s="76"/>
      <c r="BM12" s="76"/>
      <c r="BN12" s="76"/>
      <c r="BO12" s="76"/>
      <c r="BP12" s="76"/>
      <c r="BQ12" s="76"/>
      <c r="BR12" s="76"/>
      <c r="BS12" s="76"/>
      <c r="BT12" s="76"/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76"/>
      <c r="DK12" s="76"/>
      <c r="DL12" s="76"/>
      <c r="DM12" s="76"/>
      <c r="DN12" s="76"/>
      <c r="DO12" s="76"/>
      <c r="DP12" s="76"/>
      <c r="DQ12" s="76"/>
      <c r="DR12" s="76"/>
      <c r="DS12" s="76"/>
      <c r="DT12" s="76"/>
      <c r="DU12" s="76"/>
      <c r="DV12" s="76"/>
      <c r="DW12" s="76"/>
      <c r="DX12" s="76"/>
      <c r="DY12" s="76"/>
      <c r="DZ12" s="76"/>
      <c r="EA12" s="76"/>
      <c r="EB12" s="76"/>
      <c r="EC12" s="76"/>
      <c r="ED12" s="76"/>
      <c r="EE12" s="76"/>
      <c r="EF12" s="76"/>
      <c r="EG12" s="76"/>
      <c r="EH12" s="76"/>
      <c r="EI12" s="76"/>
      <c r="EJ12" s="76"/>
      <c r="EK12" s="76"/>
      <c r="EL12" s="76"/>
      <c r="EM12" s="76"/>
      <c r="EN12" s="76"/>
      <c r="EO12" s="76"/>
      <c r="EP12" s="76"/>
      <c r="EQ12" s="76"/>
      <c r="ER12" s="76"/>
      <c r="ES12" s="76"/>
      <c r="ET12" s="76"/>
      <c r="EU12" s="76"/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6"/>
      <c r="GW12" s="76"/>
      <c r="GX12" s="76"/>
      <c r="GY12" s="76"/>
      <c r="GZ12" s="76"/>
      <c r="HA12" s="76"/>
      <c r="HB12" s="76"/>
      <c r="HC12" s="76"/>
      <c r="HD12" s="76"/>
      <c r="HE12" s="76"/>
      <c r="HF12" s="76"/>
      <c r="HG12" s="76"/>
      <c r="HH12" s="76"/>
      <c r="HI12" s="76"/>
      <c r="HJ12" s="76"/>
      <c r="HK12" s="76"/>
      <c r="HL12" s="76"/>
      <c r="HM12" s="76"/>
      <c r="HN12" s="76"/>
      <c r="HO12" s="76"/>
      <c r="HP12" s="76"/>
      <c r="HQ12" s="76"/>
      <c r="HR12" s="76"/>
      <c r="HS12" s="76"/>
      <c r="HT12" s="76"/>
      <c r="HU12" s="76"/>
      <c r="HV12" s="76"/>
      <c r="HW12" s="76"/>
      <c r="HX12" s="76"/>
      <c r="HY12" s="76"/>
      <c r="HZ12" s="76"/>
      <c r="IA12" s="76"/>
      <c r="IB12" s="76"/>
      <c r="IC12" s="76"/>
      <c r="ID12" s="76"/>
      <c r="IE12" s="76"/>
      <c r="IF12" s="76"/>
      <c r="IG12" s="76"/>
      <c r="IH12" s="76"/>
      <c r="II12" s="76"/>
      <c r="IJ12" s="76"/>
      <c r="IK12" s="76"/>
      <c r="IL12" s="76"/>
      <c r="IM12" s="76"/>
      <c r="IN12" s="76"/>
      <c r="IO12" s="76"/>
      <c r="IP12" s="76"/>
      <c r="IQ12" s="76"/>
      <c r="IR12" s="76"/>
      <c r="IS12" s="76"/>
      <c r="IT12" s="76"/>
      <c r="IU12" s="76"/>
      <c r="IV12" s="76"/>
      <c r="IW12" s="76"/>
    </row>
    <row r="13" s="73" customFormat="1" ht="21" customHeight="1" spans="1:257">
      <c r="A13" s="98" t="s">
        <v>177</v>
      </c>
      <c r="B13" s="99">
        <f>C13-0.6</f>
        <v>16.3</v>
      </c>
      <c r="C13" s="99">
        <f>D13-0.6</f>
        <v>16.9</v>
      </c>
      <c r="D13" s="100">
        <v>17.5</v>
      </c>
      <c r="E13" s="99">
        <f>D13+0.6</f>
        <v>18.1</v>
      </c>
      <c r="F13" s="99">
        <f>E13+0.6</f>
        <v>18.7</v>
      </c>
      <c r="G13" s="99">
        <f>F13+0.95</f>
        <v>19.65</v>
      </c>
      <c r="H13" s="99">
        <f>G13+0.95</f>
        <v>20.6</v>
      </c>
      <c r="I13" s="121">
        <v>0</v>
      </c>
      <c r="J13" s="116"/>
      <c r="K13" s="117" t="s">
        <v>280</v>
      </c>
      <c r="L13" s="117" t="s">
        <v>208</v>
      </c>
      <c r="M13" s="117" t="s">
        <v>222</v>
      </c>
      <c r="N13" s="117" t="s">
        <v>208</v>
      </c>
      <c r="O13" s="117" t="s">
        <v>208</v>
      </c>
      <c r="P13" s="122" t="s">
        <v>280</v>
      </c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U13" s="76"/>
      <c r="AV13" s="76"/>
      <c r="AW13" s="76"/>
      <c r="AX13" s="76"/>
      <c r="AY13" s="76"/>
      <c r="AZ13" s="76"/>
      <c r="BA13" s="76"/>
      <c r="BB13" s="76"/>
      <c r="BC13" s="76"/>
      <c r="BD13" s="76"/>
      <c r="BE13" s="76"/>
      <c r="BF13" s="76"/>
      <c r="BG13" s="76"/>
      <c r="BH13" s="76"/>
      <c r="BI13" s="76"/>
      <c r="BJ13" s="76"/>
      <c r="BK13" s="76"/>
      <c r="BL13" s="76"/>
      <c r="BM13" s="76"/>
      <c r="BN13" s="76"/>
      <c r="BO13" s="76"/>
      <c r="BP13" s="76"/>
      <c r="BQ13" s="76"/>
      <c r="BR13" s="76"/>
      <c r="BS13" s="76"/>
      <c r="BT13" s="76"/>
      <c r="BU13" s="76"/>
      <c r="BV13" s="76"/>
      <c r="BW13" s="76"/>
      <c r="BX13" s="76"/>
      <c r="BY13" s="76"/>
      <c r="BZ13" s="76"/>
      <c r="CA13" s="76"/>
      <c r="CB13" s="76"/>
      <c r="CC13" s="76"/>
      <c r="CD13" s="76"/>
      <c r="CE13" s="76"/>
      <c r="CF13" s="76"/>
      <c r="CG13" s="76"/>
      <c r="CH13" s="76"/>
      <c r="CI13" s="76"/>
      <c r="CJ13" s="76"/>
      <c r="CK13" s="76"/>
      <c r="CL13" s="76"/>
      <c r="CM13" s="76"/>
      <c r="CN13" s="76"/>
      <c r="CO13" s="76"/>
      <c r="CP13" s="76"/>
      <c r="CQ13" s="76"/>
      <c r="CR13" s="76"/>
      <c r="CS13" s="76"/>
      <c r="CT13" s="76"/>
      <c r="CU13" s="76"/>
      <c r="CV13" s="76"/>
      <c r="CW13" s="76"/>
      <c r="CX13" s="76"/>
      <c r="CY13" s="76"/>
      <c r="CZ13" s="76"/>
      <c r="DA13" s="76"/>
      <c r="DB13" s="76"/>
      <c r="DC13" s="76"/>
      <c r="DD13" s="76"/>
      <c r="DE13" s="76"/>
      <c r="DF13" s="76"/>
      <c r="DG13" s="76"/>
      <c r="DH13" s="76"/>
      <c r="DI13" s="76"/>
      <c r="DJ13" s="76"/>
      <c r="DK13" s="76"/>
      <c r="DL13" s="76"/>
      <c r="DM13" s="76"/>
      <c r="DN13" s="76"/>
      <c r="DO13" s="76"/>
      <c r="DP13" s="76"/>
      <c r="DQ13" s="76"/>
      <c r="DR13" s="76"/>
      <c r="DS13" s="76"/>
      <c r="DT13" s="76"/>
      <c r="DU13" s="76"/>
      <c r="DV13" s="76"/>
      <c r="DW13" s="76"/>
      <c r="DX13" s="76"/>
      <c r="DY13" s="76"/>
      <c r="DZ13" s="76"/>
      <c r="EA13" s="76"/>
      <c r="EB13" s="76"/>
      <c r="EC13" s="76"/>
      <c r="ED13" s="76"/>
      <c r="EE13" s="76"/>
      <c r="EF13" s="76"/>
      <c r="EG13" s="76"/>
      <c r="EH13" s="76"/>
      <c r="EI13" s="76"/>
      <c r="EJ13" s="76"/>
      <c r="EK13" s="76"/>
      <c r="EL13" s="76"/>
      <c r="EM13" s="76"/>
      <c r="EN13" s="76"/>
      <c r="EO13" s="76"/>
      <c r="EP13" s="76"/>
      <c r="EQ13" s="76"/>
      <c r="ER13" s="76"/>
      <c r="ES13" s="76"/>
      <c r="ET13" s="76"/>
      <c r="EU13" s="76"/>
      <c r="EV13" s="76"/>
      <c r="EW13" s="76"/>
      <c r="EX13" s="76"/>
      <c r="EY13" s="76"/>
      <c r="EZ13" s="76"/>
      <c r="FA13" s="76"/>
      <c r="FB13" s="76"/>
      <c r="FC13" s="76"/>
      <c r="FD13" s="76"/>
      <c r="FE13" s="76"/>
      <c r="FF13" s="76"/>
      <c r="FG13" s="76"/>
      <c r="FH13" s="76"/>
      <c r="FI13" s="76"/>
      <c r="FJ13" s="76"/>
      <c r="FK13" s="76"/>
      <c r="FL13" s="76"/>
      <c r="FM13" s="76"/>
      <c r="FN13" s="76"/>
      <c r="FO13" s="76"/>
      <c r="FP13" s="76"/>
      <c r="FQ13" s="76"/>
      <c r="FR13" s="76"/>
      <c r="FS13" s="76"/>
      <c r="FT13" s="76"/>
      <c r="FU13" s="76"/>
      <c r="FV13" s="76"/>
      <c r="FW13" s="76"/>
      <c r="FX13" s="76"/>
      <c r="FY13" s="76"/>
      <c r="FZ13" s="76"/>
      <c r="GA13" s="76"/>
      <c r="GB13" s="76"/>
      <c r="GC13" s="76"/>
      <c r="GD13" s="76"/>
      <c r="GE13" s="76"/>
      <c r="GF13" s="76"/>
      <c r="GG13" s="76"/>
      <c r="GH13" s="76"/>
      <c r="GI13" s="76"/>
      <c r="GJ13" s="76"/>
      <c r="GK13" s="76"/>
      <c r="GL13" s="76"/>
      <c r="GM13" s="76"/>
      <c r="GN13" s="76"/>
      <c r="GO13" s="76"/>
      <c r="GP13" s="76"/>
      <c r="GQ13" s="76"/>
      <c r="GR13" s="76"/>
      <c r="GS13" s="76"/>
      <c r="GT13" s="76"/>
      <c r="GU13" s="76"/>
      <c r="GV13" s="76"/>
      <c r="GW13" s="76"/>
      <c r="GX13" s="76"/>
      <c r="GY13" s="76"/>
      <c r="GZ13" s="76"/>
      <c r="HA13" s="76"/>
      <c r="HB13" s="76"/>
      <c r="HC13" s="76"/>
      <c r="HD13" s="76"/>
      <c r="HE13" s="76"/>
      <c r="HF13" s="76"/>
      <c r="HG13" s="76"/>
      <c r="HH13" s="76"/>
      <c r="HI13" s="76"/>
      <c r="HJ13" s="76"/>
      <c r="HK13" s="76"/>
      <c r="HL13" s="76"/>
      <c r="HM13" s="76"/>
      <c r="HN13" s="76"/>
      <c r="HO13" s="76"/>
      <c r="HP13" s="76"/>
      <c r="HQ13" s="76"/>
      <c r="HR13" s="76"/>
      <c r="HS13" s="76"/>
      <c r="HT13" s="76"/>
      <c r="HU13" s="76"/>
      <c r="HV13" s="76"/>
      <c r="HW13" s="76"/>
      <c r="HX13" s="76"/>
      <c r="HY13" s="76"/>
      <c r="HZ13" s="76"/>
      <c r="IA13" s="76"/>
      <c r="IB13" s="76"/>
      <c r="IC13" s="76"/>
      <c r="ID13" s="76"/>
      <c r="IE13" s="76"/>
      <c r="IF13" s="76"/>
      <c r="IG13" s="76"/>
      <c r="IH13" s="76"/>
      <c r="II13" s="76"/>
      <c r="IJ13" s="76"/>
      <c r="IK13" s="76"/>
      <c r="IL13" s="76"/>
      <c r="IM13" s="76"/>
      <c r="IN13" s="76"/>
      <c r="IO13" s="76"/>
      <c r="IP13" s="76"/>
      <c r="IQ13" s="76"/>
      <c r="IR13" s="76"/>
      <c r="IS13" s="76"/>
      <c r="IT13" s="76"/>
      <c r="IU13" s="76"/>
      <c r="IV13" s="76"/>
      <c r="IW13" s="76"/>
    </row>
    <row r="14" s="73" customFormat="1" ht="21" customHeight="1" spans="1:257">
      <c r="A14" s="95" t="s">
        <v>178</v>
      </c>
      <c r="B14" s="93">
        <f>C14-0.4</f>
        <v>19.2</v>
      </c>
      <c r="C14" s="93">
        <f>D14-0.4</f>
        <v>19.6</v>
      </c>
      <c r="D14" s="94">
        <v>20</v>
      </c>
      <c r="E14" s="93">
        <f>D14+0.4</f>
        <v>20.4</v>
      </c>
      <c r="F14" s="93">
        <f>E14+0.4</f>
        <v>20.8</v>
      </c>
      <c r="G14" s="93">
        <f>F14+0.6</f>
        <v>21.4</v>
      </c>
      <c r="H14" s="93">
        <f>G14+0.6</f>
        <v>22</v>
      </c>
      <c r="I14" s="123"/>
      <c r="J14" s="116"/>
      <c r="K14" s="117" t="s">
        <v>208</v>
      </c>
      <c r="L14" s="117" t="s">
        <v>208</v>
      </c>
      <c r="M14" s="117" t="s">
        <v>208</v>
      </c>
      <c r="N14" s="117" t="s">
        <v>208</v>
      </c>
      <c r="O14" s="117" t="s">
        <v>208</v>
      </c>
      <c r="P14" s="122" t="s">
        <v>208</v>
      </c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</row>
    <row r="15" s="73" customFormat="1" ht="21" customHeight="1" spans="1:257">
      <c r="A15" s="95" t="s">
        <v>179</v>
      </c>
      <c r="B15" s="93">
        <f>C15-0.2</f>
        <v>11.1</v>
      </c>
      <c r="C15" s="93">
        <f>D15-0.2</f>
        <v>11.3</v>
      </c>
      <c r="D15" s="94">
        <v>11.5</v>
      </c>
      <c r="E15" s="93">
        <f>D15+0.2</f>
        <v>11.7</v>
      </c>
      <c r="F15" s="93">
        <f>E15+0.2</f>
        <v>11.9</v>
      </c>
      <c r="G15" s="93">
        <f>F15+0.25</f>
        <v>12.15</v>
      </c>
      <c r="H15" s="93">
        <f>G15+0.25</f>
        <v>12.4</v>
      </c>
      <c r="I15" s="123"/>
      <c r="J15" s="116"/>
      <c r="K15" s="117" t="s">
        <v>208</v>
      </c>
      <c r="L15" s="117" t="s">
        <v>208</v>
      </c>
      <c r="M15" s="117" t="s">
        <v>208</v>
      </c>
      <c r="N15" s="117" t="s">
        <v>208</v>
      </c>
      <c r="O15" s="117" t="s">
        <v>208</v>
      </c>
      <c r="P15" s="122" t="s">
        <v>208</v>
      </c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  <c r="IT15" s="76"/>
      <c r="IU15" s="76"/>
      <c r="IV15" s="76"/>
      <c r="IW15" s="76"/>
    </row>
    <row r="16" s="73" customFormat="1" ht="21" customHeight="1" spans="1:257">
      <c r="A16" s="95" t="s">
        <v>180</v>
      </c>
      <c r="B16" s="93">
        <f t="shared" ref="B16:B18" si="5">C16</f>
        <v>2.5</v>
      </c>
      <c r="C16" s="93">
        <f>D16</f>
        <v>2.5</v>
      </c>
      <c r="D16" s="94">
        <v>2.5</v>
      </c>
      <c r="E16" s="93">
        <f t="shared" ref="E16:H16" si="6">D16</f>
        <v>2.5</v>
      </c>
      <c r="F16" s="93">
        <f t="shared" si="6"/>
        <v>2.5</v>
      </c>
      <c r="G16" s="93">
        <f t="shared" si="6"/>
        <v>2.5</v>
      </c>
      <c r="H16" s="93">
        <f t="shared" si="6"/>
        <v>2.5</v>
      </c>
      <c r="I16" s="123"/>
      <c r="J16" s="116"/>
      <c r="K16" s="117" t="s">
        <v>208</v>
      </c>
      <c r="L16" s="117" t="s">
        <v>208</v>
      </c>
      <c r="M16" s="117" t="s">
        <v>208</v>
      </c>
      <c r="N16" s="117" t="s">
        <v>208</v>
      </c>
      <c r="O16" s="117" t="s">
        <v>208</v>
      </c>
      <c r="P16" s="122" t="s">
        <v>208</v>
      </c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  <c r="IT16" s="76"/>
      <c r="IU16" s="76"/>
      <c r="IV16" s="76"/>
      <c r="IW16" s="76"/>
    </row>
    <row r="17" s="73" customFormat="1" ht="21" customHeight="1" spans="1:257">
      <c r="A17" s="95" t="s">
        <v>181</v>
      </c>
      <c r="B17" s="93">
        <f t="shared" si="5"/>
        <v>8</v>
      </c>
      <c r="C17" s="93">
        <f>D17-0.5</f>
        <v>8</v>
      </c>
      <c r="D17" s="94">
        <v>8.5</v>
      </c>
      <c r="E17" s="93">
        <f>D17</f>
        <v>8.5</v>
      </c>
      <c r="F17" s="93">
        <f>E17+0.5</f>
        <v>9</v>
      </c>
      <c r="G17" s="93">
        <f>F17</f>
        <v>9</v>
      </c>
      <c r="H17" s="93">
        <f>G17+0.5</f>
        <v>9.5</v>
      </c>
      <c r="I17" s="124"/>
      <c r="J17" s="116"/>
      <c r="K17" s="117" t="s">
        <v>208</v>
      </c>
      <c r="L17" s="117" t="s">
        <v>208</v>
      </c>
      <c r="M17" s="117" t="s">
        <v>208</v>
      </c>
      <c r="N17" s="117" t="s">
        <v>208</v>
      </c>
      <c r="O17" s="117" t="s">
        <v>208</v>
      </c>
      <c r="P17" s="122" t="s">
        <v>208</v>
      </c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</row>
    <row r="18" s="73" customFormat="1" ht="21" customHeight="1" spans="1:257">
      <c r="A18" s="95" t="s">
        <v>182</v>
      </c>
      <c r="B18" s="93">
        <f t="shared" si="5"/>
        <v>-0.5</v>
      </c>
      <c r="C18" s="93">
        <f>D18-0.5</f>
        <v>-0.5</v>
      </c>
      <c r="D18" s="94">
        <v>0</v>
      </c>
      <c r="E18" s="93">
        <f>D18</f>
        <v>0</v>
      </c>
      <c r="F18" s="93">
        <f>E18+0.5</f>
        <v>0.5</v>
      </c>
      <c r="G18" s="93">
        <f>F18</f>
        <v>0.5</v>
      </c>
      <c r="H18" s="93">
        <f>G18+0.5</f>
        <v>1</v>
      </c>
      <c r="I18" s="125"/>
      <c r="J18" s="116"/>
      <c r="K18" s="117" t="s">
        <v>208</v>
      </c>
      <c r="L18" s="117" t="s">
        <v>208</v>
      </c>
      <c r="M18" s="117" t="s">
        <v>208</v>
      </c>
      <c r="N18" s="117" t="s">
        <v>208</v>
      </c>
      <c r="O18" s="117" t="s">
        <v>208</v>
      </c>
      <c r="P18" s="122" t="s">
        <v>208</v>
      </c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  <c r="IT18" s="76"/>
      <c r="IU18" s="76"/>
      <c r="IV18" s="76"/>
      <c r="IW18" s="76"/>
    </row>
    <row r="19" s="73" customFormat="1" ht="17.25" spans="1:257">
      <c r="A19" s="101"/>
      <c r="B19" s="102"/>
      <c r="C19" s="102"/>
      <c r="D19" s="102"/>
      <c r="E19" s="103"/>
      <c r="F19" s="102"/>
      <c r="G19" s="102"/>
      <c r="H19" s="102"/>
      <c r="I19" s="102"/>
      <c r="J19" s="126"/>
      <c r="K19" s="127"/>
      <c r="L19" s="127"/>
      <c r="M19" s="128"/>
      <c r="N19" s="127"/>
      <c r="O19" s="127"/>
      <c r="P19" s="128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  <c r="IT19" s="76"/>
      <c r="IU19" s="76"/>
      <c r="IV19" s="76"/>
      <c r="IW19" s="76"/>
    </row>
    <row r="20" s="73" customFormat="1" spans="1:257">
      <c r="A20" s="104" t="s">
        <v>183</v>
      </c>
      <c r="B20" s="104"/>
      <c r="C20" s="104"/>
      <c r="D20" s="105"/>
      <c r="N20" s="75"/>
      <c r="O20" s="75"/>
      <c r="P20" s="75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  <c r="IT20" s="76"/>
      <c r="IU20" s="76"/>
      <c r="IV20" s="76"/>
      <c r="IW20" s="76"/>
    </row>
    <row r="21" s="73" customFormat="1" spans="4:257">
      <c r="D21" s="74"/>
      <c r="K21" s="129" t="s">
        <v>184</v>
      </c>
      <c r="L21" s="130">
        <v>45637</v>
      </c>
      <c r="M21" s="129" t="s">
        <v>185</v>
      </c>
      <c r="N21" s="131" t="s">
        <v>139</v>
      </c>
      <c r="O21" s="131" t="s">
        <v>186</v>
      </c>
      <c r="P21" s="75" t="s">
        <v>142</v>
      </c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  <c r="IT21" s="76"/>
      <c r="IU21" s="76"/>
      <c r="IV21" s="76"/>
      <c r="IW21" s="7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O41" sqref="O41"/>
    </sheetView>
  </sheetViews>
  <sheetFormatPr defaultColWidth="10.125" defaultRowHeight="14.25"/>
  <cols>
    <col min="1" max="1" width="9.625" style="134" customWidth="1"/>
    <col min="2" max="2" width="11.125" style="134" customWidth="1"/>
    <col min="3" max="3" width="7.25" style="134" customWidth="1"/>
    <col min="4" max="4" width="9.5" style="134" customWidth="1"/>
    <col min="5" max="5" width="11.375" style="134" customWidth="1"/>
    <col min="6" max="6" width="10.375" style="134" customWidth="1"/>
    <col min="7" max="7" width="9.5" style="134" customWidth="1"/>
    <col min="8" max="8" width="9.125" style="134" customWidth="1"/>
    <col min="9" max="9" width="8.125" style="134" customWidth="1"/>
    <col min="10" max="10" width="10.5" style="134" customWidth="1"/>
    <col min="11" max="11" width="12.125" style="134" customWidth="1"/>
    <col min="12" max="16384" width="10.125" style="134"/>
  </cols>
  <sheetData>
    <row r="1" ht="23.25" spans="1:11">
      <c r="A1" s="135" t="s">
        <v>223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39" customHeight="1" spans="1:11">
      <c r="A2" s="136" t="s">
        <v>53</v>
      </c>
      <c r="B2" s="137" t="s">
        <v>54</v>
      </c>
      <c r="C2" s="137"/>
      <c r="D2" s="138" t="s">
        <v>61</v>
      </c>
      <c r="E2" s="139" t="str">
        <f>首期!B4</f>
        <v>TAJJAN81234</v>
      </c>
      <c r="F2" s="140" t="s">
        <v>224</v>
      </c>
      <c r="G2" s="141" t="s">
        <v>225</v>
      </c>
      <c r="H2" s="142"/>
      <c r="I2" s="170" t="s">
        <v>57</v>
      </c>
      <c r="J2" s="189" t="s">
        <v>56</v>
      </c>
      <c r="K2" s="190"/>
    </row>
    <row r="3" ht="18" customHeight="1" spans="1:11">
      <c r="A3" s="143" t="s">
        <v>75</v>
      </c>
      <c r="B3" s="144">
        <v>7892</v>
      </c>
      <c r="C3" s="144"/>
      <c r="D3" s="145" t="s">
        <v>226</v>
      </c>
      <c r="E3" s="146">
        <v>45657</v>
      </c>
      <c r="F3" s="147"/>
      <c r="G3" s="147"/>
      <c r="H3" s="148" t="s">
        <v>227</v>
      </c>
      <c r="I3" s="148"/>
      <c r="J3" s="148"/>
      <c r="K3" s="191"/>
    </row>
    <row r="4" ht="18" customHeight="1" spans="1:11">
      <c r="A4" s="149" t="s">
        <v>71</v>
      </c>
      <c r="B4" s="144">
        <v>3</v>
      </c>
      <c r="C4" s="144">
        <v>6</v>
      </c>
      <c r="D4" s="150" t="s">
        <v>228</v>
      </c>
      <c r="E4" s="147" t="s">
        <v>229</v>
      </c>
      <c r="F4" s="147"/>
      <c r="G4" s="147"/>
      <c r="H4" s="150" t="s">
        <v>230</v>
      </c>
      <c r="I4" s="150"/>
      <c r="J4" s="162" t="s">
        <v>65</v>
      </c>
      <c r="K4" s="192" t="s">
        <v>66</v>
      </c>
    </row>
    <row r="5" ht="18" customHeight="1" spans="1:11">
      <c r="A5" s="149" t="s">
        <v>231</v>
      </c>
      <c r="B5" s="144">
        <v>1</v>
      </c>
      <c r="C5" s="144"/>
      <c r="D5" s="145" t="s">
        <v>232</v>
      </c>
      <c r="E5" s="145"/>
      <c r="G5" s="145"/>
      <c r="H5" s="150" t="s">
        <v>233</v>
      </c>
      <c r="I5" s="150"/>
      <c r="J5" s="162" t="s">
        <v>65</v>
      </c>
      <c r="K5" s="192" t="s">
        <v>66</v>
      </c>
    </row>
    <row r="6" ht="18" customHeight="1" spans="1:13">
      <c r="A6" s="151" t="s">
        <v>234</v>
      </c>
      <c r="B6" s="152">
        <v>200</v>
      </c>
      <c r="C6" s="152"/>
      <c r="D6" s="153" t="s">
        <v>235</v>
      </c>
      <c r="E6" s="154"/>
      <c r="F6" s="154"/>
      <c r="G6" s="153"/>
      <c r="H6" s="155" t="s">
        <v>236</v>
      </c>
      <c r="I6" s="155"/>
      <c r="J6" s="154" t="s">
        <v>65</v>
      </c>
      <c r="K6" s="193" t="s">
        <v>66</v>
      </c>
      <c r="M6" s="194"/>
    </row>
    <row r="7" ht="18" customHeight="1" spans="1:11">
      <c r="A7" s="156"/>
      <c r="B7" s="157"/>
      <c r="C7" s="157"/>
      <c r="D7" s="156"/>
      <c r="E7" s="157"/>
      <c r="F7" s="158"/>
      <c r="G7" s="156"/>
      <c r="H7" s="158"/>
      <c r="I7" s="157"/>
      <c r="J7" s="157"/>
      <c r="K7" s="157"/>
    </row>
    <row r="8" ht="18" customHeight="1" spans="1:11">
      <c r="A8" s="159" t="s">
        <v>237</v>
      </c>
      <c r="B8" s="140" t="s">
        <v>238</v>
      </c>
      <c r="C8" s="140" t="s">
        <v>239</v>
      </c>
      <c r="D8" s="140" t="s">
        <v>240</v>
      </c>
      <c r="E8" s="140" t="s">
        <v>241</v>
      </c>
      <c r="F8" s="140" t="s">
        <v>242</v>
      </c>
      <c r="G8" s="160" t="s">
        <v>281</v>
      </c>
      <c r="H8" s="161"/>
      <c r="I8" s="161"/>
      <c r="J8" s="161"/>
      <c r="K8" s="195"/>
    </row>
    <row r="9" ht="18" customHeight="1" spans="1:11">
      <c r="A9" s="149" t="s">
        <v>244</v>
      </c>
      <c r="B9" s="150"/>
      <c r="C9" s="162" t="s">
        <v>65</v>
      </c>
      <c r="D9" s="162" t="s">
        <v>66</v>
      </c>
      <c r="E9" s="145" t="s">
        <v>245</v>
      </c>
      <c r="F9" s="163" t="s">
        <v>246</v>
      </c>
      <c r="G9" s="164"/>
      <c r="H9" s="165"/>
      <c r="I9" s="165"/>
      <c r="J9" s="165"/>
      <c r="K9" s="196"/>
    </row>
    <row r="10" ht="18" customHeight="1" spans="1:11">
      <c r="A10" s="149" t="s">
        <v>247</v>
      </c>
      <c r="B10" s="150"/>
      <c r="C10" s="162" t="s">
        <v>65</v>
      </c>
      <c r="D10" s="162" t="s">
        <v>66</v>
      </c>
      <c r="E10" s="145" t="s">
        <v>248</v>
      </c>
      <c r="F10" s="163" t="s">
        <v>249</v>
      </c>
      <c r="G10" s="164" t="s">
        <v>250</v>
      </c>
      <c r="H10" s="165"/>
      <c r="I10" s="165"/>
      <c r="J10" s="165"/>
      <c r="K10" s="196"/>
    </row>
    <row r="11" ht="18" customHeight="1" spans="1:11">
      <c r="A11" s="166" t="s">
        <v>189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97"/>
    </row>
    <row r="12" ht="18" customHeight="1" spans="1:11">
      <c r="A12" s="143" t="s">
        <v>89</v>
      </c>
      <c r="B12" s="162" t="s">
        <v>85</v>
      </c>
      <c r="C12" s="162" t="s">
        <v>86</v>
      </c>
      <c r="D12" s="163"/>
      <c r="E12" s="145" t="s">
        <v>87</v>
      </c>
      <c r="F12" s="162" t="s">
        <v>85</v>
      </c>
      <c r="G12" s="162" t="s">
        <v>86</v>
      </c>
      <c r="H12" s="162"/>
      <c r="I12" s="145" t="s">
        <v>251</v>
      </c>
      <c r="J12" s="162" t="s">
        <v>85</v>
      </c>
      <c r="K12" s="192" t="s">
        <v>86</v>
      </c>
    </row>
    <row r="13" ht="18" customHeight="1" spans="1:11">
      <c r="A13" s="143" t="s">
        <v>92</v>
      </c>
      <c r="B13" s="162" t="s">
        <v>85</v>
      </c>
      <c r="C13" s="162" t="s">
        <v>86</v>
      </c>
      <c r="D13" s="163"/>
      <c r="E13" s="145" t="s">
        <v>97</v>
      </c>
      <c r="F13" s="162" t="s">
        <v>85</v>
      </c>
      <c r="G13" s="162" t="s">
        <v>86</v>
      </c>
      <c r="H13" s="162"/>
      <c r="I13" s="145" t="s">
        <v>252</v>
      </c>
      <c r="J13" s="162" t="s">
        <v>85</v>
      </c>
      <c r="K13" s="192" t="s">
        <v>86</v>
      </c>
    </row>
    <row r="14" ht="18" customHeight="1" spans="1:11">
      <c r="A14" s="151" t="s">
        <v>253</v>
      </c>
      <c r="B14" s="154" t="s">
        <v>85</v>
      </c>
      <c r="C14" s="154" t="s">
        <v>86</v>
      </c>
      <c r="D14" s="168"/>
      <c r="E14" s="153" t="s">
        <v>254</v>
      </c>
      <c r="F14" s="154" t="s">
        <v>85</v>
      </c>
      <c r="G14" s="154" t="s">
        <v>86</v>
      </c>
      <c r="H14" s="154"/>
      <c r="I14" s="153" t="s">
        <v>255</v>
      </c>
      <c r="J14" s="154" t="s">
        <v>85</v>
      </c>
      <c r="K14" s="193" t="s">
        <v>86</v>
      </c>
    </row>
    <row r="15" ht="18" customHeight="1" spans="1:11">
      <c r="A15" s="156"/>
      <c r="B15" s="169"/>
      <c r="C15" s="169"/>
      <c r="D15" s="157"/>
      <c r="E15" s="156"/>
      <c r="F15" s="169"/>
      <c r="G15" s="169"/>
      <c r="H15" s="169"/>
      <c r="I15" s="156"/>
      <c r="J15" s="169"/>
      <c r="K15" s="169"/>
    </row>
    <row r="16" s="132" customFormat="1" ht="18" customHeight="1" spans="1:11">
      <c r="A16" s="136" t="s">
        <v>256</v>
      </c>
      <c r="B16" s="170"/>
      <c r="C16" s="170"/>
      <c r="D16" s="170"/>
      <c r="E16" s="170"/>
      <c r="F16" s="170"/>
      <c r="G16" s="170"/>
      <c r="H16" s="170"/>
      <c r="I16" s="170"/>
      <c r="J16" s="170"/>
      <c r="K16" s="198"/>
    </row>
    <row r="17" ht="18" customHeight="1" spans="1:11">
      <c r="A17" s="149" t="s">
        <v>257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99"/>
    </row>
    <row r="18" ht="18" customHeight="1" spans="1:11">
      <c r="A18" s="149" t="s">
        <v>258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99"/>
    </row>
    <row r="19" ht="22" customHeight="1" spans="1:11">
      <c r="A19" s="171"/>
      <c r="B19" s="162"/>
      <c r="C19" s="162"/>
      <c r="D19" s="162"/>
      <c r="E19" s="162"/>
      <c r="F19" s="162"/>
      <c r="G19" s="162"/>
      <c r="H19" s="162"/>
      <c r="I19" s="162"/>
      <c r="J19" s="162"/>
      <c r="K19" s="192"/>
    </row>
    <row r="20" ht="22" customHeight="1" spans="1:11">
      <c r="A20" s="172"/>
      <c r="B20" s="173"/>
      <c r="C20" s="173"/>
      <c r="D20" s="173"/>
      <c r="E20" s="173"/>
      <c r="F20" s="173"/>
      <c r="G20" s="173"/>
      <c r="H20" s="173"/>
      <c r="I20" s="173"/>
      <c r="J20" s="173"/>
      <c r="K20" s="200"/>
    </row>
    <row r="21" ht="22" customHeight="1" spans="1:11">
      <c r="A21" s="172"/>
      <c r="B21" s="173"/>
      <c r="C21" s="173"/>
      <c r="D21" s="173"/>
      <c r="E21" s="173"/>
      <c r="F21" s="173"/>
      <c r="G21" s="173"/>
      <c r="H21" s="173"/>
      <c r="I21" s="173"/>
      <c r="J21" s="173"/>
      <c r="K21" s="200"/>
    </row>
    <row r="22" ht="22" customHeight="1" spans="1:11">
      <c r="A22" s="172"/>
      <c r="B22" s="173"/>
      <c r="C22" s="173"/>
      <c r="D22" s="173"/>
      <c r="E22" s="173"/>
      <c r="F22" s="173"/>
      <c r="G22" s="173"/>
      <c r="H22" s="173"/>
      <c r="I22" s="173"/>
      <c r="J22" s="173"/>
      <c r="K22" s="200"/>
    </row>
    <row r="23" ht="22" customHeight="1" spans="1:11">
      <c r="A23" s="174"/>
      <c r="B23" s="175"/>
      <c r="C23" s="175"/>
      <c r="D23" s="175"/>
      <c r="E23" s="175"/>
      <c r="F23" s="175"/>
      <c r="G23" s="175"/>
      <c r="H23" s="175"/>
      <c r="I23" s="175"/>
      <c r="J23" s="175"/>
      <c r="K23" s="201"/>
    </row>
    <row r="24" ht="18" customHeight="1" spans="1:11">
      <c r="A24" s="149" t="s">
        <v>124</v>
      </c>
      <c r="B24" s="150"/>
      <c r="C24" s="162" t="s">
        <v>65</v>
      </c>
      <c r="D24" s="162" t="s">
        <v>66</v>
      </c>
      <c r="E24" s="148"/>
      <c r="F24" s="148"/>
      <c r="G24" s="148"/>
      <c r="H24" s="148"/>
      <c r="I24" s="148"/>
      <c r="J24" s="148"/>
      <c r="K24" s="191"/>
    </row>
    <row r="25" ht="18" customHeight="1" spans="1:11">
      <c r="A25" s="176" t="s">
        <v>259</v>
      </c>
      <c r="B25" s="177"/>
      <c r="C25" s="177"/>
      <c r="D25" s="177"/>
      <c r="E25" s="177"/>
      <c r="F25" s="177"/>
      <c r="G25" s="177"/>
      <c r="H25" s="177"/>
      <c r="I25" s="177"/>
      <c r="J25" s="177"/>
      <c r="K25" s="202"/>
    </row>
    <row r="26" ht="15" spans="1:11">
      <c r="A26" s="178"/>
      <c r="B26" s="178"/>
      <c r="C26" s="178"/>
      <c r="D26" s="178"/>
      <c r="E26" s="178"/>
      <c r="F26" s="178"/>
      <c r="G26" s="178"/>
      <c r="H26" s="178"/>
      <c r="I26" s="178"/>
      <c r="J26" s="178"/>
      <c r="K26" s="178"/>
    </row>
    <row r="27" ht="20" customHeight="1" spans="1:11">
      <c r="A27" s="179" t="s">
        <v>260</v>
      </c>
      <c r="B27" s="161"/>
      <c r="C27" s="161"/>
      <c r="D27" s="161"/>
      <c r="E27" s="161"/>
      <c r="F27" s="161"/>
      <c r="G27" s="161"/>
      <c r="H27" s="161"/>
      <c r="I27" s="161"/>
      <c r="J27" s="161"/>
      <c r="K27" s="203" t="s">
        <v>261</v>
      </c>
    </row>
    <row r="28" ht="23" customHeight="1" spans="1:11">
      <c r="A28" s="172" t="s">
        <v>262</v>
      </c>
      <c r="B28" s="173"/>
      <c r="C28" s="173"/>
      <c r="D28" s="173"/>
      <c r="E28" s="173"/>
      <c r="F28" s="173"/>
      <c r="G28" s="173"/>
      <c r="H28" s="173"/>
      <c r="I28" s="173"/>
      <c r="J28" s="204"/>
      <c r="K28" s="205">
        <v>2</v>
      </c>
    </row>
    <row r="29" ht="23" customHeight="1" spans="1:11">
      <c r="A29" s="172" t="s">
        <v>263</v>
      </c>
      <c r="B29" s="173"/>
      <c r="C29" s="173"/>
      <c r="D29" s="173"/>
      <c r="E29" s="173"/>
      <c r="F29" s="173"/>
      <c r="G29" s="173"/>
      <c r="H29" s="173"/>
      <c r="I29" s="173"/>
      <c r="J29" s="204"/>
      <c r="K29" s="196">
        <v>2</v>
      </c>
    </row>
    <row r="30" ht="23" customHeight="1" spans="1:11">
      <c r="A30" s="172" t="s">
        <v>264</v>
      </c>
      <c r="B30" s="173"/>
      <c r="C30" s="173"/>
      <c r="D30" s="173"/>
      <c r="E30" s="173"/>
      <c r="F30" s="173"/>
      <c r="G30" s="173"/>
      <c r="H30" s="173"/>
      <c r="I30" s="173"/>
      <c r="J30" s="204"/>
      <c r="K30" s="196">
        <v>1</v>
      </c>
    </row>
    <row r="31" ht="23" customHeight="1" spans="1:11">
      <c r="A31" s="172"/>
      <c r="B31" s="173"/>
      <c r="C31" s="173"/>
      <c r="D31" s="173"/>
      <c r="E31" s="173"/>
      <c r="F31" s="173"/>
      <c r="G31" s="173"/>
      <c r="H31" s="173"/>
      <c r="I31" s="173"/>
      <c r="J31" s="204"/>
      <c r="K31" s="196"/>
    </row>
    <row r="32" ht="23" customHeight="1" spans="1:11">
      <c r="A32" s="172"/>
      <c r="B32" s="173"/>
      <c r="C32" s="173"/>
      <c r="D32" s="173"/>
      <c r="E32" s="173"/>
      <c r="F32" s="173"/>
      <c r="G32" s="173"/>
      <c r="H32" s="173"/>
      <c r="I32" s="173"/>
      <c r="J32" s="204"/>
      <c r="K32" s="206"/>
    </row>
    <row r="33" ht="23" customHeight="1" spans="1:11">
      <c r="A33" s="172"/>
      <c r="B33" s="173"/>
      <c r="C33" s="173"/>
      <c r="D33" s="173"/>
      <c r="E33" s="173"/>
      <c r="F33" s="173"/>
      <c r="G33" s="173"/>
      <c r="H33" s="173"/>
      <c r="I33" s="173"/>
      <c r="J33" s="204"/>
      <c r="K33" s="207"/>
    </row>
    <row r="34" ht="23" customHeight="1" spans="1:11">
      <c r="A34" s="172"/>
      <c r="B34" s="173"/>
      <c r="C34" s="173"/>
      <c r="D34" s="173"/>
      <c r="E34" s="173"/>
      <c r="F34" s="173"/>
      <c r="G34" s="173"/>
      <c r="H34" s="173"/>
      <c r="I34" s="173"/>
      <c r="J34" s="204"/>
      <c r="K34" s="196"/>
    </row>
    <row r="35" ht="23" customHeight="1" spans="1:11">
      <c r="A35" s="172"/>
      <c r="B35" s="173"/>
      <c r="C35" s="173"/>
      <c r="D35" s="173"/>
      <c r="E35" s="173"/>
      <c r="F35" s="173"/>
      <c r="G35" s="173"/>
      <c r="H35" s="173"/>
      <c r="I35" s="173"/>
      <c r="J35" s="204"/>
      <c r="K35" s="208"/>
    </row>
    <row r="36" ht="23" customHeight="1" spans="1:11">
      <c r="A36" s="180" t="s">
        <v>265</v>
      </c>
      <c r="B36" s="181"/>
      <c r="C36" s="181"/>
      <c r="D36" s="181"/>
      <c r="E36" s="181"/>
      <c r="F36" s="181"/>
      <c r="G36" s="181"/>
      <c r="H36" s="181"/>
      <c r="I36" s="181"/>
      <c r="J36" s="209"/>
      <c r="K36" s="210">
        <f>SUM(K28:K35)</f>
        <v>5</v>
      </c>
    </row>
    <row r="37" ht="18.75" customHeight="1" spans="1:11">
      <c r="A37" s="182" t="s">
        <v>266</v>
      </c>
      <c r="B37" s="183"/>
      <c r="C37" s="183"/>
      <c r="D37" s="183"/>
      <c r="E37" s="183"/>
      <c r="F37" s="183"/>
      <c r="G37" s="183"/>
      <c r="H37" s="183"/>
      <c r="I37" s="183"/>
      <c r="J37" s="183"/>
      <c r="K37" s="211"/>
    </row>
    <row r="38" s="133" customFormat="1" ht="18.75" customHeight="1" spans="1:11">
      <c r="A38" s="149" t="s">
        <v>267</v>
      </c>
      <c r="B38" s="150"/>
      <c r="C38" s="150"/>
      <c r="D38" s="148" t="s">
        <v>268</v>
      </c>
      <c r="E38" s="148"/>
      <c r="F38" s="184" t="s">
        <v>269</v>
      </c>
      <c r="G38" s="185"/>
      <c r="H38" s="150" t="s">
        <v>270</v>
      </c>
      <c r="I38" s="150"/>
      <c r="J38" s="150" t="s">
        <v>271</v>
      </c>
      <c r="K38" s="199"/>
    </row>
    <row r="39" ht="18.75" customHeight="1" spans="1:11">
      <c r="A39" s="149" t="s">
        <v>125</v>
      </c>
      <c r="B39" s="150" t="s">
        <v>282</v>
      </c>
      <c r="C39" s="150"/>
      <c r="D39" s="150"/>
      <c r="E39" s="150"/>
      <c r="F39" s="150"/>
      <c r="G39" s="150"/>
      <c r="H39" s="150"/>
      <c r="I39" s="150"/>
      <c r="J39" s="150"/>
      <c r="K39" s="199"/>
    </row>
    <row r="40" ht="24" customHeight="1" spans="1:11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99"/>
    </row>
    <row r="41" ht="24" customHeight="1" spans="1:11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99"/>
    </row>
    <row r="42" ht="32.1" customHeight="1" spans="1:11">
      <c r="A42" s="151" t="s">
        <v>136</v>
      </c>
      <c r="B42" s="186" t="s">
        <v>273</v>
      </c>
      <c r="C42" s="186"/>
      <c r="D42" s="153" t="s">
        <v>274</v>
      </c>
      <c r="E42" s="168" t="s">
        <v>139</v>
      </c>
      <c r="F42" s="153" t="s">
        <v>140</v>
      </c>
      <c r="G42" s="187">
        <v>46019</v>
      </c>
      <c r="H42" s="188" t="s">
        <v>141</v>
      </c>
      <c r="I42" s="188"/>
      <c r="J42" s="186" t="s">
        <v>142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600075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609600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600075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3</xdr:col>
                    <xdr:colOff>83820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600075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266700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228600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</vt:lpstr>
      <vt:lpstr>验货尺寸表 (尾期第一批)</vt:lpstr>
      <vt:lpstr>尾期（第二批） </vt:lpstr>
      <vt:lpstr>验货尺寸表 (尾期第二批)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2025-01-07T08:47:39Z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