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  <definedName name="_xlnm.Print_Area" localSheetId="7">'验货尺寸表 (尾期) '!$A$1:$Q$26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<sst xmlns="http://schemas.openxmlformats.org/spreadsheetml/2006/main" count="812" uniqueCount="325">
  <si>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</si>
  <si>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</si>
  <si>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</si>
  <si>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</si>
  <si>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</si>
  <si>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</si>
  <si>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</si>
  <si>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</si>
  <si>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</si>
  <si>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</si>
  <si>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</si>
  <si>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</si>
  <si>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</si>
  <si>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</si>
  <si>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</si>
  <si>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</si>
  <si>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</si>
  <si>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</si>
  <si>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</si>
  <si>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</si>
  <si>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</si>
  <si>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</si>
  <si>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</si>
  <si>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</si>
  <si>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</si>
  <si>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</si>
  <si>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</si>
  <si>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</si>
  <si>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</si>
  <si>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</si>
  <si>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</si>
  <si>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</si>
  <si>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</si>
  <si>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</si>
  <si>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</si>
  <si>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</si>
  <si>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</si>
  <si>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</si>
  <si>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</si>
  <si>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</si>
  <si>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</si>
  <si>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</si>
  <si>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</si>
  <si>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</si>
  <si>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</si>
  <si>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</si>
  <si>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</si>
  <si>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</si>
  <si>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</si>
  <si>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</si>
  <si>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</si>
  <si>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</si>
  <si>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</si>
  <si>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</si>
  <si>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</si>
  <si>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</si>
  <si>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</si>
  <si>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</si>
  <si>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</si>
  <si>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</si>
  <si>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</si>
  <si>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</si>
  <si>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</si>
  <si>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</si>
  <si>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</si>
  <si>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</si>
  <si>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</si>
  <si>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</si>
  <si>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</si>
  <si>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</si>
  <si>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</si>
  <si>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</si>
  <si>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</si>
  <si>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</si>
  <si>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</si>
  <si>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</si>
  <si>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</si>
  <si>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</si>
  <si>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</si>
  <si>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</si>
  <si>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</si>
  <si>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</si>
  <si>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</si>
  <si>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</si>
  <si>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</si>
  <si>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</si>
  <si>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</si>
  <si>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</si>
  <si>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</si>
  <si>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</si>
  <si>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</si>
  <si>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</si>
  <si>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</si>
  <si>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</si>
  <si>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</si>
  <si>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</si>
  <si>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</si>
  <si>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</si>
  <si>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</si>
  <si>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</si>
  <si>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</si>
  <si>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</si>
  <si>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</si>
  <si>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</si>
  <si>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</si>
  <si>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</si>
  <si>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</si>
  <si>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</si>
  <si>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</si>
  <si>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</si>
  <si>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</si>
  <si>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</si>
  <si>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</si>
  <si>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</si>
  <si>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</si>
  <si>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</si>
  <si>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</si>
  <si>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</si>
  <si>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</si>
  <si>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</si>
  <si>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</si>
  <si>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</si>
  <si>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</si>
  <si>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</si>
  <si>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4.肩宽尺寸偏大，要注意不可拉扯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</si>
  <si>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</si>
  <si>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</si>
  <si>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</si>
  <si>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</si>
  <si>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</si>
  <si>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</si>
  <si>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</si>
  <si>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</si>
  <si>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</si>
  <si>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</si>
  <si>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</si>
  <si>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</si>
  <si>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</si>
  <si>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</si>
  <si>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</si>
  <si>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</si>
  <si>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</si>
  <si>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</si>
  <si>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</si>
  <si>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</si>
  <si>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</si>
  <si>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</si>
  <si>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</si>
  <si>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</si>
  <si>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</si>
  <si>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</si>
  <si>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</si>
  <si>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</si>
  <si>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</si>
  <si>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</si>
  <si>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</si>
  <si>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</si>
  <si>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-0.5</t>
  </si>
  <si>
    <t>-1</t>
  </si>
  <si>
    <t>前后腰节长</t>
  </si>
  <si>
    <t>±2</t>
  </si>
  <si>
    <t>+0</t>
  </si>
  <si>
    <t>胸围</t>
  </si>
  <si>
    <t>+1</t>
  </si>
  <si>
    <t>+0.5</t>
  </si>
  <si>
    <t>腰围</t>
  </si>
  <si>
    <t>摆围</t>
  </si>
  <si>
    <t>-0.2</t>
  </si>
  <si>
    <t>肩宽</t>
  </si>
  <si>
    <t>±0.5</t>
  </si>
  <si>
    <t>+0.6</t>
  </si>
  <si>
    <t>短袖肩点袖长</t>
  </si>
  <si>
    <t>±0.2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</si>
  <si>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</si>
  <si>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</si>
  <si>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</si>
  <si>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</si>
  <si>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</si>
  <si>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</si>
  <si>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</si>
  <si>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</si>
  <si>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</si>
  <si>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</si>
  <si>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</si>
  <si>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</si>
  <si>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</si>
  <si>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 xml:space="preserve">黑色 白色 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</si>
  <si>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</si>
  <si>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</si>
  <si>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</si>
  <si>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</si>
  <si>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</si>
  <si>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</si>
  <si>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</si>
  <si>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黑色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</si>
  <si>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</si>
  <si>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</si>
  <si>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</si>
  <si>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</si>
  <si>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</si>
  <si>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</si>
  <si>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</si>
  <si>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</si>
  <si>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</si>
  <si>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</si>
  <si>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</si>
  <si>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</si>
  <si>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</si>
  <si>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</si>
  <si>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</si>
  <si>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</si>
  <si>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</si>
  <si>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</si>
  <si>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</si>
  <si>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</si>
  <si>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</si>
  <si>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</si>
  <si>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</si>
  <si>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</si>
  <si>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</si>
  <si>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</si>
  <si>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</si>
  <si>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</si>
  <si>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</si>
  <si>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</si>
  <si>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</si>
  <si>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</si>
  <si>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</si>
  <si>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</si>
  <si>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</si>
  <si>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</si>
  <si>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</si>
  <si>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</si>
  <si>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</si>
  <si>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1、上领容皱不均匀，后领起拱不平服</t>
  </si>
  <si>
    <t>2、上袖容皱平均匀，左右不对称</t>
  </si>
  <si>
    <t>3、脏污，线头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</si>
  <si>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</si>
  <si>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</si>
  <si>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</si>
  <si>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</si>
  <si>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</si>
  <si>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</si>
  <si>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</si>
  <si>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</si>
  <si>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</si>
  <si>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</si>
  <si>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</si>
  <si>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地茶色</t>
  </si>
  <si>
    <t>原力蓝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</si>
  <si>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</si>
  <si>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</si>
  <si>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</si>
  <si>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</si>
  <si>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</si>
  <si>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</si>
  <si>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</si>
  <si>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</si>
  <si>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</si>
  <si>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</si>
  <si>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</si>
  <si>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</si>
  <si>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</si>
  <si>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</si>
  <si>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</si>
  <si>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</si>
  <si>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</si>
  <si>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K2431388</t>
  </si>
  <si>
    <t>FK07280尼龙弹力汗布</t>
  </si>
  <si>
    <t>新颜</t>
  </si>
  <si>
    <t>制表时间：2024-11-28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</si>
  <si>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</si>
  <si>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</si>
  <si>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</si>
  <si>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</si>
  <si>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</si>
  <si>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</si>
  <si>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</si>
  <si>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</si>
  <si>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</si>
  <si>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</si>
  <si>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</si>
  <si>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制表时间：2024-11-30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</si>
  <si>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</si>
  <si>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</si>
  <si>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</si>
  <si>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</si>
  <si>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</si>
  <si>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</si>
  <si>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</si>
  <si>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</si>
  <si>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</si>
  <si>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</si>
  <si>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</si>
  <si>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1CM弹力织带</t>
  </si>
  <si>
    <t>锦湾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</si>
  <si>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</si>
  <si>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</si>
  <si>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</si>
  <si>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</si>
  <si>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</si>
  <si>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</si>
  <si>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</si>
  <si>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</si>
  <si>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</si>
  <si>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</si>
  <si>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</si>
  <si>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</si>
  <si>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</si>
  <si>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</si>
  <si>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</si>
  <si>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</si>
  <si>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</si>
  <si>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</si>
  <si>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</si>
  <si>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</si>
  <si>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制表时间：2024-12-8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</si>
  <si>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</si>
  <si>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</si>
  <si>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</si>
  <si>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</si>
  <si>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</si>
  <si>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制表时间：2024-11-5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</si>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</sst>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微软雅黑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8" borderId="7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78" applyNumberFormat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66" fillId="0" borderId="0"/>
    <xf numFmtId="0" fontId="10" fillId="0" borderId="0"/>
    <xf numFmtId="0" fontId="10" fillId="0" borderId="0"/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2" xfId="0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76" fontId="10" fillId="0" borderId="2" xfId="0" applyNumberFormat="1" applyFont="1" applyFill="1" applyBorder="1" applyAlignment="1">
      <alignment horizontal="center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6" xfId="53" applyFont="1" applyFill="1" applyBorder="1" applyAlignment="1">
      <alignment horizontal="center" vertical="center"/>
    </xf>
    <xf numFmtId="0" fontId="5" fillId="0" borderId="6" xfId="53" applyFont="1" applyFill="1" applyBorder="1" applyAlignment="1">
      <alignment horizontal="center" vertic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2" xfId="58" applyFont="1" applyBorder="1" applyAlignment="1">
      <alignment horizontal="center" vertical="center"/>
    </xf>
    <xf numFmtId="0" fontId="25" fillId="0" borderId="2" xfId="58" applyFont="1" applyFill="1" applyBorder="1" applyAlignment="1">
      <alignment horizontal="center" vertical="center"/>
    </xf>
    <xf numFmtId="0" fontId="26" fillId="0" borderId="13" xfId="59" applyFont="1" applyBorder="1" applyAlignment="1">
      <alignment horizontal="left" vertical="top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7" fillId="0" borderId="2" xfId="5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9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shrinkToFit="1"/>
    </xf>
    <xf numFmtId="0" fontId="26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23" fillId="0" borderId="7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8" xfId="53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8" xfId="58" applyFont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177" fontId="25" fillId="0" borderId="19" xfId="0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0" fontId="25" fillId="0" borderId="20" xfId="0" applyNumberFormat="1" applyFont="1" applyFill="1" applyBorder="1" applyAlignment="1">
      <alignment horizontal="center" vertical="center"/>
    </xf>
    <xf numFmtId="49" fontId="31" fillId="0" borderId="19" xfId="54" applyNumberFormat="1" applyFont="1" applyFill="1" applyBorder="1" applyAlignment="1">
      <alignment horizontal="center" vertical="center"/>
    </xf>
    <xf numFmtId="49" fontId="31" fillId="0" borderId="20" xfId="54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0" fontId="16" fillId="0" borderId="21" xfId="53" applyFont="1" applyFill="1" applyBorder="1" applyAlignment="1">
      <alignment horizontal="center"/>
    </xf>
    <xf numFmtId="49" fontId="16" fillId="0" borderId="22" xfId="53" applyNumberFormat="1" applyFont="1" applyFill="1" applyBorder="1" applyAlignment="1">
      <alignment horizontal="center"/>
    </xf>
    <xf numFmtId="49" fontId="31" fillId="0" borderId="22" xfId="54" applyNumberFormat="1" applyFont="1" applyFill="1" applyBorder="1" applyAlignment="1">
      <alignment horizontal="center" vertical="center"/>
    </xf>
    <xf numFmtId="49" fontId="31" fillId="0" borderId="23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2" fillId="0" borderId="24" xfId="52" applyFont="1" applyBorder="1" applyAlignment="1">
      <alignment horizontal="center" vertical="top"/>
    </xf>
    <xf numFmtId="0" fontId="33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vertical="center"/>
    </xf>
    <xf numFmtId="0" fontId="33" fillId="0" borderId="26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3" fillId="0" borderId="27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58" fontId="5" fillId="0" borderId="19" xfId="52" applyNumberFormat="1" applyFont="1" applyFill="1" applyBorder="1" applyAlignment="1">
      <alignment horizontal="center" vertical="center"/>
    </xf>
    <xf numFmtId="0" fontId="5" fillId="0" borderId="19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0" fontId="5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5" fillId="0" borderId="0" xfId="52" applyFont="1" applyFill="1" applyBorder="1" applyAlignment="1">
      <alignment vertical="center"/>
    </xf>
    <xf numFmtId="0" fontId="5" fillId="0" borderId="0" xfId="52" applyFont="1" applyFill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5" fillId="0" borderId="19" xfId="52" applyFont="1" applyFill="1" applyBorder="1" applyAlignment="1">
      <alignment horizontal="left" vertical="center"/>
    </xf>
    <xf numFmtId="0" fontId="5" fillId="0" borderId="19" xfId="52" applyFont="1" applyFill="1" applyBorder="1" applyAlignment="1">
      <alignment vertical="center"/>
    </xf>
    <xf numFmtId="0" fontId="5" fillId="0" borderId="31" xfId="52" applyFont="1" applyFill="1" applyBorder="1" applyAlignment="1">
      <alignment horizontal="center" vertical="center"/>
    </xf>
    <xf numFmtId="0" fontId="5" fillId="0" borderId="32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5" fillId="0" borderId="22" xfId="52" applyFont="1" applyFill="1" applyBorder="1" applyAlignment="1">
      <alignment vertical="center"/>
    </xf>
    <xf numFmtId="0" fontId="5" fillId="0" borderId="0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5" fillId="0" borderId="27" xfId="52" applyFont="1" applyFill="1" applyBorder="1" applyAlignment="1">
      <alignment horizontal="left" vertical="center"/>
    </xf>
    <xf numFmtId="0" fontId="5" fillId="0" borderId="33" xfId="52" applyFont="1" applyFill="1" applyBorder="1" applyAlignment="1">
      <alignment horizontal="left" vertical="center"/>
    </xf>
    <xf numFmtId="0" fontId="5" fillId="0" borderId="32" xfId="52" applyFont="1" applyFill="1" applyBorder="1" applyAlignment="1">
      <alignment horizontal="left" vertical="center"/>
    </xf>
    <xf numFmtId="0" fontId="5" fillId="0" borderId="27" xfId="52" applyFont="1" applyFill="1" applyBorder="1" applyAlignment="1">
      <alignment horizontal="left" vertical="center" wrapText="1"/>
    </xf>
    <xf numFmtId="0" fontId="5" fillId="0" borderId="19" xfId="52" applyFont="1" applyFill="1" applyBorder="1" applyAlignment="1">
      <alignment horizontal="left" vertical="center" wrapText="1"/>
    </xf>
    <xf numFmtId="0" fontId="33" fillId="0" borderId="28" xfId="52" applyFont="1" applyFill="1" applyBorder="1" applyAlignment="1">
      <alignment horizontal="left" vertical="center"/>
    </xf>
    <xf numFmtId="0" fontId="17" fillId="0" borderId="22" xfId="52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5" fillId="0" borderId="33" xfId="52" applyFont="1" applyFill="1" applyBorder="1" applyAlignment="1">
      <alignment horizontal="right" vertical="center"/>
    </xf>
    <xf numFmtId="0" fontId="5" fillId="0" borderId="32" xfId="52" applyFont="1" applyFill="1" applyBorder="1" applyAlignment="1">
      <alignment horizontal="righ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5" fillId="0" borderId="22" xfId="52" applyFont="1" applyFill="1" applyBorder="1" applyAlignment="1">
      <alignment horizontal="center" vertical="center"/>
    </xf>
    <xf numFmtId="58" fontId="5" fillId="0" borderId="22" xfId="52" applyNumberFormat="1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5" fillId="0" borderId="26" xfId="52" applyFont="1" applyFill="1" applyBorder="1" applyAlignment="1">
      <alignment horizontal="center" vertical="center"/>
    </xf>
    <xf numFmtId="0" fontId="5" fillId="0" borderId="37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horizontal="center" vertical="center"/>
    </xf>
    <xf numFmtId="0" fontId="36" fillId="0" borderId="0" xfId="52" applyFont="1" applyFill="1" applyAlignment="1">
      <alignment horizontal="left" vertical="center"/>
    </xf>
    <xf numFmtId="0" fontId="5" fillId="0" borderId="20" xfId="52" applyFont="1" applyFill="1" applyBorder="1" applyAlignment="1">
      <alignment horizontal="left" vertical="center"/>
    </xf>
    <xf numFmtId="0" fontId="5" fillId="0" borderId="23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5" fillId="0" borderId="39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5" fillId="0" borderId="39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left" vertical="center" wrapText="1"/>
    </xf>
    <xf numFmtId="0" fontId="17" fillId="0" borderId="23" xfId="52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center" vertical="center"/>
    </xf>
    <xf numFmtId="0" fontId="5" fillId="0" borderId="36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center" vertical="center"/>
    </xf>
    <xf numFmtId="0" fontId="5" fillId="0" borderId="20" xfId="52" applyFont="1" applyFill="1" applyBorder="1" applyAlignment="1">
      <alignment horizontal="center" vertical="center" wrapText="1"/>
    </xf>
    <xf numFmtId="0" fontId="17" fillId="0" borderId="39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5" fillId="0" borderId="36" xfId="52" applyFont="1" applyFill="1" applyBorder="1" applyAlignment="1">
      <alignment horizontal="right" vertical="center"/>
    </xf>
    <xf numFmtId="0" fontId="5" fillId="0" borderId="40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5" fillId="0" borderId="23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37" fillId="0" borderId="2" xfId="59" applyFont="1" applyBorder="1" applyAlignment="1">
      <alignment horizontal="left" vertical="top"/>
    </xf>
    <xf numFmtId="0" fontId="26" fillId="0" borderId="2" xfId="59" applyFont="1" applyBorder="1" applyAlignment="1">
      <alignment horizontal="left" vertical="top"/>
    </xf>
    <xf numFmtId="0" fontId="16" fillId="0" borderId="41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vertical="center"/>
    </xf>
    <xf numFmtId="49" fontId="38" fillId="0" borderId="19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24" fillId="0" borderId="44" xfId="0" applyFont="1" applyFill="1" applyBorder="1" applyAlignment="1">
      <alignment horizontal="center" vertical="center"/>
    </xf>
    <xf numFmtId="0" fontId="17" fillId="0" borderId="0" xfId="52" applyFont="1" applyAlignment="1">
      <alignment horizontal="left" vertical="center"/>
    </xf>
    <xf numFmtId="0" fontId="11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11" fillId="0" borderId="46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left" vertical="center"/>
    </xf>
    <xf numFmtId="0" fontId="35" fillId="0" borderId="25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11" fillId="0" borderId="25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37" xfId="52" applyFont="1" applyBorder="1" applyAlignment="1">
      <alignment horizontal="center" vertical="center"/>
    </xf>
    <xf numFmtId="0" fontId="35" fillId="0" borderId="27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5" fillId="0" borderId="27" xfId="52" applyFont="1" applyBorder="1" applyAlignment="1">
      <alignment vertical="center"/>
    </xf>
    <xf numFmtId="0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5" fillId="0" borderId="19" xfId="52" applyFont="1" applyBorder="1" applyAlignment="1">
      <alignment vertical="center"/>
    </xf>
    <xf numFmtId="0" fontId="20" fillId="0" borderId="31" xfId="52" applyFont="1" applyBorder="1" applyAlignment="1">
      <alignment horizontal="center" vertical="center"/>
    </xf>
    <xf numFmtId="0" fontId="20" fillId="0" borderId="39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23" xfId="52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14" fontId="20" fillId="0" borderId="22" xfId="52" applyNumberFormat="1" applyFont="1" applyBorder="1" applyAlignment="1">
      <alignment horizontal="center" vertical="center"/>
    </xf>
    <xf numFmtId="14" fontId="20" fillId="0" borderId="23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5" fillId="0" borderId="25" xfId="52" applyFont="1" applyBorder="1" applyAlignment="1">
      <alignment vertical="center"/>
    </xf>
    <xf numFmtId="0" fontId="17" fillId="0" borderId="26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17" fillId="0" borderId="26" xfId="52" applyFont="1" applyBorder="1" applyAlignment="1">
      <alignment vertical="center"/>
    </xf>
    <xf numFmtId="0" fontId="35" fillId="0" borderId="26" xfId="52" applyFont="1" applyBorder="1" applyAlignment="1">
      <alignment vertical="center"/>
    </xf>
    <xf numFmtId="0" fontId="17" fillId="0" borderId="19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5" fillId="0" borderId="35" xfId="52" applyFont="1" applyBorder="1" applyAlignment="1">
      <alignment horizontal="left" vertical="center" wrapText="1"/>
    </xf>
    <xf numFmtId="0" fontId="5" fillId="0" borderId="30" xfId="52" applyFont="1" applyBorder="1" applyAlignment="1">
      <alignment horizontal="left" vertical="center" wrapText="1"/>
    </xf>
    <xf numFmtId="0" fontId="5" fillId="0" borderId="47" xfId="52" applyFont="1" applyBorder="1" applyAlignment="1">
      <alignment horizontal="left" vertical="center" wrapText="1"/>
    </xf>
    <xf numFmtId="0" fontId="5" fillId="0" borderId="33" xfId="52" applyFont="1" applyBorder="1" applyAlignment="1">
      <alignment horizontal="left" vertical="center"/>
    </xf>
    <xf numFmtId="0" fontId="5" fillId="0" borderId="32" xfId="52" applyFont="1" applyBorder="1" applyAlignment="1">
      <alignment horizontal="left" vertical="center"/>
    </xf>
    <xf numFmtId="0" fontId="5" fillId="0" borderId="36" xfId="52" applyFont="1" applyBorder="1" applyAlignment="1">
      <alignment horizontal="left" vertical="center"/>
    </xf>
    <xf numFmtId="0" fontId="5" fillId="0" borderId="31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5" fillId="0" borderId="25" xfId="52" applyFont="1" applyBorder="1" applyAlignment="1">
      <alignment horizontal="left" vertical="center" wrapText="1"/>
    </xf>
    <xf numFmtId="0" fontId="5" fillId="0" borderId="26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8" xfId="52" applyFont="1" applyBorder="1" applyAlignment="1">
      <alignment horizontal="center" vertical="center"/>
    </xf>
    <xf numFmtId="0" fontId="35" fillId="0" borderId="22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3" fillId="0" borderId="19" xfId="52" applyFont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0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vertical="center"/>
    </xf>
    <xf numFmtId="58" fontId="17" fillId="0" borderId="51" xfId="52" applyNumberFormat="1" applyFont="1" applyBorder="1" applyAlignment="1">
      <alignment vertical="center"/>
    </xf>
    <xf numFmtId="0" fontId="11" fillId="0" borderId="51" xfId="52" applyFont="1" applyBorder="1" applyAlignment="1">
      <alignment horizontal="center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58" fontId="11" fillId="0" borderId="51" xfId="52" applyNumberFormat="1" applyFont="1" applyBorder="1" applyAlignment="1">
      <alignment vertical="center"/>
    </xf>
    <xf numFmtId="0" fontId="17" fillId="0" borderId="46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5" fillId="0" borderId="23" xfId="52" applyFont="1" applyBorder="1" applyAlignment="1">
      <alignment horizontal="center" vertical="center"/>
    </xf>
    <xf numFmtId="0" fontId="33" fillId="0" borderId="20" xfId="52" applyFont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5" fillId="0" borderId="0" xfId="53" applyFont="1" applyFill="1" applyAlignment="1"/>
    <xf numFmtId="0" fontId="23" fillId="0" borderId="59" xfId="53" applyFont="1" applyFill="1" applyBorder="1" applyAlignment="1" applyProtection="1">
      <alignment horizontal="center" vertical="center"/>
    </xf>
    <xf numFmtId="177" fontId="25" fillId="0" borderId="3" xfId="0" applyNumberFormat="1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178" fontId="26" fillId="0" borderId="0" xfId="0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35" fillId="0" borderId="61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35" fillId="0" borderId="53" xfId="52" applyFont="1" applyBorder="1" applyAlignment="1">
      <alignment vertical="center"/>
    </xf>
    <xf numFmtId="0" fontId="17" fillId="0" borderId="54" xfId="52" applyFont="1" applyBorder="1" applyAlignment="1">
      <alignment horizontal="left" vertical="center"/>
    </xf>
    <xf numFmtId="0" fontId="20" fillId="0" borderId="54" xfId="52" applyFont="1" applyBorder="1" applyAlignment="1">
      <alignment horizontal="left" vertical="center"/>
    </xf>
    <xf numFmtId="0" fontId="17" fillId="0" borderId="54" xfId="52" applyFont="1" applyBorder="1" applyAlignment="1">
      <alignment vertical="center"/>
    </xf>
    <xf numFmtId="0" fontId="35" fillId="0" borderId="54" xfId="52" applyFont="1" applyBorder="1" applyAlignment="1">
      <alignment vertical="center"/>
    </xf>
    <xf numFmtId="0" fontId="35" fillId="0" borderId="53" xfId="52" applyFont="1" applyBorder="1" applyAlignment="1">
      <alignment horizontal="center" vertical="center"/>
    </xf>
    <xf numFmtId="0" fontId="20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5" fillId="0" borderId="48" xfId="52" applyFont="1" applyBorder="1" applyAlignment="1">
      <alignment horizontal="left" vertical="center" wrapText="1"/>
    </xf>
    <xf numFmtId="0" fontId="35" fillId="0" borderId="49" xfId="52" applyFont="1" applyBorder="1" applyAlignment="1">
      <alignment horizontal="left" vertical="center" wrapText="1"/>
    </xf>
    <xf numFmtId="0" fontId="35" fillId="0" borderId="62" xfId="52" applyFont="1" applyBorder="1" applyAlignment="1">
      <alignment horizontal="left" vertical="center"/>
    </xf>
    <xf numFmtId="0" fontId="35" fillId="0" borderId="63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9" fontId="20" fillId="0" borderId="19" xfId="52" applyNumberFormat="1" applyFont="1" applyBorder="1" applyAlignment="1">
      <alignment horizontal="center" vertical="center"/>
    </xf>
    <xf numFmtId="0" fontId="20" fillId="0" borderId="27" xfId="52" applyFont="1" applyBorder="1" applyAlignment="1">
      <alignment horizontal="left" vertical="center"/>
    </xf>
    <xf numFmtId="9" fontId="20" fillId="0" borderId="22" xfId="52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48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11" fillId="0" borderId="45" xfId="52" applyFont="1" applyBorder="1" applyAlignment="1">
      <alignment vertical="center"/>
    </xf>
    <xf numFmtId="0" fontId="42" fillId="0" borderId="51" xfId="52" applyFont="1" applyBorder="1" applyAlignment="1">
      <alignment horizontal="center" vertical="center"/>
    </xf>
    <xf numFmtId="0" fontId="11" fillId="0" borderId="46" xfId="52" applyFont="1" applyBorder="1" applyAlignment="1">
      <alignment vertical="center"/>
    </xf>
    <xf numFmtId="0" fontId="20" fillId="0" borderId="68" xfId="52" applyFont="1" applyBorder="1" applyAlignment="1">
      <alignment vertical="center"/>
    </xf>
    <xf numFmtId="0" fontId="11" fillId="0" borderId="68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11" fillId="0" borderId="34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69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0" xfId="52" applyFont="1" applyBorder="1" applyAlignment="1">
      <alignment horizontal="left" vertical="center" wrapText="1"/>
    </xf>
    <xf numFmtId="0" fontId="35" fillId="0" borderId="70" xfId="52" applyFont="1" applyBorder="1" applyAlignment="1">
      <alignment horizontal="left" vertical="center"/>
    </xf>
    <xf numFmtId="9" fontId="20" fillId="0" borderId="26" xfId="52" applyNumberFormat="1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 wrapText="1"/>
    </xf>
    <xf numFmtId="0" fontId="34" fillId="0" borderId="20" xfId="52" applyFont="1" applyBorder="1" applyAlignment="1">
      <alignment horizontal="left" vertical="center"/>
    </xf>
    <xf numFmtId="0" fontId="5" fillId="0" borderId="20" xfId="52" applyFont="1" applyBorder="1" applyAlignment="1">
      <alignment horizontal="left" vertical="center"/>
    </xf>
    <xf numFmtId="0" fontId="5" fillId="0" borderId="23" xfId="52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11" fillId="0" borderId="72" xfId="52" applyFont="1" applyBorder="1" applyAlignment="1">
      <alignment horizontal="center" vertical="center"/>
    </xf>
    <xf numFmtId="0" fontId="20" fillId="0" borderId="68" xfId="52" applyFont="1" applyBorder="1" applyAlignment="1">
      <alignment horizontal="center" vertical="center"/>
    </xf>
    <xf numFmtId="0" fontId="20" fillId="0" borderId="69" xfId="52" applyFont="1" applyBorder="1" applyAlignment="1">
      <alignment horizontal="center" vertical="center"/>
    </xf>
    <xf numFmtId="0" fontId="20" fillId="0" borderId="69" xfId="52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0" borderId="13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3" fillId="0" borderId="17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18" xfId="0" applyFont="1" applyBorder="1"/>
    <xf numFmtId="0" fontId="0" fillId="0" borderId="18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71 2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23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23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23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34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9057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152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52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52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52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96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69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771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862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434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434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339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95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95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151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95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89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90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90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56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246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90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89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89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957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575310</xdr:colOff>
      <xdr:row>4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581025"/>
          <a:ext cx="1642110" cy="56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17" customWidth="1"/>
    <col min="3" max="3" width="10.125" customWidth="1"/>
  </cols>
  <sheetData>
    <row r="1" ht="21" customHeight="1" spans="1:2">
      <c r="A1" s="418"/>
      <c r="B1" s="419" t="s">
        <v>0</v>
      </c>
    </row>
    <row r="2" spans="1:2">
      <c r="A2" s="10">
        <v>1</v>
      </c>
      <c r="B2" s="420" t="s">
        <v>1</v>
      </c>
    </row>
    <row r="3" spans="1:2">
      <c r="A3" s="10">
        <v>2</v>
      </c>
      <c r="B3" s="420" t="s">
        <v>2</v>
      </c>
    </row>
    <row r="4" spans="1:2">
      <c r="A4" s="10">
        <v>3</v>
      </c>
      <c r="B4" s="420" t="s">
        <v>3</v>
      </c>
    </row>
    <row r="5" spans="1:2">
      <c r="A5" s="10">
        <v>4</v>
      </c>
      <c r="B5" s="420" t="s">
        <v>4</v>
      </c>
    </row>
    <row r="6" spans="1:2">
      <c r="A6" s="10">
        <v>5</v>
      </c>
      <c r="B6" s="420" t="s">
        <v>5</v>
      </c>
    </row>
    <row r="7" spans="1:2">
      <c r="A7" s="10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8.95" customHeight="1" spans="1:2">
      <c r="A9" s="418"/>
      <c r="B9" s="423" t="s">
        <v>8</v>
      </c>
    </row>
    <row r="10" ht="15.95" customHeight="1" spans="1:2">
      <c r="A10" s="10">
        <v>1</v>
      </c>
      <c r="B10" s="424" t="s">
        <v>9</v>
      </c>
    </row>
    <row r="11" spans="1:2">
      <c r="A11" s="10">
        <v>2</v>
      </c>
      <c r="B11" s="420" t="s">
        <v>10</v>
      </c>
    </row>
    <row r="12" spans="1:2">
      <c r="A12" s="10">
        <v>3</v>
      </c>
      <c r="B12" s="422" t="s">
        <v>11</v>
      </c>
    </row>
    <row r="13" spans="1:2">
      <c r="A13" s="10">
        <v>4</v>
      </c>
      <c r="B13" s="420" t="s">
        <v>12</v>
      </c>
    </row>
    <row r="14" spans="1:2">
      <c r="A14" s="10">
        <v>5</v>
      </c>
      <c r="B14" s="420" t="s">
        <v>13</v>
      </c>
    </row>
    <row r="15" spans="1:2">
      <c r="A15" s="10">
        <v>6</v>
      </c>
      <c r="B15" s="420" t="s">
        <v>14</v>
      </c>
    </row>
    <row r="16" spans="1:2">
      <c r="A16" s="10">
        <v>7</v>
      </c>
      <c r="B16" s="420" t="s">
        <v>15</v>
      </c>
    </row>
    <row r="17" spans="1:2">
      <c r="A17" s="10">
        <v>8</v>
      </c>
      <c r="B17" s="420" t="s">
        <v>16</v>
      </c>
    </row>
    <row r="18" spans="1:2">
      <c r="A18" s="10">
        <v>9</v>
      </c>
      <c r="B18" s="420" t="s">
        <v>17</v>
      </c>
    </row>
    <row r="19" spans="1:2">
      <c r="A19" s="10"/>
      <c r="B19" s="420"/>
    </row>
    <row r="20" ht="20.25" spans="1:2">
      <c r="A20" s="418"/>
      <c r="B20" s="419" t="s">
        <v>18</v>
      </c>
    </row>
    <row r="21" spans="1:2">
      <c r="A21" s="10">
        <v>1</v>
      </c>
      <c r="B21" s="425" t="s">
        <v>19</v>
      </c>
    </row>
    <row r="22" spans="1:2">
      <c r="A22" s="10">
        <v>2</v>
      </c>
      <c r="B22" s="420" t="s">
        <v>20</v>
      </c>
    </row>
    <row r="23" spans="1:2">
      <c r="A23" s="10">
        <v>3</v>
      </c>
      <c r="B23" s="420" t="s">
        <v>21</v>
      </c>
    </row>
    <row r="24" spans="1:2">
      <c r="A24" s="10">
        <v>4</v>
      </c>
      <c r="B24" s="420" t="s">
        <v>22</v>
      </c>
    </row>
    <row r="25" spans="1:2">
      <c r="A25" s="10">
        <v>5</v>
      </c>
      <c r="B25" s="420" t="s">
        <v>23</v>
      </c>
    </row>
    <row r="26" spans="1:2">
      <c r="A26" s="10">
        <v>6</v>
      </c>
      <c r="B26" s="420" t="s">
        <v>24</v>
      </c>
    </row>
    <row r="27" spans="1:2">
      <c r="A27" s="10">
        <v>7</v>
      </c>
      <c r="B27" s="420" t="s">
        <v>25</v>
      </c>
    </row>
    <row r="28" spans="1:2">
      <c r="A28" s="10"/>
      <c r="B28" s="420"/>
    </row>
    <row r="29" ht="20.25" spans="1:2">
      <c r="A29" s="418"/>
      <c r="B29" s="419" t="s">
        <v>26</v>
      </c>
    </row>
    <row r="30" spans="1:2">
      <c r="A30" s="10">
        <v>1</v>
      </c>
      <c r="B30" s="425" t="s">
        <v>27</v>
      </c>
    </row>
    <row r="31" spans="1:2">
      <c r="A31" s="10">
        <v>2</v>
      </c>
      <c r="B31" s="420" t="s">
        <v>28</v>
      </c>
    </row>
    <row r="32" spans="1:2">
      <c r="A32" s="10">
        <v>3</v>
      </c>
      <c r="B32" s="420" t="s">
        <v>29</v>
      </c>
    </row>
    <row r="33" ht="28.5" spans="1:2">
      <c r="A33" s="10">
        <v>4</v>
      </c>
      <c r="B33" s="420" t="s">
        <v>30</v>
      </c>
    </row>
    <row r="34" spans="1:2">
      <c r="A34" s="10">
        <v>5</v>
      </c>
      <c r="B34" s="420" t="s">
        <v>31</v>
      </c>
    </row>
    <row r="35" spans="1:2">
      <c r="A35" s="10">
        <v>6</v>
      </c>
      <c r="B35" s="420" t="s">
        <v>32</v>
      </c>
    </row>
    <row r="36" spans="1:2">
      <c r="A36" s="10">
        <v>7</v>
      </c>
      <c r="B36" s="420" t="s">
        <v>33</v>
      </c>
    </row>
    <row r="37" spans="1:2">
      <c r="A37" s="10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4" sqref="C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1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274</v>
      </c>
      <c r="H2" s="4"/>
      <c r="I2" s="4" t="s">
        <v>275</v>
      </c>
      <c r="J2" s="4"/>
      <c r="K2" s="6" t="s">
        <v>276</v>
      </c>
      <c r="L2" s="59" t="s">
        <v>277</v>
      </c>
      <c r="M2" s="18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60"/>
      <c r="M3" s="19"/>
    </row>
    <row r="4" ht="24" customHeight="1" spans="1:13">
      <c r="A4" s="51">
        <v>1</v>
      </c>
      <c r="B4" s="25" t="s">
        <v>269</v>
      </c>
      <c r="C4" s="23" t="s">
        <v>267</v>
      </c>
      <c r="D4" s="24" t="s">
        <v>268</v>
      </c>
      <c r="E4" s="25" t="s">
        <v>115</v>
      </c>
      <c r="F4" s="26" t="s">
        <v>62</v>
      </c>
      <c r="G4" s="55">
        <v>-0.01</v>
      </c>
      <c r="H4" s="55">
        <v>-0.01</v>
      </c>
      <c r="I4" s="55">
        <v>-0.02</v>
      </c>
      <c r="J4" s="55">
        <v>-0.01</v>
      </c>
      <c r="K4" s="22"/>
      <c r="L4" s="51" t="s">
        <v>93</v>
      </c>
      <c r="M4" s="51" t="s">
        <v>281</v>
      </c>
    </row>
    <row r="5" ht="24" customHeight="1" spans="1:13">
      <c r="A5" s="51"/>
      <c r="B5" s="25"/>
      <c r="C5" s="23"/>
      <c r="D5" s="24"/>
      <c r="E5" s="25"/>
      <c r="F5" s="26"/>
      <c r="G5" s="55"/>
      <c r="H5" s="55"/>
      <c r="I5" s="55"/>
      <c r="J5" s="55"/>
      <c r="K5" s="10"/>
      <c r="L5" s="51"/>
      <c r="M5" s="51"/>
    </row>
    <row r="6" ht="24" customHeight="1" spans="1:13">
      <c r="A6" s="51"/>
      <c r="B6" s="25"/>
      <c r="C6" s="22"/>
      <c r="D6" s="22"/>
      <c r="E6" s="28"/>
      <c r="F6" s="26"/>
      <c r="G6" s="56"/>
      <c r="H6" s="57"/>
      <c r="I6" s="57"/>
      <c r="J6" s="57"/>
      <c r="K6" s="61"/>
      <c r="L6" s="51"/>
      <c r="M6" s="51"/>
    </row>
    <row r="7" ht="24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2" t="s">
        <v>282</v>
      </c>
      <c r="B9" s="13"/>
      <c r="C9" s="13"/>
      <c r="D9" s="13"/>
      <c r="E9" s="14"/>
      <c r="F9" s="15"/>
      <c r="G9" s="29"/>
      <c r="H9" s="12" t="s">
        <v>271</v>
      </c>
      <c r="I9" s="13"/>
      <c r="J9" s="13"/>
      <c r="K9" s="14"/>
      <c r="L9" s="62"/>
      <c r="M9" s="20"/>
    </row>
    <row r="10" ht="16.5" spans="1:13">
      <c r="A10" s="58" t="s">
        <v>283</v>
      </c>
      <c r="B10" s="5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6" t="s">
        <v>286</v>
      </c>
      <c r="H2" s="37"/>
      <c r="I2" s="49"/>
      <c r="J2" s="36" t="s">
        <v>287</v>
      </c>
      <c r="K2" s="37"/>
      <c r="L2" s="49"/>
      <c r="M2" s="36" t="s">
        <v>288</v>
      </c>
      <c r="N2" s="37"/>
      <c r="O2" s="49"/>
      <c r="P2" s="36" t="s">
        <v>289</v>
      </c>
      <c r="Q2" s="37"/>
      <c r="R2" s="49"/>
      <c r="S2" s="37" t="s">
        <v>290</v>
      </c>
      <c r="T2" s="37"/>
      <c r="U2" s="49"/>
      <c r="V2" s="31" t="s">
        <v>291</v>
      </c>
      <c r="W2" s="31" t="s">
        <v>266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292</v>
      </c>
      <c r="H3" s="4" t="s">
        <v>67</v>
      </c>
      <c r="I3" s="4" t="s">
        <v>257</v>
      </c>
      <c r="J3" s="4" t="s">
        <v>292</v>
      </c>
      <c r="K3" s="4" t="s">
        <v>67</v>
      </c>
      <c r="L3" s="4" t="s">
        <v>257</v>
      </c>
      <c r="M3" s="4" t="s">
        <v>292</v>
      </c>
      <c r="N3" s="4" t="s">
        <v>67</v>
      </c>
      <c r="O3" s="4" t="s">
        <v>257</v>
      </c>
      <c r="P3" s="4" t="s">
        <v>292</v>
      </c>
      <c r="Q3" s="4" t="s">
        <v>67</v>
      </c>
      <c r="R3" s="4" t="s">
        <v>257</v>
      </c>
      <c r="S3" s="4" t="s">
        <v>292</v>
      </c>
      <c r="T3" s="4" t="s">
        <v>67</v>
      </c>
      <c r="U3" s="4" t="s">
        <v>257</v>
      </c>
      <c r="V3" s="53"/>
      <c r="W3" s="53"/>
    </row>
    <row r="4" ht="21" customHeight="1" spans="1:23">
      <c r="A4" s="39" t="s">
        <v>293</v>
      </c>
      <c r="B4" s="25" t="s">
        <v>269</v>
      </c>
      <c r="C4" s="23" t="s">
        <v>267</v>
      </c>
      <c r="D4" s="24" t="s">
        <v>268</v>
      </c>
      <c r="E4" s="25" t="s">
        <v>115</v>
      </c>
      <c r="F4" s="40" t="s">
        <v>62</v>
      </c>
      <c r="G4" s="41" t="s">
        <v>294</v>
      </c>
      <c r="H4" s="42"/>
      <c r="I4" s="42" t="s">
        <v>295</v>
      </c>
      <c r="J4" s="50"/>
      <c r="K4" s="51"/>
      <c r="L4" s="51"/>
      <c r="M4" s="9"/>
      <c r="N4" s="9"/>
      <c r="O4" s="9"/>
      <c r="P4" s="9"/>
      <c r="Q4" s="9"/>
      <c r="R4" s="9"/>
      <c r="S4" s="9"/>
      <c r="T4" s="9"/>
      <c r="U4" s="9"/>
      <c r="V4" s="51" t="s">
        <v>296</v>
      </c>
      <c r="W4" s="9"/>
    </row>
    <row r="5" s="35" customFormat="1" ht="21" customHeight="1" spans="1:23">
      <c r="A5" s="39"/>
      <c r="B5" s="25"/>
      <c r="C5" s="23"/>
      <c r="D5" s="24"/>
      <c r="E5" s="25"/>
      <c r="F5" s="40"/>
      <c r="G5" s="43"/>
      <c r="H5" s="43"/>
      <c r="I5" s="43"/>
      <c r="J5" s="43"/>
      <c r="K5" s="52"/>
      <c r="L5" s="52"/>
      <c r="M5" s="43"/>
      <c r="N5" s="43"/>
      <c r="O5" s="43"/>
      <c r="P5" s="43"/>
      <c r="Q5" s="43"/>
      <c r="R5" s="43"/>
      <c r="S5" s="43"/>
      <c r="T5" s="43"/>
      <c r="U5" s="43"/>
      <c r="V5" s="52" t="s">
        <v>296</v>
      </c>
      <c r="W5" s="54"/>
    </row>
    <row r="6" ht="24" customHeight="1" spans="1:23">
      <c r="A6" s="39"/>
      <c r="B6" s="25"/>
      <c r="C6" s="22"/>
      <c r="D6" s="22"/>
      <c r="E6" s="28"/>
      <c r="F6" s="26"/>
      <c r="G6" s="9"/>
      <c r="H6" s="41"/>
      <c r="I6" s="50"/>
      <c r="J6" s="9"/>
      <c r="K6" s="51"/>
      <c r="L6" s="51"/>
      <c r="M6" s="9"/>
      <c r="N6" s="9"/>
      <c r="O6" s="9"/>
      <c r="P6" s="9"/>
      <c r="Q6" s="9"/>
      <c r="R6" s="9"/>
      <c r="S6" s="9"/>
      <c r="T6" s="9"/>
      <c r="U6" s="9"/>
      <c r="V6" s="51"/>
      <c r="W6" s="9"/>
    </row>
    <row r="7" ht="22" customHeight="1" spans="1:23">
      <c r="A7" s="44"/>
      <c r="B7" s="44"/>
      <c r="C7" s="45"/>
      <c r="D7" s="46"/>
      <c r="E7" s="45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7"/>
      <c r="B8" s="47"/>
      <c r="C8" s="47"/>
      <c r="D8" s="47"/>
      <c r="E8" s="47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8"/>
      <c r="B9" s="48"/>
      <c r="C9" s="48"/>
      <c r="D9" s="48"/>
      <c r="E9" s="48"/>
      <c r="F9" s="4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7"/>
      <c r="B10" s="47"/>
      <c r="C10" s="47"/>
      <c r="D10" s="47"/>
      <c r="E10" s="47"/>
      <c r="F10" s="4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18.75" spans="1:23">
      <c r="A13" s="12" t="s">
        <v>282</v>
      </c>
      <c r="B13" s="13"/>
      <c r="C13" s="13"/>
      <c r="D13" s="13"/>
      <c r="E13" s="14"/>
      <c r="F13" s="15"/>
      <c r="G13" s="29"/>
      <c r="H13" s="34"/>
      <c r="I13" s="34"/>
      <c r="J13" s="12" t="s">
        <v>271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3"/>
      <c r="W13" s="20"/>
    </row>
    <row r="14" ht="78" customHeight="1" spans="1:23">
      <c r="A14" s="16" t="s">
        <v>297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</sheetData>
  <mergeCells count="30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E2:E3"/>
    <mergeCell ref="E8:E9"/>
    <mergeCell ref="E10:E11"/>
    <mergeCell ref="F2:F3"/>
    <mergeCell ref="F8:F9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299</v>
      </c>
      <c r="B2" s="31" t="s">
        <v>253</v>
      </c>
      <c r="C2" s="31" t="s">
        <v>254</v>
      </c>
      <c r="D2" s="31" t="s">
        <v>255</v>
      </c>
      <c r="E2" s="31" t="s">
        <v>256</v>
      </c>
      <c r="F2" s="31" t="s">
        <v>257</v>
      </c>
      <c r="G2" s="30" t="s">
        <v>300</v>
      </c>
      <c r="H2" s="30" t="s">
        <v>301</v>
      </c>
      <c r="I2" s="30" t="s">
        <v>302</v>
      </c>
      <c r="J2" s="30" t="s">
        <v>301</v>
      </c>
      <c r="K2" s="30" t="s">
        <v>303</v>
      </c>
      <c r="L2" s="30" t="s">
        <v>301</v>
      </c>
      <c r="M2" s="31" t="s">
        <v>291</v>
      </c>
      <c r="N2" s="31" t="s">
        <v>266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299</v>
      </c>
      <c r="B4" s="33" t="s">
        <v>304</v>
      </c>
      <c r="C4" s="33" t="s">
        <v>292</v>
      </c>
      <c r="D4" s="33" t="s">
        <v>255</v>
      </c>
      <c r="E4" s="31" t="s">
        <v>256</v>
      </c>
      <c r="F4" s="31" t="s">
        <v>257</v>
      </c>
      <c r="G4" s="30" t="s">
        <v>300</v>
      </c>
      <c r="H4" s="30" t="s">
        <v>301</v>
      </c>
      <c r="I4" s="30" t="s">
        <v>302</v>
      </c>
      <c r="J4" s="30" t="s">
        <v>301</v>
      </c>
      <c r="K4" s="30" t="s">
        <v>303</v>
      </c>
      <c r="L4" s="30" t="s">
        <v>301</v>
      </c>
      <c r="M4" s="31" t="s">
        <v>291</v>
      </c>
      <c r="N4" s="31" t="s">
        <v>266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305</v>
      </c>
      <c r="B11" s="13"/>
      <c r="C11" s="13"/>
      <c r="D11" s="14"/>
      <c r="E11" s="15"/>
      <c r="F11" s="34"/>
      <c r="G11" s="29"/>
      <c r="H11" s="34"/>
      <c r="I11" s="12" t="s">
        <v>306</v>
      </c>
      <c r="J11" s="13"/>
      <c r="K11" s="13"/>
      <c r="L11" s="13"/>
      <c r="M11" s="13"/>
      <c r="N11" s="20"/>
    </row>
    <row r="12" ht="16.5" spans="1:14">
      <c r="A12" s="16" t="s">
        <v>307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F15" sqref="F15"/>
    </sheetView>
  </sheetViews>
  <sheetFormatPr defaultColWidth="9" defaultRowHeight="14.25" outlineLevelRow="7"/>
  <cols>
    <col min="1" max="2" width="7" customWidth="1"/>
    <col min="3" max="3" width="12.125" customWidth="1"/>
    <col min="4" max="4" width="19.4" customWidth="1"/>
    <col min="5" max="5" width="12.125" customWidth="1"/>
    <col min="6" max="6" width="19.6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291</v>
      </c>
      <c r="L2" s="5" t="s">
        <v>266</v>
      </c>
    </row>
    <row r="3" spans="1:12">
      <c r="A3" s="21" t="s">
        <v>293</v>
      </c>
      <c r="B3" s="22" t="s">
        <v>269</v>
      </c>
      <c r="C3" s="23" t="s">
        <v>267</v>
      </c>
      <c r="D3" s="24" t="s">
        <v>268</v>
      </c>
      <c r="E3" s="25" t="s">
        <v>115</v>
      </c>
      <c r="F3" s="26" t="s">
        <v>62</v>
      </c>
      <c r="G3" s="27" t="s">
        <v>313</v>
      </c>
      <c r="H3" s="9" t="s">
        <v>314</v>
      </c>
      <c r="I3" s="10"/>
      <c r="J3" s="10"/>
      <c r="K3" s="10" t="s">
        <v>315</v>
      </c>
      <c r="L3" s="9" t="s">
        <v>281</v>
      </c>
    </row>
    <row r="4" spans="1:12">
      <c r="A4" s="21"/>
      <c r="B4" s="22"/>
      <c r="C4" s="23"/>
      <c r="D4" s="24"/>
      <c r="E4" s="25"/>
      <c r="F4" s="26"/>
      <c r="G4" s="27"/>
      <c r="H4" s="9"/>
      <c r="I4" s="10"/>
      <c r="J4" s="10"/>
      <c r="K4" s="10"/>
      <c r="L4" s="10"/>
    </row>
    <row r="5" ht="18.75" spans="1:12">
      <c r="A5" s="21"/>
      <c r="B5" s="22"/>
      <c r="C5" s="22"/>
      <c r="D5" s="22"/>
      <c r="E5" s="28"/>
      <c r="F5" s="26"/>
      <c r="G5" s="27"/>
      <c r="H5" s="9"/>
      <c r="I5" s="10"/>
      <c r="J5" s="10"/>
      <c r="K5" s="10"/>
      <c r="L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2" t="s">
        <v>316</v>
      </c>
      <c r="B7" s="13"/>
      <c r="C7" s="13"/>
      <c r="D7" s="13"/>
      <c r="E7" s="14"/>
      <c r="F7" s="15"/>
      <c r="G7" s="29"/>
      <c r="H7" s="12" t="s">
        <v>317</v>
      </c>
      <c r="I7" s="13"/>
      <c r="J7" s="13"/>
      <c r="K7" s="13"/>
      <c r="L7" s="20"/>
    </row>
    <row r="8" ht="16.5" spans="1:12">
      <c r="A8" s="16" t="s">
        <v>318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292</v>
      </c>
      <c r="D2" s="5" t="s">
        <v>255</v>
      </c>
      <c r="E2" s="5" t="s">
        <v>256</v>
      </c>
      <c r="F2" s="4" t="s">
        <v>320</v>
      </c>
      <c r="G2" s="4" t="s">
        <v>275</v>
      </c>
      <c r="H2" s="6" t="s">
        <v>276</v>
      </c>
      <c r="I2" s="18" t="s">
        <v>278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279</v>
      </c>
      <c r="H3" s="8"/>
      <c r="I3" s="19"/>
    </row>
    <row r="4" spans="1:9">
      <c r="A4" s="9">
        <v>1</v>
      </c>
      <c r="B4" s="10" t="s">
        <v>295</v>
      </c>
      <c r="C4" s="9" t="s">
        <v>294</v>
      </c>
      <c r="D4" s="11" t="s">
        <v>115</v>
      </c>
      <c r="E4" s="9" t="s">
        <v>62</v>
      </c>
      <c r="F4" s="9">
        <v>-3</v>
      </c>
      <c r="G4" s="9">
        <v>-4</v>
      </c>
      <c r="H4" s="9"/>
      <c r="I4" s="9" t="s">
        <v>281</v>
      </c>
    </row>
    <row r="5" spans="1:9">
      <c r="A5" s="9"/>
      <c r="B5" s="10"/>
      <c r="C5" s="9"/>
      <c r="D5" s="11"/>
      <c r="E5" s="9"/>
      <c r="F5" s="9"/>
      <c r="G5" s="9"/>
      <c r="H5" s="9"/>
      <c r="I5" s="9"/>
    </row>
    <row r="6" spans="1:9">
      <c r="A6" s="9"/>
      <c r="B6" s="10"/>
      <c r="C6" s="9"/>
      <c r="D6" s="11"/>
      <c r="E6" s="9"/>
      <c r="F6" s="9"/>
      <c r="G6" s="9"/>
      <c r="H6" s="9"/>
      <c r="I6" s="9"/>
    </row>
    <row r="7" spans="1:9">
      <c r="A7" s="9"/>
      <c r="B7" s="10"/>
      <c r="C7" s="9"/>
      <c r="D7" s="11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2" t="s">
        <v>322</v>
      </c>
      <c r="B12" s="13"/>
      <c r="C12" s="13"/>
      <c r="D12" s="14"/>
      <c r="E12" s="15"/>
      <c r="F12" s="12" t="s">
        <v>323</v>
      </c>
      <c r="G12" s="13"/>
      <c r="H12" s="14"/>
      <c r="I12" s="20"/>
    </row>
    <row r="13" ht="16.5" spans="1:9">
      <c r="A13" s="16" t="s">
        <v>324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7.95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12"/>
    </row>
    <row r="4" ht="27.95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4" t="s">
        <v>41</v>
      </c>
      <c r="G4" s="404" t="s">
        <v>42</v>
      </c>
      <c r="H4" s="399" t="s">
        <v>41</v>
      </c>
      <c r="I4" s="413" t="s">
        <v>42</v>
      </c>
    </row>
    <row r="5" ht="27.95" customHeight="1" spans="2:9">
      <c r="B5" s="405" t="s">
        <v>43</v>
      </c>
      <c r="C5" s="10">
        <v>13</v>
      </c>
      <c r="D5" s="10">
        <v>0</v>
      </c>
      <c r="E5" s="10">
        <v>1</v>
      </c>
      <c r="F5" s="406">
        <v>0</v>
      </c>
      <c r="G5" s="406">
        <v>1</v>
      </c>
      <c r="H5" s="10">
        <v>1</v>
      </c>
      <c r="I5" s="414">
        <v>2</v>
      </c>
    </row>
    <row r="6" ht="27.95" customHeight="1" spans="2:9">
      <c r="B6" s="405" t="s">
        <v>44</v>
      </c>
      <c r="C6" s="10">
        <v>20</v>
      </c>
      <c r="D6" s="10">
        <v>0</v>
      </c>
      <c r="E6" s="10">
        <v>1</v>
      </c>
      <c r="F6" s="406">
        <v>1</v>
      </c>
      <c r="G6" s="406">
        <v>2</v>
      </c>
      <c r="H6" s="10">
        <v>2</v>
      </c>
      <c r="I6" s="414">
        <v>3</v>
      </c>
    </row>
    <row r="7" ht="27.95" customHeight="1" spans="2:9">
      <c r="B7" s="405" t="s">
        <v>45</v>
      </c>
      <c r="C7" s="10">
        <v>32</v>
      </c>
      <c r="D7" s="10">
        <v>0</v>
      </c>
      <c r="E7" s="10">
        <v>1</v>
      </c>
      <c r="F7" s="406">
        <v>2</v>
      </c>
      <c r="G7" s="406">
        <v>3</v>
      </c>
      <c r="H7" s="10">
        <v>3</v>
      </c>
      <c r="I7" s="414">
        <v>4</v>
      </c>
    </row>
    <row r="8" ht="27.95" customHeight="1" spans="2:9">
      <c r="B8" s="405" t="s">
        <v>46</v>
      </c>
      <c r="C8" s="10">
        <v>50</v>
      </c>
      <c r="D8" s="10">
        <v>1</v>
      </c>
      <c r="E8" s="10">
        <v>2</v>
      </c>
      <c r="F8" s="406">
        <v>3</v>
      </c>
      <c r="G8" s="406">
        <v>4</v>
      </c>
      <c r="H8" s="10">
        <v>5</v>
      </c>
      <c r="I8" s="414">
        <v>6</v>
      </c>
    </row>
    <row r="9" ht="27.95" customHeight="1" spans="2:9">
      <c r="B9" s="405" t="s">
        <v>47</v>
      </c>
      <c r="C9" s="10">
        <v>80</v>
      </c>
      <c r="D9" s="10">
        <v>2</v>
      </c>
      <c r="E9" s="10">
        <v>3</v>
      </c>
      <c r="F9" s="406">
        <v>5</v>
      </c>
      <c r="G9" s="406">
        <v>6</v>
      </c>
      <c r="H9" s="10">
        <v>7</v>
      </c>
      <c r="I9" s="414">
        <v>8</v>
      </c>
    </row>
    <row r="10" ht="27.95" customHeight="1" spans="2:9">
      <c r="B10" s="405" t="s">
        <v>48</v>
      </c>
      <c r="C10" s="10">
        <v>125</v>
      </c>
      <c r="D10" s="10">
        <v>3</v>
      </c>
      <c r="E10" s="10">
        <v>4</v>
      </c>
      <c r="F10" s="406">
        <v>7</v>
      </c>
      <c r="G10" s="406">
        <v>8</v>
      </c>
      <c r="H10" s="10">
        <v>10</v>
      </c>
      <c r="I10" s="414">
        <v>11</v>
      </c>
    </row>
    <row r="11" ht="27.95" customHeight="1" spans="2:9">
      <c r="B11" s="405" t="s">
        <v>49</v>
      </c>
      <c r="C11" s="10">
        <v>200</v>
      </c>
      <c r="D11" s="10">
        <v>5</v>
      </c>
      <c r="E11" s="10">
        <v>6</v>
      </c>
      <c r="F11" s="406">
        <v>10</v>
      </c>
      <c r="G11" s="406">
        <v>11</v>
      </c>
      <c r="H11" s="10">
        <v>14</v>
      </c>
      <c r="I11" s="414">
        <v>15</v>
      </c>
    </row>
    <row r="12" ht="27.95" customHeight="1" spans="2:9">
      <c r="B12" s="407" t="s">
        <v>50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51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topLeftCell="A9" workbookViewId="0">
      <selection activeCell="O22" sqref="O22"/>
    </sheetView>
  </sheetViews>
  <sheetFormatPr defaultColWidth="10.375" defaultRowHeight="16.5" customHeight="1"/>
  <cols>
    <col min="1" max="1" width="11.125" style="215" customWidth="1"/>
    <col min="2" max="9" width="10.375" style="215"/>
    <col min="10" max="10" width="8.875" style="215" customWidth="1"/>
    <col min="11" max="11" width="12" style="215" customWidth="1"/>
    <col min="12" max="16384" width="10.375" style="215"/>
  </cols>
  <sheetData>
    <row r="1" ht="21" spans="1:11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16" t="s">
        <v>53</v>
      </c>
      <c r="B2" s="217" t="s">
        <v>54</v>
      </c>
      <c r="C2" s="217"/>
      <c r="D2" s="218" t="s">
        <v>55</v>
      </c>
      <c r="E2" s="218"/>
      <c r="F2" s="219" t="s">
        <v>56</v>
      </c>
      <c r="G2" s="219"/>
      <c r="H2" s="220" t="s">
        <v>57</v>
      </c>
      <c r="I2" s="292" t="s">
        <v>56</v>
      </c>
      <c r="J2" s="292"/>
      <c r="K2" s="293"/>
    </row>
    <row r="3" ht="14.25" spans="1:11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ht="14.25" spans="1:11">
      <c r="A4" s="227" t="s">
        <v>61</v>
      </c>
      <c r="B4" s="131" t="s">
        <v>62</v>
      </c>
      <c r="C4" s="132"/>
      <c r="D4" s="227" t="s">
        <v>63</v>
      </c>
      <c r="E4" s="228"/>
      <c r="F4" s="229">
        <v>45672</v>
      </c>
      <c r="G4" s="230"/>
      <c r="H4" s="227" t="s">
        <v>64</v>
      </c>
      <c r="I4" s="228"/>
      <c r="J4" s="131" t="s">
        <v>65</v>
      </c>
      <c r="K4" s="132" t="s">
        <v>66</v>
      </c>
    </row>
    <row r="5" ht="14.25" spans="1:11">
      <c r="A5" s="231" t="s">
        <v>67</v>
      </c>
      <c r="B5" s="131" t="s">
        <v>68</v>
      </c>
      <c r="C5" s="132"/>
      <c r="D5" s="227" t="s">
        <v>69</v>
      </c>
      <c r="E5" s="228"/>
      <c r="F5" s="229">
        <v>45638</v>
      </c>
      <c r="G5" s="230"/>
      <c r="H5" s="227" t="s">
        <v>70</v>
      </c>
      <c r="I5" s="228"/>
      <c r="J5" s="131" t="s">
        <v>65</v>
      </c>
      <c r="K5" s="132" t="s">
        <v>66</v>
      </c>
    </row>
    <row r="6" ht="14.25" spans="1:11">
      <c r="A6" s="227" t="s">
        <v>71</v>
      </c>
      <c r="B6" s="232">
        <v>1</v>
      </c>
      <c r="C6" s="233">
        <v>6</v>
      </c>
      <c r="D6" s="231" t="s">
        <v>72</v>
      </c>
      <c r="E6" s="234"/>
      <c r="F6" s="229">
        <v>45648</v>
      </c>
      <c r="G6" s="230"/>
      <c r="H6" s="227" t="s">
        <v>73</v>
      </c>
      <c r="I6" s="228"/>
      <c r="J6" s="131" t="s">
        <v>65</v>
      </c>
      <c r="K6" s="132" t="s">
        <v>66</v>
      </c>
    </row>
    <row r="7" ht="14.25" spans="1:11">
      <c r="A7" s="227" t="s">
        <v>74</v>
      </c>
      <c r="B7" s="235">
        <v>3000</v>
      </c>
      <c r="C7" s="236"/>
      <c r="D7" s="231" t="s">
        <v>75</v>
      </c>
      <c r="E7" s="237"/>
      <c r="F7" s="229">
        <v>45651</v>
      </c>
      <c r="G7" s="230"/>
      <c r="H7" s="227" t="s">
        <v>76</v>
      </c>
      <c r="I7" s="228"/>
      <c r="J7" s="131" t="s">
        <v>65</v>
      </c>
      <c r="K7" s="132" t="s">
        <v>66</v>
      </c>
    </row>
    <row r="8" ht="15" spans="1:14">
      <c r="A8" s="238" t="s">
        <v>77</v>
      </c>
      <c r="B8" s="239"/>
      <c r="C8" s="240"/>
      <c r="D8" s="241" t="s">
        <v>78</v>
      </c>
      <c r="E8" s="242"/>
      <c r="F8" s="243">
        <v>45654</v>
      </c>
      <c r="G8" s="244"/>
      <c r="H8" s="241" t="s">
        <v>79</v>
      </c>
      <c r="I8" s="242"/>
      <c r="J8" s="261" t="s">
        <v>65</v>
      </c>
      <c r="K8" s="294" t="s">
        <v>66</v>
      </c>
      <c r="N8" s="374"/>
    </row>
    <row r="9" ht="15" spans="1:11">
      <c r="A9" s="327" t="s">
        <v>80</v>
      </c>
      <c r="B9" s="328"/>
      <c r="C9" s="328"/>
      <c r="D9" s="328"/>
      <c r="E9" s="328"/>
      <c r="F9" s="328"/>
      <c r="G9" s="328"/>
      <c r="H9" s="328"/>
      <c r="I9" s="328"/>
      <c r="J9" s="328"/>
      <c r="K9" s="375"/>
    </row>
    <row r="10" ht="15" spans="1:11">
      <c r="A10" s="329" t="s">
        <v>81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76"/>
    </row>
    <row r="11" ht="14.25" spans="1:11">
      <c r="A11" s="331" t="s">
        <v>82</v>
      </c>
      <c r="B11" s="332" t="s">
        <v>83</v>
      </c>
      <c r="C11" s="333" t="s">
        <v>84</v>
      </c>
      <c r="D11" s="334"/>
      <c r="E11" s="335" t="s">
        <v>85</v>
      </c>
      <c r="F11" s="332" t="s">
        <v>83</v>
      </c>
      <c r="G11" s="333" t="s">
        <v>84</v>
      </c>
      <c r="H11" s="333" t="s">
        <v>86</v>
      </c>
      <c r="I11" s="335" t="s">
        <v>87</v>
      </c>
      <c r="J11" s="332" t="s">
        <v>83</v>
      </c>
      <c r="K11" s="377" t="s">
        <v>84</v>
      </c>
    </row>
    <row r="12" ht="14.25" spans="1:11">
      <c r="A12" s="231" t="s">
        <v>88</v>
      </c>
      <c r="B12" s="251" t="s">
        <v>83</v>
      </c>
      <c r="C12" s="131" t="s">
        <v>84</v>
      </c>
      <c r="D12" s="237"/>
      <c r="E12" s="234" t="s">
        <v>89</v>
      </c>
      <c r="F12" s="251" t="s">
        <v>83</v>
      </c>
      <c r="G12" s="131" t="s">
        <v>84</v>
      </c>
      <c r="H12" s="131" t="s">
        <v>86</v>
      </c>
      <c r="I12" s="234" t="s">
        <v>90</v>
      </c>
      <c r="J12" s="251" t="s">
        <v>83</v>
      </c>
      <c r="K12" s="132" t="s">
        <v>84</v>
      </c>
    </row>
    <row r="13" ht="14.25" spans="1:11">
      <c r="A13" s="231" t="s">
        <v>91</v>
      </c>
      <c r="B13" s="251" t="s">
        <v>83</v>
      </c>
      <c r="C13" s="131" t="s">
        <v>84</v>
      </c>
      <c r="D13" s="237"/>
      <c r="E13" s="234" t="s">
        <v>92</v>
      </c>
      <c r="F13" s="131" t="s">
        <v>93</v>
      </c>
      <c r="G13" s="131" t="s">
        <v>94</v>
      </c>
      <c r="H13" s="131" t="s">
        <v>86</v>
      </c>
      <c r="I13" s="234" t="s">
        <v>95</v>
      </c>
      <c r="J13" s="251" t="s">
        <v>83</v>
      </c>
      <c r="K13" s="132" t="s">
        <v>84</v>
      </c>
    </row>
    <row r="14" ht="15" spans="1:11">
      <c r="A14" s="241" t="s">
        <v>96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96"/>
    </row>
    <row r="15" ht="15" spans="1:11">
      <c r="A15" s="329" t="s">
        <v>97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76"/>
    </row>
    <row r="16" ht="14.25" spans="1:11">
      <c r="A16" s="336" t="s">
        <v>98</v>
      </c>
      <c r="B16" s="333" t="s">
        <v>93</v>
      </c>
      <c r="C16" s="333" t="s">
        <v>94</v>
      </c>
      <c r="D16" s="337"/>
      <c r="E16" s="338" t="s">
        <v>99</v>
      </c>
      <c r="F16" s="333" t="s">
        <v>93</v>
      </c>
      <c r="G16" s="333" t="s">
        <v>94</v>
      </c>
      <c r="H16" s="339"/>
      <c r="I16" s="338" t="s">
        <v>100</v>
      </c>
      <c r="J16" s="333" t="s">
        <v>93</v>
      </c>
      <c r="K16" s="377" t="s">
        <v>94</v>
      </c>
    </row>
    <row r="17" customHeight="1" spans="1:22">
      <c r="A17" s="268" t="s">
        <v>101</v>
      </c>
      <c r="B17" s="131" t="s">
        <v>93</v>
      </c>
      <c r="C17" s="131" t="s">
        <v>94</v>
      </c>
      <c r="D17" s="340"/>
      <c r="E17" s="269" t="s">
        <v>102</v>
      </c>
      <c r="F17" s="131" t="s">
        <v>93</v>
      </c>
      <c r="G17" s="131" t="s">
        <v>94</v>
      </c>
      <c r="H17" s="341"/>
      <c r="I17" s="269" t="s">
        <v>103</v>
      </c>
      <c r="J17" s="131" t="s">
        <v>93</v>
      </c>
      <c r="K17" s="132" t="s">
        <v>94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11">
      <c r="A18" s="342" t="s">
        <v>104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79"/>
    </row>
    <row r="19" s="325" customFormat="1" ht="18" customHeight="1" spans="1:11">
      <c r="A19" s="329" t="s">
        <v>105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76"/>
    </row>
    <row r="20" customHeight="1" spans="1:11">
      <c r="A20" s="344" t="s">
        <v>106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80"/>
    </row>
    <row r="21" ht="21.75" customHeight="1" spans="1:11">
      <c r="A21" s="346" t="s">
        <v>107</v>
      </c>
      <c r="B21" s="347" t="s">
        <v>108</v>
      </c>
      <c r="C21" s="347" t="s">
        <v>109</v>
      </c>
      <c r="D21" s="347" t="s">
        <v>110</v>
      </c>
      <c r="E21" s="347" t="s">
        <v>111</v>
      </c>
      <c r="F21" s="347" t="s">
        <v>112</v>
      </c>
      <c r="G21" s="347" t="s">
        <v>113</v>
      </c>
      <c r="H21" s="347"/>
      <c r="I21" s="381"/>
      <c r="J21" s="222"/>
      <c r="K21" s="298" t="s">
        <v>114</v>
      </c>
    </row>
    <row r="22" ht="23" customHeight="1" spans="1:11">
      <c r="A22" s="348" t="s">
        <v>115</v>
      </c>
      <c r="B22" s="349" t="s">
        <v>93</v>
      </c>
      <c r="C22" s="349" t="s">
        <v>93</v>
      </c>
      <c r="D22" s="349" t="s">
        <v>93</v>
      </c>
      <c r="E22" s="349" t="s">
        <v>93</v>
      </c>
      <c r="F22" s="349" t="s">
        <v>93</v>
      </c>
      <c r="G22" s="349" t="s">
        <v>93</v>
      </c>
      <c r="H22" s="349"/>
      <c r="I22" s="349"/>
      <c r="J22" s="349"/>
      <c r="K22" s="382"/>
    </row>
    <row r="23" ht="23" customHeight="1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83"/>
    </row>
    <row r="24" ht="23" customHeight="1" spans="1:1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83"/>
    </row>
    <row r="25" ht="23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84"/>
    </row>
    <row r="26" ht="23" customHeight="1" spans="1:11">
      <c r="A26" s="350"/>
      <c r="B26" s="349"/>
      <c r="C26" s="349"/>
      <c r="D26" s="349"/>
      <c r="E26" s="349"/>
      <c r="F26" s="349"/>
      <c r="G26" s="349"/>
      <c r="H26" s="349"/>
      <c r="I26" s="349"/>
      <c r="J26" s="349"/>
      <c r="K26" s="384"/>
    </row>
    <row r="27" ht="23" customHeight="1" spans="1:11">
      <c r="A27" s="350"/>
      <c r="B27" s="349"/>
      <c r="C27" s="349"/>
      <c r="D27" s="349"/>
      <c r="E27" s="349"/>
      <c r="F27" s="349"/>
      <c r="G27" s="349"/>
      <c r="H27" s="349"/>
      <c r="I27" s="349"/>
      <c r="J27" s="349"/>
      <c r="K27" s="384"/>
    </row>
    <row r="28" ht="23" customHeight="1" spans="1:11">
      <c r="A28" s="260"/>
      <c r="B28" s="351"/>
      <c r="C28" s="351"/>
      <c r="D28" s="351"/>
      <c r="E28" s="351"/>
      <c r="F28" s="351"/>
      <c r="G28" s="351"/>
      <c r="H28" s="351"/>
      <c r="I28" s="351"/>
      <c r="J28" s="351"/>
      <c r="K28" s="385"/>
    </row>
    <row r="29" ht="18" customHeight="1" spans="1:11">
      <c r="A29" s="352" t="s">
        <v>116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86"/>
    </row>
    <row r="30" ht="18.75" customHeight="1" spans="1:1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87"/>
    </row>
    <row r="31" ht="18.75" customHeight="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88"/>
    </row>
    <row r="32" ht="18" customHeight="1" spans="1:11">
      <c r="A32" s="352" t="s">
        <v>117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86"/>
    </row>
    <row r="33" ht="14.25" spans="1:11">
      <c r="A33" s="358" t="s">
        <v>93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89"/>
    </row>
    <row r="34" ht="15" spans="1:11">
      <c r="A34" s="139" t="s">
        <v>118</v>
      </c>
      <c r="B34" s="141"/>
      <c r="C34" s="131" t="s">
        <v>65</v>
      </c>
      <c r="D34" s="131" t="s">
        <v>66</v>
      </c>
      <c r="E34" s="360" t="s">
        <v>119</v>
      </c>
      <c r="F34" s="361"/>
      <c r="G34" s="361"/>
      <c r="H34" s="361"/>
      <c r="I34" s="361"/>
      <c r="J34" s="361"/>
      <c r="K34" s="390"/>
    </row>
    <row r="35" ht="15" spans="1:11">
      <c r="A35" s="362" t="s">
        <v>120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21" customHeight="1" spans="1:11">
      <c r="A36" s="363" t="s">
        <v>121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91"/>
    </row>
    <row r="37" ht="21" customHeight="1" spans="1:11">
      <c r="A37" s="276" t="s">
        <v>122</v>
      </c>
      <c r="B37" s="277"/>
      <c r="C37" s="277"/>
      <c r="D37" s="277"/>
      <c r="E37" s="277"/>
      <c r="F37" s="277"/>
      <c r="G37" s="277"/>
      <c r="H37" s="277"/>
      <c r="I37" s="277"/>
      <c r="J37" s="277"/>
      <c r="K37" s="307"/>
    </row>
    <row r="38" ht="21" customHeight="1" spans="1:11">
      <c r="A38" s="276" t="s">
        <v>123</v>
      </c>
      <c r="B38" s="277"/>
      <c r="C38" s="277"/>
      <c r="D38" s="277"/>
      <c r="E38" s="277"/>
      <c r="F38" s="277"/>
      <c r="G38" s="277"/>
      <c r="H38" s="277"/>
      <c r="I38" s="277"/>
      <c r="J38" s="277"/>
      <c r="K38" s="307"/>
    </row>
    <row r="39" ht="21" customHeight="1" spans="1:11">
      <c r="A39" s="276" t="s">
        <v>124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307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7"/>
    </row>
    <row r="41" ht="21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7"/>
    </row>
    <row r="42" ht="21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7"/>
    </row>
    <row r="43" ht="15" spans="1:11">
      <c r="A43" s="271" t="s">
        <v>125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5"/>
    </row>
    <row r="44" ht="15" spans="1:11">
      <c r="A44" s="329" t="s">
        <v>126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6"/>
    </row>
    <row r="45" ht="14.25" spans="1:11">
      <c r="A45" s="336" t="s">
        <v>127</v>
      </c>
      <c r="B45" s="333" t="s">
        <v>93</v>
      </c>
      <c r="C45" s="333" t="s">
        <v>94</v>
      </c>
      <c r="D45" s="333" t="s">
        <v>86</v>
      </c>
      <c r="E45" s="338" t="s">
        <v>128</v>
      </c>
      <c r="F45" s="333" t="s">
        <v>93</v>
      </c>
      <c r="G45" s="333" t="s">
        <v>94</v>
      </c>
      <c r="H45" s="333" t="s">
        <v>86</v>
      </c>
      <c r="I45" s="338" t="s">
        <v>129</v>
      </c>
      <c r="J45" s="333" t="s">
        <v>93</v>
      </c>
      <c r="K45" s="377" t="s">
        <v>94</v>
      </c>
    </row>
    <row r="46" ht="14.25" spans="1:11">
      <c r="A46" s="268" t="s">
        <v>85</v>
      </c>
      <c r="B46" s="131" t="s">
        <v>93</v>
      </c>
      <c r="C46" s="131" t="s">
        <v>94</v>
      </c>
      <c r="D46" s="131" t="s">
        <v>86</v>
      </c>
      <c r="E46" s="269" t="s">
        <v>92</v>
      </c>
      <c r="F46" s="131" t="s">
        <v>93</v>
      </c>
      <c r="G46" s="131" t="s">
        <v>94</v>
      </c>
      <c r="H46" s="131" t="s">
        <v>86</v>
      </c>
      <c r="I46" s="269" t="s">
        <v>103</v>
      </c>
      <c r="J46" s="131" t="s">
        <v>93</v>
      </c>
      <c r="K46" s="132" t="s">
        <v>94</v>
      </c>
    </row>
    <row r="47" ht="15" spans="1:11">
      <c r="A47" s="241" t="s">
        <v>96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96"/>
    </row>
    <row r="48" ht="15" spans="1:11">
      <c r="A48" s="362" t="s">
        <v>130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363"/>
      <c r="B49" s="364"/>
      <c r="C49" s="364"/>
      <c r="D49" s="364"/>
      <c r="E49" s="364"/>
      <c r="F49" s="364"/>
      <c r="G49" s="364"/>
      <c r="H49" s="364"/>
      <c r="I49" s="364"/>
      <c r="J49" s="364"/>
      <c r="K49" s="391"/>
    </row>
    <row r="50" ht="15" spans="1:11">
      <c r="A50" s="365" t="s">
        <v>131</v>
      </c>
      <c r="B50" s="366" t="s">
        <v>132</v>
      </c>
      <c r="C50" s="366"/>
      <c r="D50" s="367" t="s">
        <v>133</v>
      </c>
      <c r="E50" s="368" t="s">
        <v>134</v>
      </c>
      <c r="F50" s="369" t="s">
        <v>135</v>
      </c>
      <c r="G50" s="370">
        <v>45639</v>
      </c>
      <c r="H50" s="371" t="s">
        <v>136</v>
      </c>
      <c r="I50" s="392"/>
      <c r="J50" s="393" t="s">
        <v>137</v>
      </c>
      <c r="K50" s="394"/>
    </row>
    <row r="51" ht="15" spans="1:11">
      <c r="A51" s="362" t="s">
        <v>138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</row>
    <row r="52" ht="15" spans="1:11">
      <c r="A52" s="372" t="s">
        <v>139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95"/>
    </row>
    <row r="53" ht="15" spans="1:11">
      <c r="A53" s="365" t="s">
        <v>131</v>
      </c>
      <c r="B53" s="366" t="s">
        <v>132</v>
      </c>
      <c r="C53" s="366"/>
      <c r="D53" s="367" t="s">
        <v>133</v>
      </c>
      <c r="E53" s="368" t="s">
        <v>134</v>
      </c>
      <c r="F53" s="369" t="s">
        <v>135</v>
      </c>
      <c r="G53" s="370">
        <v>45639</v>
      </c>
      <c r="H53" s="371" t="s">
        <v>136</v>
      </c>
      <c r="I53" s="392"/>
      <c r="J53" s="393" t="s">
        <v>137</v>
      </c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tabSelected="1" workbookViewId="0">
      <selection activeCell="L5" sqref="L5"/>
    </sheetView>
  </sheetViews>
  <sheetFormatPr defaultColWidth="9" defaultRowHeight="14.25"/>
  <cols>
    <col min="1" max="1" width="13.625" style="68" customWidth="1"/>
    <col min="2" max="2" width="9" style="68" customWidth="1"/>
    <col min="3" max="4" width="8.5" style="69" customWidth="1"/>
    <col min="5" max="7" width="8.5" style="68" customWidth="1"/>
    <col min="8" max="8" width="8.875" style="68" customWidth="1"/>
    <col min="9" max="9" width="6.25" style="68" customWidth="1"/>
    <col min="10" max="10" width="2.75" style="68" customWidth="1"/>
    <col min="11" max="11" width="9.15833333333333" style="68" customWidth="1"/>
    <col min="12" max="12" width="11.5" style="68" customWidth="1"/>
    <col min="13" max="16" width="9.75" style="68" customWidth="1"/>
    <col min="17" max="17" width="9.75" style="313" customWidth="1"/>
    <col min="18" max="255" width="9" style="68"/>
    <col min="256" max="16384" width="9" style="71"/>
  </cols>
  <sheetData>
    <row r="1" s="68" customFormat="1" ht="29" customHeight="1" spans="1:258">
      <c r="A1" s="72" t="s">
        <v>140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1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</row>
    <row r="2" s="68" customFormat="1" ht="20" customHeight="1" spans="1:258">
      <c r="A2" s="75" t="s">
        <v>61</v>
      </c>
      <c r="B2" s="76" t="str">
        <f>首期!B4</f>
        <v>TAJJAM81233</v>
      </c>
      <c r="C2" s="77"/>
      <c r="D2" s="78"/>
      <c r="E2" s="79" t="s">
        <v>67</v>
      </c>
      <c r="F2" s="80" t="str">
        <f>首期!B5</f>
        <v>男式功能短袖T恤</v>
      </c>
      <c r="G2" s="80"/>
      <c r="H2" s="80"/>
      <c r="I2" s="80"/>
      <c r="J2" s="98"/>
      <c r="K2" s="99" t="s">
        <v>57</v>
      </c>
      <c r="L2" s="100" t="s">
        <v>56</v>
      </c>
      <c r="M2" s="100"/>
      <c r="N2" s="100"/>
      <c r="O2" s="100"/>
      <c r="P2" s="207"/>
      <c r="Q2" s="212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</row>
    <row r="3" s="68" customFormat="1" ht="15" spans="1:258">
      <c r="A3" s="81" t="s">
        <v>141</v>
      </c>
      <c r="B3" s="82" t="s">
        <v>142</v>
      </c>
      <c r="C3" s="83"/>
      <c r="D3" s="82"/>
      <c r="E3" s="82"/>
      <c r="F3" s="82"/>
      <c r="G3" s="82"/>
      <c r="H3" s="82"/>
      <c r="I3" s="102"/>
      <c r="J3" s="103"/>
      <c r="K3" s="104" t="s">
        <v>143</v>
      </c>
      <c r="L3" s="104"/>
      <c r="M3" s="104"/>
      <c r="N3" s="104"/>
      <c r="O3" s="104"/>
      <c r="P3" s="319"/>
      <c r="Q3" s="213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</row>
    <row r="4" s="68" customFormat="1" ht="16.5" spans="1:258">
      <c r="A4" s="81"/>
      <c r="B4" s="84" t="s">
        <v>144</v>
      </c>
      <c r="C4" s="85" t="s">
        <v>108</v>
      </c>
      <c r="D4" s="85" t="s">
        <v>109</v>
      </c>
      <c r="E4" s="86" t="s">
        <v>110</v>
      </c>
      <c r="F4" s="85" t="s">
        <v>111</v>
      </c>
      <c r="G4" s="85" t="s">
        <v>145</v>
      </c>
      <c r="H4" s="85" t="s">
        <v>146</v>
      </c>
      <c r="I4" s="106"/>
      <c r="J4" s="103"/>
      <c r="K4" s="320"/>
      <c r="L4" s="321" t="s">
        <v>115</v>
      </c>
      <c r="M4" s="322" t="s">
        <v>110</v>
      </c>
      <c r="N4" s="322" t="s">
        <v>110</v>
      </c>
      <c r="O4" s="322"/>
      <c r="P4" s="321" t="s">
        <v>115</v>
      </c>
      <c r="Q4" s="214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</row>
    <row r="5" s="68" customFormat="1" ht="16.5" spans="1:258">
      <c r="A5" s="81"/>
      <c r="B5" s="84"/>
      <c r="C5" s="85" t="s">
        <v>147</v>
      </c>
      <c r="D5" s="85" t="s">
        <v>148</v>
      </c>
      <c r="E5" s="86" t="s">
        <v>149</v>
      </c>
      <c r="F5" s="85" t="s">
        <v>150</v>
      </c>
      <c r="G5" s="85" t="s">
        <v>151</v>
      </c>
      <c r="H5" s="85" t="s">
        <v>152</v>
      </c>
      <c r="I5" s="106"/>
      <c r="J5" s="108"/>
      <c r="K5" s="109"/>
      <c r="L5" s="110"/>
      <c r="M5" s="110" t="s">
        <v>153</v>
      </c>
      <c r="N5" s="110" t="s">
        <v>154</v>
      </c>
      <c r="O5" s="323"/>
      <c r="P5" s="110" t="s">
        <v>110</v>
      </c>
      <c r="Q5" s="11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</row>
    <row r="6" s="68" customFormat="1" ht="20" customHeight="1" spans="1:258">
      <c r="A6" s="206" t="s">
        <v>155</v>
      </c>
      <c r="B6" s="88" t="s">
        <v>156</v>
      </c>
      <c r="C6" s="89">
        <f>D6-1</f>
        <v>65</v>
      </c>
      <c r="D6" s="89">
        <f>E6-2</f>
        <v>66</v>
      </c>
      <c r="E6" s="89">
        <v>68</v>
      </c>
      <c r="F6" s="89">
        <f>E6+2</f>
        <v>70</v>
      </c>
      <c r="G6" s="89">
        <f>F6+2</f>
        <v>72</v>
      </c>
      <c r="H6" s="89">
        <f>G6+1</f>
        <v>73</v>
      </c>
      <c r="I6" s="88"/>
      <c r="J6" s="108"/>
      <c r="K6" s="112"/>
      <c r="L6" s="112"/>
      <c r="M6" s="209" t="s">
        <v>157</v>
      </c>
      <c r="N6" s="112" t="s">
        <v>158</v>
      </c>
      <c r="O6" s="112"/>
      <c r="P6" s="112" t="s">
        <v>158</v>
      </c>
      <c r="Q6" s="113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</row>
    <row r="7" s="68" customFormat="1" ht="20" customHeight="1" spans="1:258">
      <c r="A7" s="206" t="s">
        <v>159</v>
      </c>
      <c r="B7" s="88" t="s">
        <v>160</v>
      </c>
      <c r="C7" s="89">
        <f>D7-0.6</f>
        <v>41.2</v>
      </c>
      <c r="D7" s="89">
        <f>E7-1.2</f>
        <v>41.8</v>
      </c>
      <c r="E7" s="89">
        <v>43</v>
      </c>
      <c r="F7" s="89">
        <f>E7+1.2</f>
        <v>44.2</v>
      </c>
      <c r="G7" s="89">
        <f>F7+1.2</f>
        <v>45.4</v>
      </c>
      <c r="H7" s="89">
        <f>G7+0.6</f>
        <v>46</v>
      </c>
      <c r="I7" s="88"/>
      <c r="J7" s="108"/>
      <c r="K7" s="112"/>
      <c r="L7" s="112"/>
      <c r="M7" s="112" t="s">
        <v>161</v>
      </c>
      <c r="N7" s="112" t="s">
        <v>161</v>
      </c>
      <c r="O7" s="112"/>
      <c r="P7" s="112"/>
      <c r="Q7" s="113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</row>
    <row r="8" s="68" customFormat="1" ht="20" customHeight="1" spans="1:258">
      <c r="A8" s="206" t="s">
        <v>162</v>
      </c>
      <c r="B8" s="88" t="s">
        <v>160</v>
      </c>
      <c r="C8" s="89">
        <f t="shared" ref="C8:C10" si="0">D8-4</f>
        <v>98</v>
      </c>
      <c r="D8" s="89">
        <f t="shared" ref="D8:D10" si="1">E8-4</f>
        <v>102</v>
      </c>
      <c r="E8" s="89">
        <v>106</v>
      </c>
      <c r="F8" s="89">
        <f t="shared" ref="F8:F10" si="2">E8+4</f>
        <v>110</v>
      </c>
      <c r="G8" s="89">
        <f>F8+4</f>
        <v>114</v>
      </c>
      <c r="H8" s="89">
        <f t="shared" ref="H8:H10" si="3">G8+6</f>
        <v>120</v>
      </c>
      <c r="I8" s="88"/>
      <c r="J8" s="108"/>
      <c r="K8" s="112"/>
      <c r="L8" s="112"/>
      <c r="M8" s="112" t="s">
        <v>163</v>
      </c>
      <c r="N8" s="112" t="s">
        <v>164</v>
      </c>
      <c r="O8" s="112"/>
      <c r="P8" s="112" t="s">
        <v>161</v>
      </c>
      <c r="Q8" s="113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</row>
    <row r="9" s="68" customFormat="1" ht="20" customHeight="1" spans="1:258">
      <c r="A9" s="206" t="s">
        <v>165</v>
      </c>
      <c r="B9" s="88" t="s">
        <v>160</v>
      </c>
      <c r="C9" s="89">
        <f t="shared" si="0"/>
        <v>96</v>
      </c>
      <c r="D9" s="89">
        <f t="shared" si="1"/>
        <v>100</v>
      </c>
      <c r="E9" s="89">
        <v>104</v>
      </c>
      <c r="F9" s="89">
        <f t="shared" si="2"/>
        <v>108</v>
      </c>
      <c r="G9" s="89">
        <f>F9+5</f>
        <v>113</v>
      </c>
      <c r="H9" s="89">
        <f t="shared" si="3"/>
        <v>119</v>
      </c>
      <c r="I9" s="88"/>
      <c r="J9" s="108"/>
      <c r="K9" s="112"/>
      <c r="L9" s="112"/>
      <c r="M9" s="112" t="s">
        <v>161</v>
      </c>
      <c r="N9" s="112" t="s">
        <v>161</v>
      </c>
      <c r="O9" s="112"/>
      <c r="P9" s="112"/>
      <c r="Q9" s="113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</row>
    <row r="10" s="68" customFormat="1" ht="20" customHeight="1" spans="1:258">
      <c r="A10" s="206" t="s">
        <v>166</v>
      </c>
      <c r="B10" s="88" t="s">
        <v>156</v>
      </c>
      <c r="C10" s="89">
        <f t="shared" si="0"/>
        <v>96</v>
      </c>
      <c r="D10" s="89">
        <f t="shared" si="1"/>
        <v>100</v>
      </c>
      <c r="E10" s="89">
        <v>104</v>
      </c>
      <c r="F10" s="89">
        <f t="shared" si="2"/>
        <v>108</v>
      </c>
      <c r="G10" s="89">
        <f>F10+5</f>
        <v>113</v>
      </c>
      <c r="H10" s="89">
        <f t="shared" si="3"/>
        <v>119</v>
      </c>
      <c r="I10" s="88"/>
      <c r="J10" s="108"/>
      <c r="K10" s="112"/>
      <c r="L10" s="112"/>
      <c r="M10" s="112" t="s">
        <v>157</v>
      </c>
      <c r="N10" s="112" t="s">
        <v>167</v>
      </c>
      <c r="O10" s="112"/>
      <c r="P10" s="112" t="s">
        <v>161</v>
      </c>
      <c r="Q10" s="113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</row>
    <row r="11" s="68" customFormat="1" ht="20" customHeight="1" spans="1:258">
      <c r="A11" s="206" t="s">
        <v>168</v>
      </c>
      <c r="B11" s="88" t="s">
        <v>169</v>
      </c>
      <c r="C11" s="89">
        <f>D11-1.2</f>
        <v>42.6</v>
      </c>
      <c r="D11" s="89">
        <f>E11-1.2</f>
        <v>43.8</v>
      </c>
      <c r="E11" s="89">
        <v>45</v>
      </c>
      <c r="F11" s="89">
        <f>E11+1.2</f>
        <v>46.2</v>
      </c>
      <c r="G11" s="89">
        <f>F11+1.2</f>
        <v>47.4</v>
      </c>
      <c r="H11" s="89">
        <f>G11+1.4</f>
        <v>48.8</v>
      </c>
      <c r="I11" s="88"/>
      <c r="J11" s="108"/>
      <c r="K11" s="112"/>
      <c r="L11" s="112"/>
      <c r="M11" s="112" t="s">
        <v>163</v>
      </c>
      <c r="N11" s="112" t="s">
        <v>170</v>
      </c>
      <c r="O11" s="112"/>
      <c r="P11" s="112" t="s">
        <v>164</v>
      </c>
      <c r="Q11" s="113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</row>
    <row r="12" s="68" customFormat="1" ht="20" customHeight="1" spans="1:258">
      <c r="A12" s="206" t="s">
        <v>171</v>
      </c>
      <c r="B12" s="88" t="s">
        <v>172</v>
      </c>
      <c r="C12" s="89">
        <f>D12-0.5</f>
        <v>20</v>
      </c>
      <c r="D12" s="89">
        <f>E12-0.5</f>
        <v>20.5</v>
      </c>
      <c r="E12" s="89">
        <v>21</v>
      </c>
      <c r="F12" s="89">
        <f t="shared" ref="F12:H12" si="4">E12+0.5</f>
        <v>21.5</v>
      </c>
      <c r="G12" s="89">
        <f t="shared" si="4"/>
        <v>22</v>
      </c>
      <c r="H12" s="89">
        <f t="shared" si="4"/>
        <v>22.5</v>
      </c>
      <c r="I12" s="114"/>
      <c r="J12" s="108"/>
      <c r="K12" s="112"/>
      <c r="L12" s="112"/>
      <c r="M12" s="112" t="s">
        <v>161</v>
      </c>
      <c r="N12" s="112" t="s">
        <v>167</v>
      </c>
      <c r="O12" s="112"/>
      <c r="P12" s="112" t="s">
        <v>161</v>
      </c>
      <c r="Q12" s="113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</row>
    <row r="13" s="68" customFormat="1" ht="20" customHeight="1" spans="1:258">
      <c r="A13" s="206" t="s">
        <v>173</v>
      </c>
      <c r="B13" s="88">
        <v>0</v>
      </c>
      <c r="C13" s="89">
        <f>D13-0.8</f>
        <v>17.9</v>
      </c>
      <c r="D13" s="89">
        <f>E13-0.8</f>
        <v>18.7</v>
      </c>
      <c r="E13" s="89">
        <v>19.5</v>
      </c>
      <c r="F13" s="89">
        <f>E13+0.8</f>
        <v>20.3</v>
      </c>
      <c r="G13" s="89">
        <f>F13+0.8</f>
        <v>21.1</v>
      </c>
      <c r="H13" s="89">
        <f>G13+1.3</f>
        <v>22.4</v>
      </c>
      <c r="I13" s="88"/>
      <c r="J13" s="108"/>
      <c r="K13" s="112"/>
      <c r="L13" s="112"/>
      <c r="M13" s="112" t="s">
        <v>164</v>
      </c>
      <c r="N13" s="112" t="s">
        <v>161</v>
      </c>
      <c r="O13" s="112"/>
      <c r="P13" s="112" t="s">
        <v>157</v>
      </c>
      <c r="Q13" s="113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</row>
    <row r="14" s="68" customFormat="1" ht="20" customHeight="1" spans="1:258">
      <c r="A14" s="206" t="s">
        <v>174</v>
      </c>
      <c r="B14" s="88">
        <v>0</v>
      </c>
      <c r="C14" s="89">
        <f>D14-0.7</f>
        <v>16.1</v>
      </c>
      <c r="D14" s="89">
        <f>E14-0.7</f>
        <v>16.8</v>
      </c>
      <c r="E14" s="89">
        <v>17.5</v>
      </c>
      <c r="F14" s="89">
        <f>E14+0.7</f>
        <v>18.2</v>
      </c>
      <c r="G14" s="89">
        <f>F14+0.7</f>
        <v>18.9</v>
      </c>
      <c r="H14" s="89">
        <f>G14+0.95</f>
        <v>19.85</v>
      </c>
      <c r="I14" s="88"/>
      <c r="J14" s="108"/>
      <c r="K14" s="112"/>
      <c r="L14" s="112"/>
      <c r="M14" s="112" t="s">
        <v>161</v>
      </c>
      <c r="N14" s="112" t="s">
        <v>157</v>
      </c>
      <c r="O14" s="112"/>
      <c r="P14" s="112" t="s">
        <v>161</v>
      </c>
      <c r="Q14" s="113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</row>
    <row r="15" s="68" customFormat="1" ht="20" customHeight="1" spans="1:258">
      <c r="A15" s="206" t="s">
        <v>175</v>
      </c>
      <c r="B15" s="88" t="s">
        <v>156</v>
      </c>
      <c r="C15" s="89">
        <f>D15</f>
        <v>2.5</v>
      </c>
      <c r="D15" s="89">
        <f>E15</f>
        <v>2.5</v>
      </c>
      <c r="E15" s="89">
        <v>2.5</v>
      </c>
      <c r="F15" s="89">
        <f t="shared" ref="F15:H15" si="5">E15</f>
        <v>2.5</v>
      </c>
      <c r="G15" s="89">
        <f t="shared" si="5"/>
        <v>2.5</v>
      </c>
      <c r="H15" s="89">
        <f t="shared" si="5"/>
        <v>2.5</v>
      </c>
      <c r="I15" s="88"/>
      <c r="J15" s="108"/>
      <c r="K15" s="112"/>
      <c r="L15" s="112"/>
      <c r="M15" s="112" t="s">
        <v>161</v>
      </c>
      <c r="N15" s="112" t="s">
        <v>161</v>
      </c>
      <c r="O15" s="112"/>
      <c r="P15" s="112"/>
      <c r="Q15" s="113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</row>
    <row r="16" s="68" customFormat="1" ht="20" customHeight="1" spans="1:258">
      <c r="A16" s="206" t="s">
        <v>176</v>
      </c>
      <c r="B16" s="88">
        <v>0</v>
      </c>
      <c r="C16" s="89">
        <f>D16</f>
        <v>1.2</v>
      </c>
      <c r="D16" s="89">
        <f>E16</f>
        <v>1.2</v>
      </c>
      <c r="E16" s="90">
        <v>1.2</v>
      </c>
      <c r="F16" s="89">
        <f t="shared" ref="F16:H16" si="6">E16</f>
        <v>1.2</v>
      </c>
      <c r="G16" s="89">
        <f t="shared" si="6"/>
        <v>1.2</v>
      </c>
      <c r="H16" s="89">
        <f t="shared" si="6"/>
        <v>1.2</v>
      </c>
      <c r="I16" s="88"/>
      <c r="J16" s="108"/>
      <c r="K16" s="112"/>
      <c r="L16" s="112"/>
      <c r="M16" s="112" t="s">
        <v>161</v>
      </c>
      <c r="N16" s="112" t="s">
        <v>161</v>
      </c>
      <c r="O16" s="112"/>
      <c r="P16" s="112"/>
      <c r="Q16" s="113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</row>
    <row r="17" s="68" customFormat="1" ht="20" customHeight="1" spans="1:258">
      <c r="A17" s="206" t="s">
        <v>177</v>
      </c>
      <c r="B17" s="91"/>
      <c r="C17" s="89">
        <f>D17-0</f>
        <v>19.1</v>
      </c>
      <c r="D17" s="89">
        <f>E17-0.4</f>
        <v>19.1</v>
      </c>
      <c r="E17" s="89">
        <v>19.5</v>
      </c>
      <c r="F17" s="89">
        <f>E17+0.4</f>
        <v>19.9</v>
      </c>
      <c r="G17" s="89">
        <f>F17+0.4</f>
        <v>20.3</v>
      </c>
      <c r="H17" s="89">
        <f>G17+0.6</f>
        <v>20.9</v>
      </c>
      <c r="I17" s="115"/>
      <c r="J17" s="108"/>
      <c r="K17" s="112"/>
      <c r="L17" s="112"/>
      <c r="M17" s="112" t="s">
        <v>161</v>
      </c>
      <c r="N17" s="112" t="s">
        <v>161</v>
      </c>
      <c r="O17" s="112"/>
      <c r="P17" s="112"/>
      <c r="Q17" s="113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</row>
    <row r="18" s="68" customFormat="1" ht="20" customHeight="1" spans="1:258">
      <c r="A18" s="206" t="s">
        <v>178</v>
      </c>
      <c r="B18" s="92"/>
      <c r="C18" s="89">
        <f>D18-0</f>
        <v>11.1</v>
      </c>
      <c r="D18" s="89">
        <f>E18-0.2</f>
        <v>11.1</v>
      </c>
      <c r="E18" s="89">
        <v>11.3</v>
      </c>
      <c r="F18" s="89">
        <f>E18+0.2</f>
        <v>11.5</v>
      </c>
      <c r="G18" s="89">
        <f>F18+0.2</f>
        <v>11.7</v>
      </c>
      <c r="H18" s="89">
        <f>G18+0.25</f>
        <v>11.95</v>
      </c>
      <c r="I18" s="115"/>
      <c r="J18" s="108"/>
      <c r="K18" s="112"/>
      <c r="L18" s="112"/>
      <c r="M18" s="112" t="s">
        <v>161</v>
      </c>
      <c r="N18" s="112" t="s">
        <v>161</v>
      </c>
      <c r="O18" s="112"/>
      <c r="P18" s="112"/>
      <c r="Q18" s="113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</row>
    <row r="19" s="68" customFormat="1" ht="20" customHeight="1" spans="1:258">
      <c r="A19" s="206"/>
      <c r="B19" s="92"/>
      <c r="C19" s="93"/>
      <c r="D19" s="93"/>
      <c r="E19" s="93"/>
      <c r="F19" s="93"/>
      <c r="G19" s="93"/>
      <c r="H19" s="93"/>
      <c r="I19" s="115"/>
      <c r="J19" s="108"/>
      <c r="K19" s="112"/>
      <c r="L19" s="112"/>
      <c r="M19" s="112"/>
      <c r="N19" s="112"/>
      <c r="O19" s="112"/>
      <c r="P19" s="112"/>
      <c r="Q19" s="113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</row>
    <row r="20" s="68" customFormat="1" ht="20" customHeight="1" spans="1:258">
      <c r="A20" s="206"/>
      <c r="B20" s="92"/>
      <c r="C20" s="93"/>
      <c r="D20" s="93"/>
      <c r="E20" s="93"/>
      <c r="F20" s="93"/>
      <c r="G20" s="93"/>
      <c r="H20" s="93"/>
      <c r="I20" s="115"/>
      <c r="J20" s="108"/>
      <c r="K20" s="112"/>
      <c r="L20" s="112"/>
      <c r="M20" s="112"/>
      <c r="N20" s="112"/>
      <c r="O20" s="112"/>
      <c r="P20" s="112"/>
      <c r="Q20" s="113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</row>
    <row r="21" s="68" customFormat="1" ht="20" customHeight="1" spans="1:258">
      <c r="A21" s="94"/>
      <c r="B21" s="95"/>
      <c r="C21" s="96"/>
      <c r="D21" s="96"/>
      <c r="E21" s="97"/>
      <c r="F21" s="96"/>
      <c r="G21" s="96"/>
      <c r="H21" s="96"/>
      <c r="I21" s="96"/>
      <c r="J21" s="116"/>
      <c r="K21" s="117"/>
      <c r="L21" s="117"/>
      <c r="M21" s="118"/>
      <c r="N21" s="117"/>
      <c r="O21" s="117"/>
      <c r="P21" s="118"/>
      <c r="Q21" s="119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</row>
    <row r="22" s="68" customFormat="1" ht="16.5" spans="1:258">
      <c r="A22" s="314"/>
      <c r="B22" s="314"/>
      <c r="C22" s="315"/>
      <c r="D22" s="315"/>
      <c r="E22" s="316"/>
      <c r="F22" s="315"/>
      <c r="G22" s="315"/>
      <c r="H22" s="315"/>
      <c r="I22" s="324"/>
      <c r="Q22" s="21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</row>
    <row r="23" s="68" customFormat="1" spans="1:258">
      <c r="A23" s="317" t="s">
        <v>179</v>
      </c>
      <c r="B23" s="317"/>
      <c r="C23" s="318"/>
      <c r="D23" s="318"/>
      <c r="Q23" s="21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</row>
    <row r="24" s="68" customFormat="1" spans="3:258">
      <c r="C24" s="69"/>
      <c r="D24" s="69"/>
      <c r="K24" s="120" t="s">
        <v>180</v>
      </c>
      <c r="L24" s="121">
        <v>45639</v>
      </c>
      <c r="M24" s="120" t="s">
        <v>181</v>
      </c>
      <c r="N24" s="120" t="s">
        <v>134</v>
      </c>
      <c r="O24" s="120" t="s">
        <v>182</v>
      </c>
      <c r="P24" s="68" t="s">
        <v>137</v>
      </c>
      <c r="Q24" s="21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</row>
    <row r="25" s="71" customFormat="1" spans="1:255">
      <c r="A25" s="68"/>
      <c r="B25" s="68"/>
      <c r="C25" s="69"/>
      <c r="D25" s="69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313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28" workbookViewId="0">
      <selection activeCell="P49" sqref="P49"/>
    </sheetView>
  </sheetViews>
  <sheetFormatPr defaultColWidth="10" defaultRowHeight="16.5" customHeight="1"/>
  <cols>
    <col min="1" max="1" width="10.875" style="215" customWidth="1"/>
    <col min="2" max="6" width="10" style="215"/>
    <col min="7" max="7" width="10.125" style="215"/>
    <col min="8" max="16384" width="10" style="215"/>
  </cols>
  <sheetData>
    <row r="1" ht="22.5" customHeight="1" spans="1:11">
      <c r="A1" s="125" t="s">
        <v>183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7.25" customHeight="1" spans="1:11">
      <c r="A2" s="216" t="s">
        <v>53</v>
      </c>
      <c r="B2" s="217" t="s">
        <v>54</v>
      </c>
      <c r="C2" s="217"/>
      <c r="D2" s="218" t="s">
        <v>55</v>
      </c>
      <c r="E2" s="218"/>
      <c r="F2" s="219" t="s">
        <v>56</v>
      </c>
      <c r="G2" s="219"/>
      <c r="H2" s="220" t="s">
        <v>57</v>
      </c>
      <c r="I2" s="292" t="s">
        <v>56</v>
      </c>
      <c r="J2" s="292"/>
      <c r="K2" s="293"/>
    </row>
    <row r="3" customHeight="1" spans="1:11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customHeight="1" spans="1:11">
      <c r="A4" s="227" t="s">
        <v>61</v>
      </c>
      <c r="B4" s="131" t="s">
        <v>62</v>
      </c>
      <c r="C4" s="132"/>
      <c r="D4" s="227" t="s">
        <v>63</v>
      </c>
      <c r="E4" s="228"/>
      <c r="F4" s="229">
        <v>45672</v>
      </c>
      <c r="G4" s="230"/>
      <c r="H4" s="227" t="s">
        <v>64</v>
      </c>
      <c r="I4" s="228"/>
      <c r="J4" s="131" t="s">
        <v>65</v>
      </c>
      <c r="K4" s="132" t="s">
        <v>66</v>
      </c>
    </row>
    <row r="5" customHeight="1" spans="1:11">
      <c r="A5" s="231" t="s">
        <v>67</v>
      </c>
      <c r="B5" s="131" t="s">
        <v>68</v>
      </c>
      <c r="C5" s="132"/>
      <c r="D5" s="227" t="s">
        <v>69</v>
      </c>
      <c r="E5" s="228"/>
      <c r="F5" s="229">
        <v>45638</v>
      </c>
      <c r="G5" s="230"/>
      <c r="H5" s="227" t="s">
        <v>70</v>
      </c>
      <c r="I5" s="228"/>
      <c r="J5" s="131" t="s">
        <v>65</v>
      </c>
      <c r="K5" s="132" t="s">
        <v>66</v>
      </c>
    </row>
    <row r="6" customHeight="1" spans="1:11">
      <c r="A6" s="227" t="s">
        <v>71</v>
      </c>
      <c r="B6" s="232">
        <v>1</v>
      </c>
      <c r="C6" s="233">
        <v>6</v>
      </c>
      <c r="D6" s="231" t="s">
        <v>72</v>
      </c>
      <c r="E6" s="234"/>
      <c r="F6" s="229">
        <v>45648</v>
      </c>
      <c r="G6" s="230"/>
      <c r="H6" s="227" t="s">
        <v>73</v>
      </c>
      <c r="I6" s="228"/>
      <c r="J6" s="131" t="s">
        <v>65</v>
      </c>
      <c r="K6" s="132" t="s">
        <v>66</v>
      </c>
    </row>
    <row r="7" customHeight="1" spans="1:11">
      <c r="A7" s="227" t="s">
        <v>74</v>
      </c>
      <c r="B7" s="235">
        <v>3000</v>
      </c>
      <c r="C7" s="236"/>
      <c r="D7" s="231" t="s">
        <v>75</v>
      </c>
      <c r="E7" s="237"/>
      <c r="F7" s="229">
        <v>45651</v>
      </c>
      <c r="G7" s="230"/>
      <c r="H7" s="227" t="s">
        <v>76</v>
      </c>
      <c r="I7" s="228"/>
      <c r="J7" s="131" t="s">
        <v>65</v>
      </c>
      <c r="K7" s="132" t="s">
        <v>66</v>
      </c>
    </row>
    <row r="8" customHeight="1" spans="1:11">
      <c r="A8" s="238" t="s">
        <v>77</v>
      </c>
      <c r="B8" s="239"/>
      <c r="C8" s="240"/>
      <c r="D8" s="241" t="s">
        <v>78</v>
      </c>
      <c r="E8" s="242"/>
      <c r="F8" s="243">
        <v>45654</v>
      </c>
      <c r="G8" s="244"/>
      <c r="H8" s="241" t="s">
        <v>79</v>
      </c>
      <c r="I8" s="242"/>
      <c r="J8" s="261" t="s">
        <v>65</v>
      </c>
      <c r="K8" s="294" t="s">
        <v>66</v>
      </c>
    </row>
    <row r="9" customHeight="1" spans="1:11">
      <c r="A9" s="245" t="s">
        <v>184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82</v>
      </c>
      <c r="B10" s="247" t="s">
        <v>83</v>
      </c>
      <c r="C10" s="248" t="s">
        <v>84</v>
      </c>
      <c r="D10" s="249"/>
      <c r="E10" s="250" t="s">
        <v>87</v>
      </c>
      <c r="F10" s="247" t="s">
        <v>83</v>
      </c>
      <c r="G10" s="248" t="s">
        <v>84</v>
      </c>
      <c r="H10" s="247"/>
      <c r="I10" s="250" t="s">
        <v>85</v>
      </c>
      <c r="J10" s="247" t="s">
        <v>83</v>
      </c>
      <c r="K10" s="295" t="s">
        <v>84</v>
      </c>
    </row>
    <row r="11" customHeight="1" spans="1:11">
      <c r="A11" s="231" t="s">
        <v>88</v>
      </c>
      <c r="B11" s="251" t="s">
        <v>83</v>
      </c>
      <c r="C11" s="131" t="s">
        <v>84</v>
      </c>
      <c r="D11" s="237"/>
      <c r="E11" s="234" t="s">
        <v>90</v>
      </c>
      <c r="F11" s="251" t="s">
        <v>83</v>
      </c>
      <c r="G11" s="131" t="s">
        <v>84</v>
      </c>
      <c r="H11" s="251"/>
      <c r="I11" s="234" t="s">
        <v>95</v>
      </c>
      <c r="J11" s="251" t="s">
        <v>83</v>
      </c>
      <c r="K11" s="132" t="s">
        <v>84</v>
      </c>
    </row>
    <row r="12" customHeight="1" spans="1:11">
      <c r="A12" s="241" t="s">
        <v>119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96"/>
    </row>
    <row r="13" customHeight="1" spans="1:11">
      <c r="A13" s="252" t="s">
        <v>185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186</v>
      </c>
      <c r="B14" s="254"/>
      <c r="C14" s="254"/>
      <c r="D14" s="254"/>
      <c r="E14" s="254"/>
      <c r="F14" s="254"/>
      <c r="G14" s="254"/>
      <c r="H14" s="255"/>
      <c r="I14" s="297"/>
      <c r="J14" s="297"/>
      <c r="K14" s="298"/>
    </row>
    <row r="15" customHeight="1" spans="1:11">
      <c r="A15" s="256"/>
      <c r="B15" s="257"/>
      <c r="C15" s="257"/>
      <c r="D15" s="258"/>
      <c r="E15" s="259"/>
      <c r="F15" s="257"/>
      <c r="G15" s="257"/>
      <c r="H15" s="258"/>
      <c r="I15" s="299"/>
      <c r="J15" s="300"/>
      <c r="K15" s="301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94"/>
    </row>
    <row r="17" customHeight="1" spans="1:11">
      <c r="A17" s="252" t="s">
        <v>187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297"/>
      <c r="J18" s="297"/>
      <c r="K18" s="298"/>
    </row>
    <row r="19" customHeight="1" spans="1:11">
      <c r="A19" s="256"/>
      <c r="B19" s="257"/>
      <c r="C19" s="257"/>
      <c r="D19" s="258"/>
      <c r="E19" s="259"/>
      <c r="F19" s="257"/>
      <c r="G19" s="257"/>
      <c r="H19" s="258"/>
      <c r="I19" s="299"/>
      <c r="J19" s="300"/>
      <c r="K19" s="301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94"/>
    </row>
    <row r="21" customHeight="1" spans="1:11">
      <c r="A21" s="264" t="s">
        <v>117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6" t="s">
        <v>188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customHeight="1" spans="1:11">
      <c r="A23" s="139" t="s">
        <v>118</v>
      </c>
      <c r="B23" s="141"/>
      <c r="C23" s="131" t="s">
        <v>65</v>
      </c>
      <c r="D23" s="131" t="s">
        <v>66</v>
      </c>
      <c r="E23" s="138"/>
      <c r="F23" s="138"/>
      <c r="G23" s="138"/>
      <c r="H23" s="138"/>
      <c r="I23" s="138"/>
      <c r="J23" s="138"/>
      <c r="K23" s="182"/>
    </row>
    <row r="24" customHeight="1" spans="1:11">
      <c r="A24" s="265" t="s">
        <v>189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302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303"/>
    </row>
    <row r="26" customHeight="1" spans="1:11">
      <c r="A26" s="245" t="s">
        <v>126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21" t="s">
        <v>127</v>
      </c>
      <c r="B27" s="248" t="s">
        <v>93</v>
      </c>
      <c r="C27" s="248" t="s">
        <v>94</v>
      </c>
      <c r="D27" s="248" t="s">
        <v>86</v>
      </c>
      <c r="E27" s="222" t="s">
        <v>128</v>
      </c>
      <c r="F27" s="248" t="s">
        <v>93</v>
      </c>
      <c r="G27" s="248" t="s">
        <v>94</v>
      </c>
      <c r="H27" s="248" t="s">
        <v>86</v>
      </c>
      <c r="I27" s="222" t="s">
        <v>129</v>
      </c>
      <c r="J27" s="248" t="s">
        <v>93</v>
      </c>
      <c r="K27" s="295" t="s">
        <v>94</v>
      </c>
    </row>
    <row r="28" customHeight="1" spans="1:11">
      <c r="A28" s="268" t="s">
        <v>85</v>
      </c>
      <c r="B28" s="131" t="s">
        <v>93</v>
      </c>
      <c r="C28" s="131" t="s">
        <v>94</v>
      </c>
      <c r="D28" s="131" t="s">
        <v>86</v>
      </c>
      <c r="E28" s="269" t="s">
        <v>92</v>
      </c>
      <c r="F28" s="131" t="s">
        <v>93</v>
      </c>
      <c r="G28" s="131" t="s">
        <v>94</v>
      </c>
      <c r="H28" s="131" t="s">
        <v>86</v>
      </c>
      <c r="I28" s="269" t="s">
        <v>103</v>
      </c>
      <c r="J28" s="131" t="s">
        <v>93</v>
      </c>
      <c r="K28" s="132" t="s">
        <v>94</v>
      </c>
    </row>
    <row r="29" customHeight="1" spans="1:11">
      <c r="A29" s="227" t="s">
        <v>96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04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305"/>
    </row>
    <row r="31" customHeight="1" spans="1:11">
      <c r="A31" s="273" t="s">
        <v>190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ht="21" customHeight="1" spans="1:1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306"/>
    </row>
    <row r="33" ht="21" customHeight="1" spans="1:1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307"/>
    </row>
    <row r="34" ht="21" customHeight="1" spans="1:1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307"/>
    </row>
    <row r="35" ht="21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307"/>
    </row>
    <row r="36" ht="21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07"/>
    </row>
    <row r="37" ht="21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7"/>
    </row>
    <row r="38" ht="21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7"/>
    </row>
    <row r="39" ht="21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7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7"/>
    </row>
    <row r="41" ht="21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7"/>
    </row>
    <row r="42" ht="21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7"/>
    </row>
    <row r="43" ht="17.25" customHeight="1" spans="1:11">
      <c r="A43" s="271" t="s">
        <v>125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5"/>
    </row>
    <row r="44" customHeight="1" spans="1:11">
      <c r="A44" s="273" t="s">
        <v>191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ht="18" customHeight="1" spans="1:11">
      <c r="A45" s="278" t="s">
        <v>119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08"/>
    </row>
    <row r="46" ht="18" customHeight="1" spans="1:11">
      <c r="A46" s="278" t="s">
        <v>192</v>
      </c>
      <c r="B46" s="279"/>
      <c r="C46" s="279"/>
      <c r="D46" s="279"/>
      <c r="E46" s="279"/>
      <c r="F46" s="279"/>
      <c r="G46" s="279"/>
      <c r="H46" s="279"/>
      <c r="I46" s="279"/>
      <c r="J46" s="279"/>
      <c r="K46" s="308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303"/>
    </row>
    <row r="48" ht="21" customHeight="1" spans="1:11">
      <c r="A48" s="280" t="s">
        <v>131</v>
      </c>
      <c r="B48" s="281" t="s">
        <v>132</v>
      </c>
      <c r="C48" s="281"/>
      <c r="D48" s="282" t="s">
        <v>133</v>
      </c>
      <c r="E48" s="282"/>
      <c r="F48" s="282" t="s">
        <v>135</v>
      </c>
      <c r="G48" s="283"/>
      <c r="H48" s="284" t="s">
        <v>136</v>
      </c>
      <c r="I48" s="284"/>
      <c r="J48" s="281" t="s">
        <v>137</v>
      </c>
      <c r="K48" s="309"/>
    </row>
    <row r="49" customHeight="1" spans="1:11">
      <c r="A49" s="285" t="s">
        <v>138</v>
      </c>
      <c r="B49" s="286"/>
      <c r="C49" s="286"/>
      <c r="D49" s="286"/>
      <c r="E49" s="286"/>
      <c r="F49" s="286"/>
      <c r="G49" s="286"/>
      <c r="H49" s="286"/>
      <c r="I49" s="286"/>
      <c r="J49" s="286"/>
      <c r="K49" s="310"/>
    </row>
    <row r="50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311"/>
    </row>
    <row r="51" customHeight="1" spans="1:1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312"/>
    </row>
    <row r="52" ht="21" customHeight="1" spans="1:11">
      <c r="A52" s="280" t="s">
        <v>131</v>
      </c>
      <c r="B52" s="281" t="s">
        <v>132</v>
      </c>
      <c r="C52" s="281"/>
      <c r="D52" s="282" t="s">
        <v>133</v>
      </c>
      <c r="E52" s="282"/>
      <c r="F52" s="282" t="s">
        <v>135</v>
      </c>
      <c r="G52" s="291"/>
      <c r="H52" s="284" t="s">
        <v>136</v>
      </c>
      <c r="I52" s="284"/>
      <c r="J52" s="281" t="s">
        <v>137</v>
      </c>
      <c r="K52" s="30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workbookViewId="0">
      <selection activeCell="K6" sqref="K6:P14"/>
    </sheetView>
  </sheetViews>
  <sheetFormatPr defaultColWidth="9" defaultRowHeight="14.25"/>
  <cols>
    <col min="1" max="1" width="13.625" style="68" customWidth="1"/>
    <col min="2" max="2" width="8.5" style="68" customWidth="1"/>
    <col min="3" max="3" width="7.625" style="69" customWidth="1"/>
    <col min="4" max="8" width="7.625" style="68" customWidth="1"/>
    <col min="9" max="9" width="4.5" style="68" customWidth="1"/>
    <col min="10" max="10" width="6.125" style="68" customWidth="1"/>
    <col min="11" max="14" width="12.625" style="68" customWidth="1"/>
    <col min="15" max="16" width="12.625" style="204" customWidth="1"/>
    <col min="17" max="17" width="6.75" style="204" customWidth="1"/>
    <col min="18" max="249" width="9" style="68"/>
    <col min="250" max="16384" width="9" style="71"/>
  </cols>
  <sheetData>
    <row r="1" s="68" customFormat="1" ht="29" customHeight="1" spans="1:252">
      <c r="A1" s="72" t="s">
        <v>140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1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</row>
    <row r="2" s="68" customFormat="1" ht="20" customHeight="1" spans="1:252">
      <c r="A2" s="75" t="s">
        <v>61</v>
      </c>
      <c r="B2" s="76" t="str">
        <f>首期!B4</f>
        <v>TAJJAM81233</v>
      </c>
      <c r="C2" s="77"/>
      <c r="D2" s="78"/>
      <c r="E2" s="79" t="s">
        <v>67</v>
      </c>
      <c r="F2" s="80" t="str">
        <f>首期!B5</f>
        <v>男式功能短袖T恤</v>
      </c>
      <c r="G2" s="80"/>
      <c r="H2" s="80"/>
      <c r="I2" s="80"/>
      <c r="J2" s="98"/>
      <c r="K2" s="99" t="s">
        <v>57</v>
      </c>
      <c r="L2" s="100" t="s">
        <v>56</v>
      </c>
      <c r="M2" s="100"/>
      <c r="N2" s="100"/>
      <c r="O2" s="100"/>
      <c r="P2" s="207"/>
      <c r="Q2" s="212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</row>
    <row r="3" s="68" customFormat="1" ht="15" spans="1:252">
      <c r="A3" s="81" t="s">
        <v>141</v>
      </c>
      <c r="B3" s="82" t="s">
        <v>142</v>
      </c>
      <c r="C3" s="83"/>
      <c r="D3" s="82"/>
      <c r="E3" s="82"/>
      <c r="F3" s="82"/>
      <c r="G3" s="82"/>
      <c r="H3" s="82"/>
      <c r="I3" s="102"/>
      <c r="J3" s="103"/>
      <c r="K3" s="208" t="s">
        <v>193</v>
      </c>
      <c r="L3" s="208" t="s">
        <v>193</v>
      </c>
      <c r="M3" s="208" t="s">
        <v>193</v>
      </c>
      <c r="N3" s="208" t="s">
        <v>193</v>
      </c>
      <c r="O3" s="208" t="s">
        <v>193</v>
      </c>
      <c r="P3" s="208" t="s">
        <v>193</v>
      </c>
      <c r="Q3" s="213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</row>
    <row r="4" s="68" customFormat="1" ht="16.5" spans="1:252">
      <c r="A4" s="81"/>
      <c r="B4" s="84" t="s">
        <v>144</v>
      </c>
      <c r="C4" s="85" t="s">
        <v>108</v>
      </c>
      <c r="D4" s="85" t="s">
        <v>109</v>
      </c>
      <c r="E4" s="86" t="s">
        <v>110</v>
      </c>
      <c r="F4" s="85" t="s">
        <v>111</v>
      </c>
      <c r="G4" s="85" t="s">
        <v>145</v>
      </c>
      <c r="H4" s="85" t="s">
        <v>146</v>
      </c>
      <c r="I4" s="106"/>
      <c r="J4" s="103"/>
      <c r="K4" s="85" t="s">
        <v>108</v>
      </c>
      <c r="L4" s="85" t="s">
        <v>109</v>
      </c>
      <c r="M4" s="86" t="s">
        <v>110</v>
      </c>
      <c r="N4" s="85" t="s">
        <v>111</v>
      </c>
      <c r="O4" s="85" t="s">
        <v>145</v>
      </c>
      <c r="P4" s="85" t="s">
        <v>146</v>
      </c>
      <c r="Q4" s="214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</row>
    <row r="5" s="68" customFormat="1" ht="20" customHeight="1" spans="1:252">
      <c r="A5" s="81"/>
      <c r="B5" s="84"/>
      <c r="C5" s="85" t="s">
        <v>147</v>
      </c>
      <c r="D5" s="85" t="s">
        <v>148</v>
      </c>
      <c r="E5" s="86" t="s">
        <v>149</v>
      </c>
      <c r="F5" s="85" t="s">
        <v>150</v>
      </c>
      <c r="G5" s="85" t="s">
        <v>151</v>
      </c>
      <c r="H5" s="85" t="s">
        <v>152</v>
      </c>
      <c r="I5" s="106"/>
      <c r="J5" s="108"/>
      <c r="K5" s="109" t="s">
        <v>194</v>
      </c>
      <c r="L5" s="109" t="s">
        <v>194</v>
      </c>
      <c r="M5" s="109" t="s">
        <v>194</v>
      </c>
      <c r="N5" s="110" t="s">
        <v>115</v>
      </c>
      <c r="O5" s="110" t="s">
        <v>115</v>
      </c>
      <c r="P5" s="110" t="s">
        <v>115</v>
      </c>
      <c r="Q5" s="11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</row>
    <row r="6" s="68" customFormat="1" ht="20" customHeight="1" spans="1:252">
      <c r="A6" s="205" t="s">
        <v>155</v>
      </c>
      <c r="B6" s="88" t="s">
        <v>156</v>
      </c>
      <c r="C6" s="89">
        <f>D6-1</f>
        <v>65</v>
      </c>
      <c r="D6" s="89">
        <f>E6-2</f>
        <v>66</v>
      </c>
      <c r="E6" s="89">
        <v>68</v>
      </c>
      <c r="F6" s="89">
        <f>E6+2</f>
        <v>70</v>
      </c>
      <c r="G6" s="89">
        <f>F6+2</f>
        <v>72</v>
      </c>
      <c r="H6" s="89">
        <f>G6+1</f>
        <v>73</v>
      </c>
      <c r="I6" s="88"/>
      <c r="J6" s="108"/>
      <c r="K6" s="112"/>
      <c r="L6" s="112"/>
      <c r="M6" s="209"/>
      <c r="N6" s="112"/>
      <c r="O6" s="112"/>
      <c r="P6" s="112"/>
      <c r="Q6" s="113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</row>
    <row r="7" s="68" customFormat="1" ht="20" customHeight="1" spans="1:252">
      <c r="A7" s="205" t="s">
        <v>159</v>
      </c>
      <c r="B7" s="88" t="s">
        <v>160</v>
      </c>
      <c r="C7" s="89">
        <f>D7-0.6</f>
        <v>41.2</v>
      </c>
      <c r="D7" s="89">
        <f>E7-1.2</f>
        <v>41.8</v>
      </c>
      <c r="E7" s="89">
        <v>43</v>
      </c>
      <c r="F7" s="89">
        <f>E7+1.2</f>
        <v>44.2</v>
      </c>
      <c r="G7" s="89">
        <f>F7+1.2</f>
        <v>45.4</v>
      </c>
      <c r="H7" s="89">
        <f>G7+0.6</f>
        <v>46</v>
      </c>
      <c r="I7" s="88"/>
      <c r="J7" s="108"/>
      <c r="K7" s="112"/>
      <c r="L7" s="112"/>
      <c r="M7" s="112"/>
      <c r="N7" s="112"/>
      <c r="O7" s="112"/>
      <c r="P7" s="112"/>
      <c r="Q7" s="113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</row>
    <row r="8" s="68" customFormat="1" ht="20" customHeight="1" spans="1:252">
      <c r="A8" s="205" t="s">
        <v>162</v>
      </c>
      <c r="B8" s="88" t="s">
        <v>160</v>
      </c>
      <c r="C8" s="89">
        <f t="shared" ref="C8:C10" si="0">D8-4</f>
        <v>98</v>
      </c>
      <c r="D8" s="89">
        <f t="shared" ref="D8:D10" si="1">E8-4</f>
        <v>102</v>
      </c>
      <c r="E8" s="89">
        <v>106</v>
      </c>
      <c r="F8" s="89">
        <f t="shared" ref="F8:F10" si="2">E8+4</f>
        <v>110</v>
      </c>
      <c r="G8" s="89">
        <f>F8+4</f>
        <v>114</v>
      </c>
      <c r="H8" s="89">
        <f t="shared" ref="H8:H10" si="3">G8+6</f>
        <v>120</v>
      </c>
      <c r="I8" s="88"/>
      <c r="J8" s="108"/>
      <c r="K8" s="112"/>
      <c r="L8" s="112"/>
      <c r="M8" s="112"/>
      <c r="N8" s="112"/>
      <c r="O8" s="112"/>
      <c r="P8" s="112"/>
      <c r="Q8" s="113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</row>
    <row r="9" s="68" customFormat="1" ht="20" customHeight="1" spans="1:252">
      <c r="A9" s="205" t="s">
        <v>165</v>
      </c>
      <c r="B9" s="88" t="s">
        <v>160</v>
      </c>
      <c r="C9" s="89">
        <f t="shared" si="0"/>
        <v>96</v>
      </c>
      <c r="D9" s="89">
        <f t="shared" si="1"/>
        <v>100</v>
      </c>
      <c r="E9" s="89">
        <v>104</v>
      </c>
      <c r="F9" s="89">
        <f t="shared" si="2"/>
        <v>108</v>
      </c>
      <c r="G9" s="89">
        <f>F9+5</f>
        <v>113</v>
      </c>
      <c r="H9" s="89">
        <f t="shared" si="3"/>
        <v>119</v>
      </c>
      <c r="I9" s="88"/>
      <c r="J9" s="108"/>
      <c r="K9" s="112"/>
      <c r="L9" s="112"/>
      <c r="M9" s="112"/>
      <c r="N9" s="112"/>
      <c r="O9" s="112"/>
      <c r="P9" s="112"/>
      <c r="Q9" s="113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</row>
    <row r="10" s="68" customFormat="1" ht="20" customHeight="1" spans="1:252">
      <c r="A10" s="205" t="s">
        <v>166</v>
      </c>
      <c r="B10" s="88" t="s">
        <v>156</v>
      </c>
      <c r="C10" s="89">
        <f t="shared" si="0"/>
        <v>96</v>
      </c>
      <c r="D10" s="89">
        <f t="shared" si="1"/>
        <v>100</v>
      </c>
      <c r="E10" s="89">
        <v>104</v>
      </c>
      <c r="F10" s="89">
        <f t="shared" si="2"/>
        <v>108</v>
      </c>
      <c r="G10" s="89">
        <f>F10+5</f>
        <v>113</v>
      </c>
      <c r="H10" s="89">
        <f t="shared" si="3"/>
        <v>119</v>
      </c>
      <c r="I10" s="88"/>
      <c r="J10" s="108"/>
      <c r="K10" s="112"/>
      <c r="L10" s="112"/>
      <c r="M10" s="112"/>
      <c r="N10" s="112"/>
      <c r="O10" s="112"/>
      <c r="P10" s="112"/>
      <c r="Q10" s="113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</row>
    <row r="11" s="68" customFormat="1" ht="20" customHeight="1" spans="1:252">
      <c r="A11" s="205" t="s">
        <v>168</v>
      </c>
      <c r="B11" s="88" t="s">
        <v>169</v>
      </c>
      <c r="C11" s="89">
        <f>D11-1.2</f>
        <v>42.6</v>
      </c>
      <c r="D11" s="89">
        <f>E11-1.2</f>
        <v>43.8</v>
      </c>
      <c r="E11" s="89">
        <v>45</v>
      </c>
      <c r="F11" s="89">
        <f>E11+1.2</f>
        <v>46.2</v>
      </c>
      <c r="G11" s="89">
        <f>F11+1.2</f>
        <v>47.4</v>
      </c>
      <c r="H11" s="89">
        <f>G11+1.4</f>
        <v>48.8</v>
      </c>
      <c r="I11" s="88"/>
      <c r="J11" s="108"/>
      <c r="K11" s="112"/>
      <c r="L11" s="112"/>
      <c r="M11" s="112"/>
      <c r="N11" s="112"/>
      <c r="O11" s="112"/>
      <c r="P11" s="112"/>
      <c r="Q11" s="113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</row>
    <row r="12" s="68" customFormat="1" ht="20" customHeight="1" spans="1:252">
      <c r="A12" s="205" t="s">
        <v>171</v>
      </c>
      <c r="B12" s="88" t="s">
        <v>172</v>
      </c>
      <c r="C12" s="89">
        <f>D12-0.5</f>
        <v>20</v>
      </c>
      <c r="D12" s="89">
        <f>E12-0.5</f>
        <v>20.5</v>
      </c>
      <c r="E12" s="89">
        <v>21</v>
      </c>
      <c r="F12" s="89">
        <f t="shared" ref="F12:H12" si="4">E12+0.5</f>
        <v>21.5</v>
      </c>
      <c r="G12" s="89">
        <f t="shared" si="4"/>
        <v>22</v>
      </c>
      <c r="H12" s="89">
        <f t="shared" si="4"/>
        <v>22.5</v>
      </c>
      <c r="I12" s="114"/>
      <c r="J12" s="108"/>
      <c r="K12" s="112"/>
      <c r="L12" s="112"/>
      <c r="M12" s="112"/>
      <c r="N12" s="112"/>
      <c r="O12" s="112"/>
      <c r="P12" s="112"/>
      <c r="Q12" s="113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</row>
    <row r="13" s="68" customFormat="1" ht="20" customHeight="1" spans="1:252">
      <c r="A13" s="205" t="s">
        <v>173</v>
      </c>
      <c r="B13" s="88">
        <v>0</v>
      </c>
      <c r="C13" s="89">
        <f>D13-0.8</f>
        <v>17.9</v>
      </c>
      <c r="D13" s="89">
        <f>E13-0.8</f>
        <v>18.7</v>
      </c>
      <c r="E13" s="89">
        <v>19.5</v>
      </c>
      <c r="F13" s="89">
        <f>E13+0.8</f>
        <v>20.3</v>
      </c>
      <c r="G13" s="89">
        <f>F13+0.8</f>
        <v>21.1</v>
      </c>
      <c r="H13" s="89">
        <f>G13+1.3</f>
        <v>22.4</v>
      </c>
      <c r="I13" s="88"/>
      <c r="J13" s="108"/>
      <c r="K13" s="112"/>
      <c r="L13" s="112"/>
      <c r="M13" s="112"/>
      <c r="N13" s="112"/>
      <c r="O13" s="112"/>
      <c r="P13" s="112"/>
      <c r="Q13" s="113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</row>
    <row r="14" s="68" customFormat="1" ht="20" customHeight="1" spans="1:252">
      <c r="A14" s="205" t="s">
        <v>174</v>
      </c>
      <c r="B14" s="88">
        <v>0</v>
      </c>
      <c r="C14" s="89">
        <f>D14-0.7</f>
        <v>16.1</v>
      </c>
      <c r="D14" s="89">
        <f>E14-0.7</f>
        <v>16.8</v>
      </c>
      <c r="E14" s="89">
        <v>17.5</v>
      </c>
      <c r="F14" s="89">
        <f>E14+0.7</f>
        <v>18.2</v>
      </c>
      <c r="G14" s="89">
        <f>F14+0.7</f>
        <v>18.9</v>
      </c>
      <c r="H14" s="89">
        <f>G14+0.95</f>
        <v>19.85</v>
      </c>
      <c r="I14" s="88"/>
      <c r="J14" s="108"/>
      <c r="K14" s="112"/>
      <c r="L14" s="112"/>
      <c r="M14" s="112"/>
      <c r="N14" s="112"/>
      <c r="O14" s="112"/>
      <c r="P14" s="112"/>
      <c r="Q14" s="113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</row>
    <row r="15" s="68" customFormat="1" ht="20" customHeight="1" spans="1:252">
      <c r="A15" s="205" t="s">
        <v>175</v>
      </c>
      <c r="B15" s="88" t="s">
        <v>156</v>
      </c>
      <c r="C15" s="89">
        <f>D15</f>
        <v>2.5</v>
      </c>
      <c r="D15" s="89">
        <f>E15</f>
        <v>2.5</v>
      </c>
      <c r="E15" s="89">
        <v>2.5</v>
      </c>
      <c r="F15" s="89">
        <f t="shared" ref="F15:H15" si="5">E15</f>
        <v>2.5</v>
      </c>
      <c r="G15" s="89">
        <f t="shared" si="5"/>
        <v>2.5</v>
      </c>
      <c r="H15" s="89">
        <f t="shared" si="5"/>
        <v>2.5</v>
      </c>
      <c r="I15" s="88"/>
      <c r="J15" s="108"/>
      <c r="K15" s="112"/>
      <c r="L15" s="112"/>
      <c r="M15" s="112"/>
      <c r="N15" s="112"/>
      <c r="O15" s="112"/>
      <c r="P15" s="112"/>
      <c r="Q15" s="113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</row>
    <row r="16" s="68" customFormat="1" ht="20" customHeight="1" spans="1:252">
      <c r="A16" s="205" t="s">
        <v>176</v>
      </c>
      <c r="B16" s="88">
        <v>0</v>
      </c>
      <c r="C16" s="89">
        <f>D16</f>
        <v>1.2</v>
      </c>
      <c r="D16" s="89">
        <f>E16</f>
        <v>1.2</v>
      </c>
      <c r="E16" s="90">
        <v>1.2</v>
      </c>
      <c r="F16" s="89">
        <f t="shared" ref="F16:H16" si="6">E16</f>
        <v>1.2</v>
      </c>
      <c r="G16" s="89">
        <f t="shared" si="6"/>
        <v>1.2</v>
      </c>
      <c r="H16" s="89">
        <f t="shared" si="6"/>
        <v>1.2</v>
      </c>
      <c r="I16" s="88"/>
      <c r="J16" s="108"/>
      <c r="K16" s="112"/>
      <c r="L16" s="112"/>
      <c r="M16" s="112"/>
      <c r="N16" s="112"/>
      <c r="O16" s="112"/>
      <c r="P16" s="112"/>
      <c r="Q16" s="113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</row>
    <row r="17" s="68" customFormat="1" ht="20" customHeight="1" spans="1:252">
      <c r="A17" s="205" t="s">
        <v>177</v>
      </c>
      <c r="B17" s="91"/>
      <c r="C17" s="89">
        <f>D17-0</f>
        <v>19.1</v>
      </c>
      <c r="D17" s="89">
        <f>E17-0.4</f>
        <v>19.1</v>
      </c>
      <c r="E17" s="89">
        <v>19.5</v>
      </c>
      <c r="F17" s="89">
        <f>E17+0.4</f>
        <v>19.9</v>
      </c>
      <c r="G17" s="89">
        <f>F17+0.4</f>
        <v>20.3</v>
      </c>
      <c r="H17" s="89">
        <f>G17+0.6</f>
        <v>20.9</v>
      </c>
      <c r="I17" s="115"/>
      <c r="J17" s="108"/>
      <c r="K17" s="112"/>
      <c r="L17" s="112"/>
      <c r="M17" s="112"/>
      <c r="N17" s="112"/>
      <c r="O17" s="112"/>
      <c r="P17" s="112"/>
      <c r="Q17" s="113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</row>
    <row r="18" s="68" customFormat="1" ht="20" customHeight="1" spans="1:252">
      <c r="A18" s="205" t="s">
        <v>178</v>
      </c>
      <c r="B18" s="92"/>
      <c r="C18" s="89">
        <f>D18-0</f>
        <v>11.1</v>
      </c>
      <c r="D18" s="89">
        <f>E18-0.2</f>
        <v>11.1</v>
      </c>
      <c r="E18" s="89">
        <v>11.3</v>
      </c>
      <c r="F18" s="89">
        <f>E18+0.2</f>
        <v>11.5</v>
      </c>
      <c r="G18" s="89">
        <f>F18+0.2</f>
        <v>11.7</v>
      </c>
      <c r="H18" s="89">
        <f>G18+0.25</f>
        <v>11.95</v>
      </c>
      <c r="I18" s="115"/>
      <c r="J18" s="108"/>
      <c r="K18" s="112"/>
      <c r="L18" s="112"/>
      <c r="M18" s="112"/>
      <c r="N18" s="112"/>
      <c r="O18" s="112"/>
      <c r="P18" s="112"/>
      <c r="Q18" s="113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</row>
    <row r="19" s="68" customFormat="1" ht="18" spans="1:252">
      <c r="A19" s="206"/>
      <c r="B19" s="92"/>
      <c r="C19" s="93"/>
      <c r="D19" s="93"/>
      <c r="E19" s="93"/>
      <c r="F19" s="93"/>
      <c r="G19" s="93"/>
      <c r="H19" s="93"/>
      <c r="I19" s="115"/>
      <c r="J19" s="108"/>
      <c r="K19" s="112"/>
      <c r="L19" s="112"/>
      <c r="M19" s="112"/>
      <c r="N19" s="112"/>
      <c r="O19" s="112"/>
      <c r="P19" s="112"/>
      <c r="Q19" s="113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</row>
    <row r="20" s="68" customFormat="1" ht="17.25" spans="1:252">
      <c r="A20" s="94"/>
      <c r="B20" s="95"/>
      <c r="C20" s="96"/>
      <c r="D20" s="96"/>
      <c r="E20" s="97"/>
      <c r="F20" s="96"/>
      <c r="G20" s="96"/>
      <c r="H20" s="96"/>
      <c r="I20" s="96"/>
      <c r="J20" s="116"/>
      <c r="K20" s="117"/>
      <c r="L20" s="117"/>
      <c r="M20" s="118"/>
      <c r="N20" s="117"/>
      <c r="O20" s="117"/>
      <c r="P20" s="118"/>
      <c r="Q20" s="119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</row>
    <row r="21" s="68" customFormat="1" spans="3:252">
      <c r="C21" s="69"/>
      <c r="O21" s="204"/>
      <c r="P21" s="204"/>
      <c r="Q21" s="204"/>
      <c r="IP21" s="71"/>
      <c r="IQ21" s="71"/>
      <c r="IR21" s="71"/>
    </row>
    <row r="22" s="68" customFormat="1" spans="3:252">
      <c r="C22" s="69"/>
      <c r="O22" s="204"/>
      <c r="P22" s="204"/>
      <c r="Q22" s="204"/>
      <c r="IP22" s="71"/>
      <c r="IQ22" s="71"/>
      <c r="IR22" s="71"/>
    </row>
    <row r="23" spans="15:15">
      <c r="O23" s="68"/>
    </row>
    <row r="24" spans="15:15">
      <c r="O24" s="68"/>
    </row>
    <row r="25" spans="9:16">
      <c r="I25" s="120" t="s">
        <v>180</v>
      </c>
      <c r="J25" s="121"/>
      <c r="K25" s="210"/>
      <c r="L25" s="120"/>
      <c r="M25" s="120" t="s">
        <v>181</v>
      </c>
      <c r="N25" s="120"/>
      <c r="O25" s="120" t="s">
        <v>182</v>
      </c>
      <c r="P25" s="120" t="s">
        <v>137</v>
      </c>
    </row>
  </sheetData>
  <mergeCells count="8">
    <mergeCell ref="A1:P1"/>
    <mergeCell ref="B2:D2"/>
    <mergeCell ref="F2:I2"/>
    <mergeCell ref="L2:P2"/>
    <mergeCell ref="B3:I3"/>
    <mergeCell ref="A3:A5"/>
    <mergeCell ref="B4:B5"/>
    <mergeCell ref="J2:J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7" sqref="L7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0.2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2" width="22.25" style="124" customWidth="1"/>
    <col min="13" max="13" width="12.625" style="124"/>
    <col min="14" max="16384" width="10.125" style="124"/>
  </cols>
  <sheetData>
    <row r="1" ht="23.25" spans="1:11">
      <c r="A1" s="125" t="s">
        <v>195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8" customHeight="1" spans="1:11">
      <c r="A2" s="126" t="s">
        <v>53</v>
      </c>
      <c r="B2" s="127" t="s">
        <v>54</v>
      </c>
      <c r="C2" s="127"/>
      <c r="D2" s="128" t="s">
        <v>61</v>
      </c>
      <c r="E2" s="129" t="str">
        <f>首期!B4</f>
        <v>TAJJAM81233</v>
      </c>
      <c r="F2" s="130" t="s">
        <v>196</v>
      </c>
      <c r="G2" s="131" t="str">
        <f>首期!B5</f>
        <v>男式功能短袖T恤</v>
      </c>
      <c r="H2" s="132"/>
      <c r="I2" s="161" t="s">
        <v>57</v>
      </c>
      <c r="J2" s="180" t="s">
        <v>56</v>
      </c>
      <c r="K2" s="181"/>
    </row>
    <row r="3" ht="18" customHeight="1" spans="1:12">
      <c r="A3" s="133" t="s">
        <v>74</v>
      </c>
      <c r="B3" s="134">
        <v>15652</v>
      </c>
      <c r="C3" s="134"/>
      <c r="D3" s="135" t="s">
        <v>197</v>
      </c>
      <c r="E3" s="136">
        <v>44982</v>
      </c>
      <c r="F3" s="137"/>
      <c r="G3" s="137"/>
      <c r="H3" s="138" t="s">
        <v>198</v>
      </c>
      <c r="I3" s="138"/>
      <c r="J3" s="138"/>
      <c r="K3" s="182"/>
      <c r="L3" s="183" t="s">
        <v>199</v>
      </c>
    </row>
    <row r="4" ht="18" customHeight="1" spans="1:11">
      <c r="A4" s="139" t="s">
        <v>71</v>
      </c>
      <c r="B4" s="140">
        <v>4</v>
      </c>
      <c r="C4" s="140">
        <v>6</v>
      </c>
      <c r="D4" s="141" t="s">
        <v>200</v>
      </c>
      <c r="E4" s="137" t="s">
        <v>201</v>
      </c>
      <c r="F4" s="137"/>
      <c r="G4" s="137"/>
      <c r="H4" s="141" t="s">
        <v>202</v>
      </c>
      <c r="I4" s="141"/>
      <c r="J4" s="153" t="s">
        <v>65</v>
      </c>
      <c r="K4" s="184" t="s">
        <v>66</v>
      </c>
    </row>
    <row r="5" ht="18" customHeight="1" spans="1:11">
      <c r="A5" s="139" t="s">
        <v>203</v>
      </c>
      <c r="B5" s="140">
        <v>1</v>
      </c>
      <c r="C5" s="140"/>
      <c r="D5" s="135" t="s">
        <v>204</v>
      </c>
      <c r="E5" s="135" t="s">
        <v>205</v>
      </c>
      <c r="G5" s="135"/>
      <c r="H5" s="141" t="s">
        <v>206</v>
      </c>
      <c r="I5" s="141"/>
      <c r="J5" s="153" t="s">
        <v>65</v>
      </c>
      <c r="K5" s="184" t="s">
        <v>66</v>
      </c>
    </row>
    <row r="6" ht="18" customHeight="1" spans="1:11">
      <c r="A6" s="142" t="s">
        <v>207</v>
      </c>
      <c r="B6" s="143">
        <v>315</v>
      </c>
      <c r="C6" s="143"/>
      <c r="D6" s="144" t="s">
        <v>208</v>
      </c>
      <c r="E6" s="145"/>
      <c r="F6" s="145"/>
      <c r="G6" s="144"/>
      <c r="H6" s="146" t="s">
        <v>209</v>
      </c>
      <c r="I6" s="146"/>
      <c r="J6" s="145" t="s">
        <v>65</v>
      </c>
      <c r="K6" s="185" t="s">
        <v>66</v>
      </c>
    </row>
    <row r="7" ht="18" customHeight="1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210</v>
      </c>
      <c r="B8" s="130" t="s">
        <v>211</v>
      </c>
      <c r="C8" s="130" t="s">
        <v>212</v>
      </c>
      <c r="D8" s="130" t="s">
        <v>213</v>
      </c>
      <c r="E8" s="130" t="s">
        <v>214</v>
      </c>
      <c r="F8" s="130" t="s">
        <v>215</v>
      </c>
      <c r="G8" s="151" t="s">
        <v>216</v>
      </c>
      <c r="H8" s="152"/>
      <c r="I8" s="152"/>
      <c r="J8" s="152"/>
      <c r="K8" s="186"/>
    </row>
    <row r="9" ht="18" customHeight="1" spans="1:11">
      <c r="A9" s="139" t="s">
        <v>217</v>
      </c>
      <c r="B9" s="141"/>
      <c r="C9" s="153" t="s">
        <v>65</v>
      </c>
      <c r="D9" s="153" t="s">
        <v>66</v>
      </c>
      <c r="E9" s="135" t="s">
        <v>218</v>
      </c>
      <c r="F9" s="154" t="s">
        <v>219</v>
      </c>
      <c r="G9" s="155"/>
      <c r="H9" s="156"/>
      <c r="I9" s="156"/>
      <c r="J9" s="156"/>
      <c r="K9" s="187"/>
    </row>
    <row r="10" ht="18" customHeight="1" spans="1:11">
      <c r="A10" s="139" t="s">
        <v>220</v>
      </c>
      <c r="B10" s="141"/>
      <c r="C10" s="153" t="s">
        <v>65</v>
      </c>
      <c r="D10" s="153" t="s">
        <v>66</v>
      </c>
      <c r="E10" s="135" t="s">
        <v>221</v>
      </c>
      <c r="F10" s="154" t="s">
        <v>222</v>
      </c>
      <c r="G10" s="155" t="s">
        <v>223</v>
      </c>
      <c r="H10" s="156"/>
      <c r="I10" s="156"/>
      <c r="J10" s="156"/>
      <c r="K10" s="187"/>
    </row>
    <row r="11" ht="18" customHeight="1" spans="1:11">
      <c r="A11" s="157" t="s">
        <v>184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8"/>
    </row>
    <row r="12" ht="18" customHeight="1" spans="1:11">
      <c r="A12" s="133" t="s">
        <v>87</v>
      </c>
      <c r="B12" s="153" t="s">
        <v>83</v>
      </c>
      <c r="C12" s="153" t="s">
        <v>84</v>
      </c>
      <c r="D12" s="154"/>
      <c r="E12" s="135" t="s">
        <v>85</v>
      </c>
      <c r="F12" s="153" t="s">
        <v>83</v>
      </c>
      <c r="G12" s="153" t="s">
        <v>84</v>
      </c>
      <c r="H12" s="153"/>
      <c r="I12" s="135" t="s">
        <v>224</v>
      </c>
      <c r="J12" s="153" t="s">
        <v>83</v>
      </c>
      <c r="K12" s="184" t="s">
        <v>84</v>
      </c>
    </row>
    <row r="13" ht="18" customHeight="1" spans="1:11">
      <c r="A13" s="133" t="s">
        <v>90</v>
      </c>
      <c r="B13" s="153" t="s">
        <v>83</v>
      </c>
      <c r="C13" s="153" t="s">
        <v>84</v>
      </c>
      <c r="D13" s="154"/>
      <c r="E13" s="135" t="s">
        <v>95</v>
      </c>
      <c r="F13" s="153" t="s">
        <v>83</v>
      </c>
      <c r="G13" s="153" t="s">
        <v>84</v>
      </c>
      <c r="H13" s="153"/>
      <c r="I13" s="135" t="s">
        <v>225</v>
      </c>
      <c r="J13" s="153" t="s">
        <v>83</v>
      </c>
      <c r="K13" s="184" t="s">
        <v>84</v>
      </c>
    </row>
    <row r="14" ht="18" customHeight="1" spans="1:11">
      <c r="A14" s="142" t="s">
        <v>226</v>
      </c>
      <c r="B14" s="145" t="s">
        <v>83</v>
      </c>
      <c r="C14" s="145" t="s">
        <v>84</v>
      </c>
      <c r="D14" s="159"/>
      <c r="E14" s="144" t="s">
        <v>227</v>
      </c>
      <c r="F14" s="145" t="s">
        <v>83</v>
      </c>
      <c r="G14" s="145" t="s">
        <v>84</v>
      </c>
      <c r="H14" s="145"/>
      <c r="I14" s="144" t="s">
        <v>228</v>
      </c>
      <c r="J14" s="145" t="s">
        <v>83</v>
      </c>
      <c r="K14" s="185" t="s">
        <v>84</v>
      </c>
    </row>
    <row r="15" ht="18" customHeight="1" spans="1:11">
      <c r="A15" s="147"/>
      <c r="B15" s="160"/>
      <c r="C15" s="160"/>
      <c r="D15" s="148"/>
      <c r="E15" s="147"/>
      <c r="F15" s="160"/>
      <c r="G15" s="160"/>
      <c r="H15" s="160"/>
      <c r="I15" s="147"/>
      <c r="J15" s="160"/>
      <c r="K15" s="160"/>
    </row>
    <row r="16" s="122" customFormat="1" ht="18" customHeight="1" spans="1:11">
      <c r="A16" s="126" t="s">
        <v>229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89"/>
    </row>
    <row r="17" ht="18" customHeight="1" spans="1:11">
      <c r="A17" s="139" t="s">
        <v>230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0"/>
    </row>
    <row r="18" ht="18" customHeight="1" spans="1:11">
      <c r="A18" s="139"/>
      <c r="B18" s="141"/>
      <c r="C18" s="141"/>
      <c r="D18" s="141"/>
      <c r="E18" s="141"/>
      <c r="F18" s="141"/>
      <c r="G18" s="141"/>
      <c r="H18" s="141"/>
      <c r="I18" s="141"/>
      <c r="J18" s="141"/>
      <c r="K18" s="190"/>
    </row>
    <row r="19" ht="22" customHeight="1" spans="1:11">
      <c r="A19" s="162"/>
      <c r="B19" s="153"/>
      <c r="C19" s="153"/>
      <c r="D19" s="153"/>
      <c r="E19" s="153"/>
      <c r="F19" s="153"/>
      <c r="G19" s="153"/>
      <c r="H19" s="153"/>
      <c r="I19" s="153"/>
      <c r="J19" s="153"/>
      <c r="K19" s="184"/>
    </row>
    <row r="20" ht="22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91"/>
    </row>
    <row r="21" ht="22" customHeight="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1"/>
    </row>
    <row r="22" ht="22" customHeight="1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1"/>
    </row>
    <row r="23" ht="22" customHeight="1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2"/>
    </row>
    <row r="24" ht="18" customHeight="1" spans="1:11">
      <c r="A24" s="139" t="s">
        <v>118</v>
      </c>
      <c r="B24" s="141"/>
      <c r="C24" s="153" t="s">
        <v>65</v>
      </c>
      <c r="D24" s="153" t="s">
        <v>66</v>
      </c>
      <c r="E24" s="138"/>
      <c r="F24" s="138"/>
      <c r="G24" s="138"/>
      <c r="H24" s="138"/>
      <c r="I24" s="138"/>
      <c r="J24" s="138"/>
      <c r="K24" s="182"/>
    </row>
    <row r="25" ht="18" customHeight="1" spans="1:11">
      <c r="A25" s="167" t="s">
        <v>231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3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ht="20" customHeight="1" spans="1:11">
      <c r="A27" s="170" t="s">
        <v>232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4" t="s">
        <v>233</v>
      </c>
    </row>
    <row r="28" ht="23" customHeight="1" spans="1:11">
      <c r="A28" s="163" t="s">
        <v>234</v>
      </c>
      <c r="B28" s="164"/>
      <c r="C28" s="164"/>
      <c r="D28" s="164"/>
      <c r="E28" s="164"/>
      <c r="F28" s="164"/>
      <c r="G28" s="164"/>
      <c r="H28" s="164"/>
      <c r="I28" s="164"/>
      <c r="J28" s="195"/>
      <c r="K28" s="196">
        <v>2</v>
      </c>
    </row>
    <row r="29" ht="23" customHeight="1" spans="1:11">
      <c r="A29" s="163" t="s">
        <v>235</v>
      </c>
      <c r="B29" s="164"/>
      <c r="C29" s="164"/>
      <c r="D29" s="164"/>
      <c r="E29" s="164"/>
      <c r="F29" s="164"/>
      <c r="G29" s="164"/>
      <c r="H29" s="164"/>
      <c r="I29" s="164"/>
      <c r="J29" s="195"/>
      <c r="K29" s="187">
        <v>1</v>
      </c>
    </row>
    <row r="30" ht="23" customHeight="1" spans="1:11">
      <c r="A30" s="163" t="s">
        <v>236</v>
      </c>
      <c r="B30" s="164"/>
      <c r="C30" s="164"/>
      <c r="D30" s="164"/>
      <c r="E30" s="164"/>
      <c r="F30" s="164"/>
      <c r="G30" s="164"/>
      <c r="H30" s="164"/>
      <c r="I30" s="164"/>
      <c r="J30" s="195"/>
      <c r="K30" s="187">
        <v>1</v>
      </c>
    </row>
    <row r="31" ht="23" customHeigh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95"/>
      <c r="K31" s="187"/>
    </row>
    <row r="32" ht="23" customHeigh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95"/>
      <c r="K32" s="197"/>
    </row>
    <row r="33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95"/>
      <c r="K33" s="198"/>
    </row>
    <row r="34" ht="23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95"/>
      <c r="K34" s="187"/>
    </row>
    <row r="35" ht="23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95"/>
      <c r="K35" s="199"/>
    </row>
    <row r="36" ht="23" customHeight="1" spans="1:11">
      <c r="A36" s="171" t="s">
        <v>237</v>
      </c>
      <c r="B36" s="172"/>
      <c r="C36" s="172"/>
      <c r="D36" s="172"/>
      <c r="E36" s="172"/>
      <c r="F36" s="172"/>
      <c r="G36" s="172"/>
      <c r="H36" s="172"/>
      <c r="I36" s="172"/>
      <c r="J36" s="200"/>
      <c r="K36" s="201">
        <f>SUM(K28:K35)</f>
        <v>4</v>
      </c>
    </row>
    <row r="37" ht="18.75" customHeight="1" spans="1:11">
      <c r="A37" s="173" t="s">
        <v>238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s="123" customFormat="1" ht="18.75" customHeight="1" spans="1:11">
      <c r="A38" s="139" t="s">
        <v>239</v>
      </c>
      <c r="B38" s="141"/>
      <c r="C38" s="141"/>
      <c r="D38" s="138" t="s">
        <v>240</v>
      </c>
      <c r="E38" s="138"/>
      <c r="F38" s="175" t="s">
        <v>241</v>
      </c>
      <c r="G38" s="176"/>
      <c r="H38" s="141" t="s">
        <v>242</v>
      </c>
      <c r="I38" s="141"/>
      <c r="J38" s="141" t="s">
        <v>243</v>
      </c>
      <c r="K38" s="190"/>
    </row>
    <row r="39" ht="18.75" customHeight="1" spans="1:13">
      <c r="A39" s="139" t="s">
        <v>119</v>
      </c>
      <c r="B39" s="141" t="s">
        <v>244</v>
      </c>
      <c r="C39" s="141"/>
      <c r="D39" s="141"/>
      <c r="E39" s="141"/>
      <c r="F39" s="141"/>
      <c r="G39" s="141"/>
      <c r="H39" s="141"/>
      <c r="I39" s="141"/>
      <c r="J39" s="141"/>
      <c r="K39" s="190"/>
      <c r="M39" s="123"/>
    </row>
    <row r="40" ht="24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90"/>
    </row>
    <row r="41" ht="24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90"/>
    </row>
    <row r="42" ht="32.1" customHeight="1" spans="1:11">
      <c r="A42" s="142" t="s">
        <v>131</v>
      </c>
      <c r="B42" s="177" t="s">
        <v>245</v>
      </c>
      <c r="C42" s="177"/>
      <c r="D42" s="144" t="s">
        <v>246</v>
      </c>
      <c r="E42" s="159" t="s">
        <v>247</v>
      </c>
      <c r="F42" s="144" t="s">
        <v>135</v>
      </c>
      <c r="G42" s="178">
        <v>45348</v>
      </c>
      <c r="H42" s="179" t="s">
        <v>136</v>
      </c>
      <c r="I42" s="179"/>
      <c r="J42" s="177" t="s">
        <v>137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view="pageBreakPreview" zoomScaleNormal="100" workbookViewId="0">
      <selection activeCell="J23" sqref="J23"/>
    </sheetView>
  </sheetViews>
  <sheetFormatPr defaultColWidth="9" defaultRowHeight="14.25"/>
  <cols>
    <col min="1" max="1" width="13.375" style="68" customWidth="1"/>
    <col min="2" max="2" width="5.875" style="68" customWidth="1"/>
    <col min="3" max="3" width="8.125" style="68" customWidth="1"/>
    <col min="4" max="4" width="8.125" style="69" customWidth="1"/>
    <col min="5" max="8" width="8.125" style="68" customWidth="1"/>
    <col min="9" max="9" width="7.25" style="68" customWidth="1"/>
    <col min="10" max="10" width="10.875" style="68" customWidth="1"/>
    <col min="11" max="13" width="10.625" style="68" customWidth="1"/>
    <col min="14" max="16" width="10.625" style="70" customWidth="1"/>
    <col min="17" max="254" width="9" style="68"/>
    <col min="255" max="16384" width="9" style="71"/>
  </cols>
  <sheetData>
    <row r="1" s="68" customFormat="1" ht="29" customHeight="1" spans="1:257">
      <c r="A1" s="72" t="s">
        <v>140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61</v>
      </c>
      <c r="B2" s="76" t="str">
        <f>首期!B4</f>
        <v>TAJJAM81233</v>
      </c>
      <c r="C2" s="77"/>
      <c r="D2" s="78"/>
      <c r="E2" s="79" t="s">
        <v>67</v>
      </c>
      <c r="F2" s="80" t="str">
        <f>首期!B5</f>
        <v>男式功能短袖T恤</v>
      </c>
      <c r="G2" s="80"/>
      <c r="H2" s="80"/>
      <c r="I2" s="80"/>
      <c r="J2" s="98"/>
      <c r="K2" s="99" t="s">
        <v>57</v>
      </c>
      <c r="L2" s="100" t="s">
        <v>56</v>
      </c>
      <c r="M2" s="100"/>
      <c r="N2" s="100"/>
      <c r="O2" s="100"/>
      <c r="P2" s="10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spans="1:257">
      <c r="A3" s="81" t="s">
        <v>141</v>
      </c>
      <c r="B3" s="82" t="s">
        <v>142</v>
      </c>
      <c r="C3" s="83"/>
      <c r="D3" s="82"/>
      <c r="E3" s="82"/>
      <c r="F3" s="82"/>
      <c r="G3" s="82"/>
      <c r="H3" s="82"/>
      <c r="I3" s="102"/>
      <c r="J3" s="103"/>
      <c r="K3" s="104" t="s">
        <v>143</v>
      </c>
      <c r="L3" s="104"/>
      <c r="M3" s="104"/>
      <c r="N3" s="104"/>
      <c r="O3" s="104"/>
      <c r="P3" s="10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81"/>
      <c r="B4" s="84" t="s">
        <v>144</v>
      </c>
      <c r="C4" s="85" t="s">
        <v>108</v>
      </c>
      <c r="D4" s="85" t="s">
        <v>109</v>
      </c>
      <c r="E4" s="86" t="s">
        <v>110</v>
      </c>
      <c r="F4" s="85" t="s">
        <v>111</v>
      </c>
      <c r="G4" s="85" t="s">
        <v>145</v>
      </c>
      <c r="H4" s="85" t="s">
        <v>146</v>
      </c>
      <c r="I4" s="106"/>
      <c r="J4" s="103"/>
      <c r="K4" s="85" t="s">
        <v>108</v>
      </c>
      <c r="L4" s="85" t="s">
        <v>109</v>
      </c>
      <c r="M4" s="86" t="s">
        <v>110</v>
      </c>
      <c r="N4" s="85" t="s">
        <v>111</v>
      </c>
      <c r="O4" s="85" t="s">
        <v>145</v>
      </c>
      <c r="P4" s="107" t="s">
        <v>146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16.5" spans="1:257">
      <c r="A5" s="81"/>
      <c r="B5" s="84"/>
      <c r="C5" s="85" t="s">
        <v>147</v>
      </c>
      <c r="D5" s="85" t="s">
        <v>148</v>
      </c>
      <c r="E5" s="86" t="s">
        <v>149</v>
      </c>
      <c r="F5" s="85" t="s">
        <v>150</v>
      </c>
      <c r="G5" s="85" t="s">
        <v>151</v>
      </c>
      <c r="H5" s="85" t="s">
        <v>152</v>
      </c>
      <c r="I5" s="106"/>
      <c r="J5" s="108"/>
      <c r="K5" s="109" t="s">
        <v>115</v>
      </c>
      <c r="L5" s="109" t="s">
        <v>115</v>
      </c>
      <c r="M5" s="110" t="s">
        <v>248</v>
      </c>
      <c r="N5" s="110" t="s">
        <v>248</v>
      </c>
      <c r="O5" s="110" t="s">
        <v>249</v>
      </c>
      <c r="P5" s="111" t="s">
        <v>194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1" customHeight="1" spans="1:257">
      <c r="A6" s="87" t="s">
        <v>155</v>
      </c>
      <c r="B6" s="88" t="s">
        <v>156</v>
      </c>
      <c r="C6" s="89">
        <f>D6-1</f>
        <v>65</v>
      </c>
      <c r="D6" s="89">
        <f>E6-2</f>
        <v>66</v>
      </c>
      <c r="E6" s="89">
        <v>68</v>
      </c>
      <c r="F6" s="89">
        <f>E6+2</f>
        <v>70</v>
      </c>
      <c r="G6" s="89">
        <f>F6+2</f>
        <v>72</v>
      </c>
      <c r="H6" s="89">
        <f>G6+1</f>
        <v>73</v>
      </c>
      <c r="I6" s="88"/>
      <c r="J6" s="108"/>
      <c r="K6" s="112"/>
      <c r="L6" s="112"/>
      <c r="M6" s="112"/>
      <c r="N6" s="112"/>
      <c r="O6" s="112"/>
      <c r="P6" s="113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1" customHeight="1" spans="1:257">
      <c r="A7" s="87" t="s">
        <v>159</v>
      </c>
      <c r="B7" s="88" t="s">
        <v>160</v>
      </c>
      <c r="C7" s="89">
        <f>D7-0.6</f>
        <v>41.2</v>
      </c>
      <c r="D7" s="89">
        <f>E7-1.2</f>
        <v>41.8</v>
      </c>
      <c r="E7" s="89">
        <v>43</v>
      </c>
      <c r="F7" s="89">
        <f>E7+1.2</f>
        <v>44.2</v>
      </c>
      <c r="G7" s="89">
        <f>F7+1.2</f>
        <v>45.4</v>
      </c>
      <c r="H7" s="89">
        <f>G7+0.6</f>
        <v>46</v>
      </c>
      <c r="I7" s="88"/>
      <c r="J7" s="108"/>
      <c r="K7" s="112"/>
      <c r="L7" s="112"/>
      <c r="M7" s="112"/>
      <c r="N7" s="112"/>
      <c r="O7" s="112"/>
      <c r="P7" s="113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1" customHeight="1" spans="1:257">
      <c r="A8" s="87" t="s">
        <v>162</v>
      </c>
      <c r="B8" s="88" t="s">
        <v>160</v>
      </c>
      <c r="C8" s="89">
        <f t="shared" ref="C8:C10" si="0">D8-4</f>
        <v>98</v>
      </c>
      <c r="D8" s="89">
        <f t="shared" ref="D8:D10" si="1">E8-4</f>
        <v>102</v>
      </c>
      <c r="E8" s="89">
        <v>106</v>
      </c>
      <c r="F8" s="89">
        <f t="shared" ref="F8:F10" si="2">E8+4</f>
        <v>110</v>
      </c>
      <c r="G8" s="89">
        <f>F8+4</f>
        <v>114</v>
      </c>
      <c r="H8" s="89">
        <f t="shared" ref="H8:H10" si="3">G8+6</f>
        <v>120</v>
      </c>
      <c r="I8" s="88"/>
      <c r="J8" s="108"/>
      <c r="K8" s="112"/>
      <c r="L8" s="112"/>
      <c r="M8" s="112"/>
      <c r="N8" s="112"/>
      <c r="O8" s="112"/>
      <c r="P8" s="113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1" customHeight="1" spans="1:257">
      <c r="A9" s="87" t="s">
        <v>165</v>
      </c>
      <c r="B9" s="88" t="s">
        <v>160</v>
      </c>
      <c r="C9" s="89">
        <f t="shared" si="0"/>
        <v>96</v>
      </c>
      <c r="D9" s="89">
        <f t="shared" si="1"/>
        <v>100</v>
      </c>
      <c r="E9" s="89">
        <v>104</v>
      </c>
      <c r="F9" s="89">
        <f t="shared" si="2"/>
        <v>108</v>
      </c>
      <c r="G9" s="89">
        <f>F9+5</f>
        <v>113</v>
      </c>
      <c r="H9" s="89">
        <f t="shared" si="3"/>
        <v>119</v>
      </c>
      <c r="I9" s="88"/>
      <c r="J9" s="108"/>
      <c r="K9" s="112"/>
      <c r="L9" s="112"/>
      <c r="M9" s="112"/>
      <c r="N9" s="112"/>
      <c r="O9" s="112"/>
      <c r="P9" s="113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0" customHeight="1" spans="1:257">
      <c r="A10" s="87" t="s">
        <v>166</v>
      </c>
      <c r="B10" s="88" t="s">
        <v>156</v>
      </c>
      <c r="C10" s="89">
        <f t="shared" si="0"/>
        <v>96</v>
      </c>
      <c r="D10" s="89">
        <f t="shared" si="1"/>
        <v>100</v>
      </c>
      <c r="E10" s="89">
        <v>104</v>
      </c>
      <c r="F10" s="89">
        <f t="shared" si="2"/>
        <v>108</v>
      </c>
      <c r="G10" s="89">
        <f>F10+5</f>
        <v>113</v>
      </c>
      <c r="H10" s="89">
        <f t="shared" si="3"/>
        <v>119</v>
      </c>
      <c r="I10" s="88"/>
      <c r="J10" s="108"/>
      <c r="K10" s="112"/>
      <c r="L10" s="112"/>
      <c r="M10" s="112"/>
      <c r="N10" s="112"/>
      <c r="O10" s="112"/>
      <c r="P10" s="113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1" customHeight="1" spans="1:257">
      <c r="A11" s="87" t="s">
        <v>168</v>
      </c>
      <c r="B11" s="88" t="s">
        <v>169</v>
      </c>
      <c r="C11" s="89">
        <f>D11-1.2</f>
        <v>42.6</v>
      </c>
      <c r="D11" s="89">
        <f>E11-1.2</f>
        <v>43.8</v>
      </c>
      <c r="E11" s="89">
        <v>45</v>
      </c>
      <c r="F11" s="89">
        <f>E11+1.2</f>
        <v>46.2</v>
      </c>
      <c r="G11" s="89">
        <f>F11+1.2</f>
        <v>47.4</v>
      </c>
      <c r="H11" s="89">
        <f>G11+1.4</f>
        <v>48.8</v>
      </c>
      <c r="I11" s="88"/>
      <c r="J11" s="108"/>
      <c r="K11" s="112"/>
      <c r="L11" s="112"/>
      <c r="M11" s="112"/>
      <c r="N11" s="112"/>
      <c r="O11" s="112"/>
      <c r="P11" s="113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1" customHeight="1" spans="1:257">
      <c r="A12" s="87" t="s">
        <v>171</v>
      </c>
      <c r="B12" s="88" t="s">
        <v>172</v>
      </c>
      <c r="C12" s="89">
        <f>D12-0.5</f>
        <v>20</v>
      </c>
      <c r="D12" s="89">
        <f>E12-0.5</f>
        <v>20.5</v>
      </c>
      <c r="E12" s="89">
        <v>21</v>
      </c>
      <c r="F12" s="89">
        <f t="shared" ref="F12:H12" si="4">E12+0.5</f>
        <v>21.5</v>
      </c>
      <c r="G12" s="89">
        <f t="shared" si="4"/>
        <v>22</v>
      </c>
      <c r="H12" s="89">
        <f t="shared" si="4"/>
        <v>22.5</v>
      </c>
      <c r="I12" s="114"/>
      <c r="J12" s="108"/>
      <c r="K12" s="112"/>
      <c r="L12" s="112"/>
      <c r="M12" s="112"/>
      <c r="N12" s="112"/>
      <c r="O12" s="112"/>
      <c r="P12" s="113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1" customHeight="1" spans="1:257">
      <c r="A13" s="87" t="s">
        <v>173</v>
      </c>
      <c r="B13" s="88">
        <v>0</v>
      </c>
      <c r="C13" s="89">
        <f>D13-0.8</f>
        <v>17.9</v>
      </c>
      <c r="D13" s="89">
        <f>E13-0.8</f>
        <v>18.7</v>
      </c>
      <c r="E13" s="89">
        <v>19.5</v>
      </c>
      <c r="F13" s="89">
        <f>E13+0.8</f>
        <v>20.3</v>
      </c>
      <c r="G13" s="89">
        <f>F13+0.8</f>
        <v>21.1</v>
      </c>
      <c r="H13" s="89">
        <f>G13+1.3</f>
        <v>22.4</v>
      </c>
      <c r="I13" s="88"/>
      <c r="J13" s="108"/>
      <c r="K13" s="112"/>
      <c r="L13" s="112"/>
      <c r="M13" s="112"/>
      <c r="N13" s="112"/>
      <c r="O13" s="112"/>
      <c r="P13" s="113"/>
      <c r="Q13" s="71"/>
      <c r="R13" s="71" t="s">
        <v>250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1" customHeight="1" spans="1:257">
      <c r="A14" s="87" t="s">
        <v>174</v>
      </c>
      <c r="B14" s="88">
        <v>0</v>
      </c>
      <c r="C14" s="89">
        <f>D14-0.7</f>
        <v>16.1</v>
      </c>
      <c r="D14" s="89">
        <f>E14-0.7</f>
        <v>16.8</v>
      </c>
      <c r="E14" s="89">
        <v>17.5</v>
      </c>
      <c r="F14" s="89">
        <f>E14+0.7</f>
        <v>18.2</v>
      </c>
      <c r="G14" s="89">
        <f>F14+0.7</f>
        <v>18.9</v>
      </c>
      <c r="H14" s="89">
        <f>G14+0.95</f>
        <v>19.85</v>
      </c>
      <c r="I14" s="88"/>
      <c r="J14" s="108"/>
      <c r="K14" s="112"/>
      <c r="L14" s="112"/>
      <c r="M14" s="112"/>
      <c r="N14" s="112"/>
      <c r="O14" s="112"/>
      <c r="P14" s="113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1" customHeight="1" spans="1:257">
      <c r="A15" s="87" t="s">
        <v>175</v>
      </c>
      <c r="B15" s="88" t="s">
        <v>156</v>
      </c>
      <c r="C15" s="89">
        <f>D15</f>
        <v>2.5</v>
      </c>
      <c r="D15" s="89">
        <f>E15</f>
        <v>2.5</v>
      </c>
      <c r="E15" s="89">
        <v>2.5</v>
      </c>
      <c r="F15" s="89">
        <f t="shared" ref="F15:H15" si="5">E15</f>
        <v>2.5</v>
      </c>
      <c r="G15" s="89">
        <f t="shared" si="5"/>
        <v>2.5</v>
      </c>
      <c r="H15" s="89">
        <f t="shared" si="5"/>
        <v>2.5</v>
      </c>
      <c r="I15" s="88"/>
      <c r="J15" s="108"/>
      <c r="K15" s="112"/>
      <c r="L15" s="112"/>
      <c r="M15" s="112"/>
      <c r="N15" s="112"/>
      <c r="O15" s="112"/>
      <c r="P15" s="113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1" customHeight="1" spans="1:257">
      <c r="A16" s="87" t="s">
        <v>176</v>
      </c>
      <c r="B16" s="88">
        <v>0</v>
      </c>
      <c r="C16" s="89">
        <f>D16</f>
        <v>1.2</v>
      </c>
      <c r="D16" s="89">
        <f>E16</f>
        <v>1.2</v>
      </c>
      <c r="E16" s="90">
        <v>1.2</v>
      </c>
      <c r="F16" s="89">
        <f t="shared" ref="F16:H16" si="6">E16</f>
        <v>1.2</v>
      </c>
      <c r="G16" s="89">
        <f t="shared" si="6"/>
        <v>1.2</v>
      </c>
      <c r="H16" s="89">
        <f t="shared" si="6"/>
        <v>1.2</v>
      </c>
      <c r="I16" s="88"/>
      <c r="J16" s="108"/>
      <c r="K16" s="112"/>
      <c r="L16" s="112"/>
      <c r="M16" s="112"/>
      <c r="N16" s="112"/>
      <c r="O16" s="112"/>
      <c r="P16" s="113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1" customHeight="1" spans="1:257">
      <c r="A17" s="87" t="s">
        <v>177</v>
      </c>
      <c r="B17" s="91"/>
      <c r="C17" s="89">
        <f>D17-0</f>
        <v>19.1</v>
      </c>
      <c r="D17" s="89">
        <f>E17-0.4</f>
        <v>19.1</v>
      </c>
      <c r="E17" s="89">
        <v>19.5</v>
      </c>
      <c r="F17" s="89">
        <f>E17+0.4</f>
        <v>19.9</v>
      </c>
      <c r="G17" s="89">
        <f>F17+0.4</f>
        <v>20.3</v>
      </c>
      <c r="H17" s="89">
        <f>G17+0.6</f>
        <v>20.9</v>
      </c>
      <c r="I17" s="115"/>
      <c r="J17" s="108"/>
      <c r="K17" s="112"/>
      <c r="L17" s="112"/>
      <c r="M17" s="112"/>
      <c r="N17" s="112"/>
      <c r="O17" s="112"/>
      <c r="P17" s="113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1" customHeight="1" spans="1:257">
      <c r="A18" s="87" t="s">
        <v>178</v>
      </c>
      <c r="B18" s="92"/>
      <c r="C18" s="89">
        <f>D18-0</f>
        <v>11.1</v>
      </c>
      <c r="D18" s="89">
        <f>E18-0.2</f>
        <v>11.1</v>
      </c>
      <c r="E18" s="89">
        <v>11.3</v>
      </c>
      <c r="F18" s="89">
        <f>E18+0.2</f>
        <v>11.5</v>
      </c>
      <c r="G18" s="89">
        <f>F18+0.2</f>
        <v>11.7</v>
      </c>
      <c r="H18" s="89">
        <f>G18+0.25</f>
        <v>11.95</v>
      </c>
      <c r="I18" s="115"/>
      <c r="J18" s="108"/>
      <c r="K18" s="112"/>
      <c r="L18" s="112"/>
      <c r="M18" s="112"/>
      <c r="N18" s="112"/>
      <c r="O18" s="112"/>
      <c r="P18" s="113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18" spans="1:257">
      <c r="A19" s="87"/>
      <c r="B19" s="92"/>
      <c r="C19" s="93"/>
      <c r="D19" s="93"/>
      <c r="E19" s="93"/>
      <c r="F19" s="93"/>
      <c r="G19" s="93"/>
      <c r="H19" s="93"/>
      <c r="I19" s="115"/>
      <c r="J19" s="108"/>
      <c r="K19" s="112"/>
      <c r="L19" s="112"/>
      <c r="M19" s="112"/>
      <c r="N19" s="112"/>
      <c r="O19" s="112"/>
      <c r="P19" s="113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18" spans="1:257">
      <c r="A20" s="87"/>
      <c r="B20" s="92"/>
      <c r="C20" s="93"/>
      <c r="D20" s="93"/>
      <c r="E20" s="93"/>
      <c r="F20" s="93"/>
      <c r="G20" s="93"/>
      <c r="H20" s="93"/>
      <c r="I20" s="115"/>
      <c r="J20" s="108"/>
      <c r="K20" s="112"/>
      <c r="L20" s="112"/>
      <c r="M20" s="112"/>
      <c r="N20" s="112"/>
      <c r="O20" s="112"/>
      <c r="P20" s="113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17.25" spans="1:257">
      <c r="A21" s="94"/>
      <c r="B21" s="95"/>
      <c r="C21" s="96"/>
      <c r="D21" s="96"/>
      <c r="E21" s="97"/>
      <c r="F21" s="96"/>
      <c r="G21" s="96"/>
      <c r="H21" s="96"/>
      <c r="I21" s="96"/>
      <c r="J21" s="116"/>
      <c r="K21" s="117"/>
      <c r="L21" s="117"/>
      <c r="M21" s="118"/>
      <c r="N21" s="117"/>
      <c r="O21" s="117"/>
      <c r="P21" s="119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3" spans="9:14">
      <c r="I23" s="120" t="s">
        <v>180</v>
      </c>
      <c r="J23" s="121"/>
      <c r="K23" s="120" t="s">
        <v>181</v>
      </c>
      <c r="L23" s="120"/>
      <c r="M23" s="120" t="s">
        <v>182</v>
      </c>
      <c r="N23" s="120" t="s">
        <v>137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4.5" customWidth="1"/>
    <col min="3" max="3" width="19.1" style="63" customWidth="1"/>
    <col min="4" max="4" width="10.6" customWidth="1"/>
    <col min="5" max="5" width="20.4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7"/>
      <c r="O3" s="7"/>
    </row>
    <row r="4" ht="25" customHeight="1" spans="1:15">
      <c r="A4" s="9">
        <v>1</v>
      </c>
      <c r="B4" s="23" t="s">
        <v>267</v>
      </c>
      <c r="C4" s="24" t="s">
        <v>268</v>
      </c>
      <c r="D4" s="25" t="s">
        <v>115</v>
      </c>
      <c r="E4" s="26" t="s">
        <v>62</v>
      </c>
      <c r="F4" s="25" t="s">
        <v>269</v>
      </c>
      <c r="G4" s="9" t="s">
        <v>65</v>
      </c>
      <c r="H4" s="9"/>
      <c r="I4" s="67">
        <v>2</v>
      </c>
      <c r="J4" s="67">
        <v>0</v>
      </c>
      <c r="K4" s="67">
        <v>3</v>
      </c>
      <c r="L4" s="67">
        <v>0</v>
      </c>
      <c r="M4" s="67">
        <v>0</v>
      </c>
      <c r="N4" s="9">
        <f>SUM(I4:M4)</f>
        <v>5</v>
      </c>
      <c r="O4" s="9"/>
    </row>
    <row r="5" ht="25" customHeight="1" spans="1:15">
      <c r="A5" s="9"/>
      <c r="B5" s="23"/>
      <c r="C5" s="24"/>
      <c r="D5" s="25"/>
      <c r="E5" s="26"/>
      <c r="F5" s="25"/>
      <c r="G5" s="9"/>
      <c r="H5" s="9"/>
      <c r="I5" s="67"/>
      <c r="J5" s="67"/>
      <c r="K5" s="67"/>
      <c r="L5" s="67"/>
      <c r="M5" s="67"/>
      <c r="N5" s="9"/>
      <c r="O5" s="9"/>
    </row>
    <row r="6" ht="25" customHeight="1" spans="1:15">
      <c r="A6" s="9"/>
      <c r="B6" s="22"/>
      <c r="C6" s="22"/>
      <c r="D6" s="28"/>
      <c r="E6" s="26"/>
      <c r="F6" s="25"/>
      <c r="G6" s="9"/>
      <c r="H6" s="9"/>
      <c r="I6" s="67"/>
      <c r="J6" s="67"/>
      <c r="K6" s="67"/>
      <c r="L6" s="67"/>
      <c r="M6" s="67"/>
      <c r="N6" s="9"/>
      <c r="O6" s="9"/>
    </row>
    <row r="7" ht="25" customHeight="1" spans="1:15">
      <c r="A7" s="10"/>
      <c r="B7" s="10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25" customHeight="1" spans="1:15">
      <c r="A8" s="10"/>
      <c r="B8" s="10"/>
      <c r="C8" s="9"/>
      <c r="D8" s="10"/>
      <c r="E8" s="64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5" customHeight="1" spans="1:15">
      <c r="A9" s="10"/>
      <c r="B9" s="10"/>
      <c r="C9" s="9"/>
      <c r="D9" s="10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9"/>
      <c r="D10" s="10"/>
      <c r="E10" s="64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9"/>
      <c r="D11" s="10"/>
      <c r="E11" s="64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12" t="s">
        <v>270</v>
      </c>
      <c r="B12" s="13"/>
      <c r="C12" s="65"/>
      <c r="D12" s="14"/>
      <c r="E12" s="15"/>
      <c r="F12" s="34"/>
      <c r="G12" s="34"/>
      <c r="H12" s="34"/>
      <c r="I12" s="29"/>
      <c r="J12" s="12" t="s">
        <v>271</v>
      </c>
      <c r="K12" s="13"/>
      <c r="L12" s="13"/>
      <c r="M12" s="14"/>
      <c r="N12" s="13"/>
      <c r="O12" s="20"/>
    </row>
    <row r="13" ht="16.5" spans="1:15">
      <c r="A13" s="16" t="s">
        <v>272</v>
      </c>
      <c r="B13" s="17"/>
      <c r="C13" s="6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