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" sheetId="5" r:id="rId7"/>
    <sheet name="验货尺寸表 (尾期第一批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<sst xmlns="http://schemas.openxmlformats.org/spreadsheetml/2006/main" count="1062" uniqueCount="371">
  <si>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</si>
  <si>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</si>
  <si>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</si>
  <si>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</si>
  <si>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</si>
  <si>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</si>
  <si>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</si>
  <si>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</si>
  <si>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</si>
  <si>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</si>
  <si>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</si>
  <si>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</si>
  <si>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</si>
  <si>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</si>
  <si>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</si>
  <si>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</si>
  <si>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</si>
  <si>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</si>
  <si>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</si>
  <si>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</si>
  <si>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</si>
  <si>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</si>
  <si>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</si>
  <si>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</si>
  <si>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</si>
  <si>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</si>
  <si>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</si>
  <si>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</si>
  <si>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</si>
  <si>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</si>
  <si>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</si>
  <si>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</si>
  <si>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</si>
  <si>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</si>
  <si>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</si>
  <si>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</si>
  <si>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</si>
  <si>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</si>
  <si>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</si>
  <si>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</si>
  <si>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</si>
  <si>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</si>
  <si>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</si>
  <si>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</si>
  <si>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</si>
  <si>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</si>
  <si>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</si>
  <si>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</si>
  <si>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</si>
  <si>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</si>
  <si>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</si>
  <si>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</si>
  <si>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</si>
  <si>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</si>
  <si>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</si>
  <si>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</si>
  <si>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</si>
  <si>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</si>
  <si>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</si>
  <si>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</si>
  <si>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</si>
  <si>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</si>
  <si>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TAJJAN81234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</si>
  <si>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</si>
  <si>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</si>
  <si>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</si>
  <si>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</si>
  <si>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</si>
  <si>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</si>
  <si>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</si>
  <si>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</si>
  <si>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</si>
  <si>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</si>
  <si>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</si>
  <si>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</si>
  <si>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</si>
  <si>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</si>
  <si>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</si>
  <si>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</si>
  <si>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CGDD24111100017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</si>
  <si>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</si>
  <si>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</si>
  <si>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</si>
  <si>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</si>
  <si>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</si>
  <si>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</si>
  <si>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</si>
  <si>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</si>
  <si>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</si>
  <si>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</si>
  <si>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</si>
  <si>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</si>
  <si>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</si>
  <si>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</si>
  <si>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</si>
  <si>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</si>
  <si>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</si>
  <si>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</si>
  <si>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</si>
  <si>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</si>
  <si>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</si>
  <si>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</si>
  <si>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</si>
  <si>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</si>
  <si>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</si>
  <si>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</si>
  <si>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</si>
  <si>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</si>
  <si>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</si>
  <si>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</si>
  <si>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</si>
  <si>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</si>
  <si>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</si>
  <si>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</si>
  <si>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</si>
  <si>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</si>
  <si>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</si>
  <si>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</si>
  <si>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山川绿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</si>
  <si>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</si>
  <si>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</si>
  <si>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</si>
  <si>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</si>
  <si>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</si>
  <si>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</si>
  <si>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</si>
  <si>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</si>
  <si>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1、领不圆顺，肩位冚线有跳针</t>
  </si>
  <si>
    <t>2、冚下脚弯曲，不顺直，止口外露</t>
  </si>
  <si>
    <t>3、旗唛线头没有清理干净，白色有脏污。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</si>
  <si>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</si>
  <si>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</si>
  <si>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</si>
  <si>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</si>
  <si>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</si>
  <si>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</si>
  <si>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</si>
  <si>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</si>
  <si>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</si>
  <si>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</si>
  <si>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</si>
  <si>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</si>
  <si>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</si>
  <si>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</si>
  <si>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</si>
  <si>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</si>
  <si>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</si>
  <si>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</si>
  <si>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</si>
  <si>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</si>
  <si>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</si>
  <si>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</si>
  <si>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</si>
  <si>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</si>
  <si>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</si>
  <si>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</si>
  <si>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</si>
  <si>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XL  洗前</t>
  </si>
  <si>
    <t>XL 洗后</t>
  </si>
  <si>
    <t>后中长</t>
  </si>
  <si>
    <t>±1</t>
  </si>
  <si>
    <t>+0</t>
  </si>
  <si>
    <t>胸围</t>
  </si>
  <si>
    <t>-1.5</t>
  </si>
  <si>
    <t>腰围</t>
  </si>
  <si>
    <t>107</t>
  </si>
  <si>
    <t>-2</t>
  </si>
  <si>
    <t>摆围</t>
  </si>
  <si>
    <t>±0.5</t>
  </si>
  <si>
    <t>+1</t>
  </si>
  <si>
    <t>-1</t>
  </si>
  <si>
    <t>肩宽</t>
  </si>
  <si>
    <t>-0.5</t>
  </si>
  <si>
    <t>肩点袖长</t>
  </si>
  <si>
    <t>±0.3</t>
  </si>
  <si>
    <t>袖肥/2（参考值）</t>
  </si>
  <si>
    <t>-0.3</t>
  </si>
  <si>
    <t>短袖口/2</t>
  </si>
  <si>
    <t>圆领T恤前领宽</t>
  </si>
  <si>
    <t>圆领T恤前领深</t>
  </si>
  <si>
    <t>领高</t>
  </si>
  <si>
    <t>logo距离前领（不含领）</t>
  </si>
  <si>
    <t>logo距离后领缝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</si>
  <si>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</si>
  <si>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</si>
  <si>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</si>
  <si>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</si>
  <si>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</si>
  <si>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</si>
  <si>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</si>
  <si>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</si>
  <si>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</si>
  <si>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</si>
  <si>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</si>
  <si>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</si>
  <si>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</si>
  <si>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1、领不圆顺，后领织带有容皱</t>
  </si>
  <si>
    <t>2、冚车中分线不居中</t>
  </si>
  <si>
    <t>3、大烫不良，骨位倒向不统一，领没烫平服</t>
  </si>
  <si>
    <t>4、线头没有清理干净</t>
  </si>
  <si>
    <t>【整改的严重缺陷及整改复核时间】</t>
  </si>
  <si>
    <t>以上问题车间已整改</t>
  </si>
  <si>
    <t>-1 -1 -1</t>
  </si>
  <si>
    <t>-0.5 +0 -0.5</t>
  </si>
  <si>
    <t>+0 -0.5 +0</t>
  </si>
  <si>
    <t>-0.5 +0.5 +0</t>
  </si>
  <si>
    <t>+1 +0.5 +0</t>
  </si>
  <si>
    <t>+1 +1 +1</t>
  </si>
  <si>
    <t>+1 +1.5 +1</t>
  </si>
  <si>
    <t>+0 +0 +0.5</t>
  </si>
  <si>
    <t>+0 +0 +0</t>
  </si>
  <si>
    <t>+0 +0.5 +0.5</t>
  </si>
  <si>
    <t>+0.5 +0 +0</t>
  </si>
  <si>
    <t>+0 +0.5 +0</t>
  </si>
  <si>
    <t>-0.5 +0 +0</t>
  </si>
  <si>
    <t>-0.5 -1 +0</t>
  </si>
  <si>
    <t>-0.3 +0 +0</t>
  </si>
  <si>
    <t>-0.5 -0.3 +0</t>
  </si>
  <si>
    <t>+0.2 +0.3 +0</t>
  </si>
  <si>
    <t>+0.5 +0 +1</t>
  </si>
  <si>
    <t>TOREAD-QC尾期检验报告书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</si>
  <si>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</si>
  <si>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</si>
  <si>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</si>
  <si>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</si>
  <si>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</si>
  <si>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</si>
  <si>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</si>
  <si>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</si>
  <si>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</si>
  <si>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</si>
  <si>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</si>
  <si>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</si>
  <si>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</si>
  <si>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</si>
  <si>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</si>
  <si>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</si>
  <si>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</si>
  <si>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</si>
  <si>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</si>
  <si>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采购凭证编号：CGDD24111100018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</si>
  <si>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</si>
  <si>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</si>
  <si>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</si>
  <si>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</si>
  <si>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</si>
  <si>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</si>
  <si>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</si>
  <si>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</si>
  <si>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</si>
  <si>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</si>
  <si>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</si>
  <si>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</si>
  <si>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</si>
  <si>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</si>
  <si>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</si>
  <si>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</si>
  <si>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</si>
  <si>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</si>
  <si>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1.领不圆顺，后领织带有容皱</t>
  </si>
  <si>
    <t>2.肩位左右容皱，袖圈容皱，烫工不良</t>
  </si>
  <si>
    <t>3.脚叉线头没有清理干净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</si>
  <si>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</si>
  <si>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</si>
  <si>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</si>
  <si>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</si>
  <si>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</si>
  <si>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</si>
  <si>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</si>
  <si>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走货3992件，抽查200件，发现5件不良品，已按照以上提出的问题点改正，可以出货</t>
  </si>
  <si>
    <t>服装QC部门</t>
  </si>
  <si>
    <t>检验人</t>
  </si>
  <si>
    <t>-1 -0.5 -.5</t>
  </si>
  <si>
    <t>-1 -0.5 -0.5</t>
  </si>
  <si>
    <t>+1 +0 +0</t>
  </si>
  <si>
    <t xml:space="preserve">+0 +0 +0 </t>
  </si>
  <si>
    <t>-1 -0.5 -1</t>
  </si>
  <si>
    <t>+1 +0.5 +1</t>
  </si>
  <si>
    <t>-0.5 -0.5 +0</t>
  </si>
  <si>
    <t>+0.5 +0.5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</si>
  <si>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</si>
  <si>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</si>
  <si>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</si>
  <si>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</si>
  <si>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</si>
  <si>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</si>
  <si>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</si>
  <si>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</si>
  <si>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</si>
  <si>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</si>
  <si>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</si>
  <si>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</si>
  <si>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</si>
  <si>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</si>
  <si>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</si>
  <si>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</si>
  <si>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2409Y0303</t>
  </si>
  <si>
    <t>冰玉竹平纹</t>
  </si>
  <si>
    <t>浅幽绿</t>
  </si>
  <si>
    <t>TAJJAN81234/82235</t>
  </si>
  <si>
    <t>三迈</t>
  </si>
  <si>
    <t>YES</t>
  </si>
  <si>
    <t>2409Y0398</t>
  </si>
  <si>
    <t>本白</t>
  </si>
  <si>
    <t>2409Y0302</t>
  </si>
  <si>
    <t>云层蓝</t>
  </si>
  <si>
    <t>2409Y0162</t>
  </si>
  <si>
    <t>2409Y0007</t>
  </si>
  <si>
    <t>暗夜黑</t>
  </si>
  <si>
    <t>制表时间：2024/10/19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</si>
  <si>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</si>
  <si>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</si>
  <si>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</si>
  <si>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</si>
  <si>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</si>
  <si>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</si>
  <si>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</si>
  <si>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</si>
  <si>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</si>
  <si>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</si>
  <si>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制表时间：2024/10/21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</si>
  <si>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</si>
  <si>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</si>
  <si>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</si>
  <si>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</si>
  <si>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</si>
  <si>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</si>
  <si>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</si>
  <si>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</si>
  <si>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</si>
  <si>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</si>
  <si>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</si>
  <si>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</si>
  <si>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</si>
  <si>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</si>
  <si>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</si>
  <si>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</si>
  <si>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</si>
  <si>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</si>
  <si>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</si>
  <si>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</si>
  <si>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</si>
  <si>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</si>
  <si>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</si>
  <si>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</si>
  <si>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</si>
  <si>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</si>
  <si>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</si>
  <si>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</si>
  <si>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</si>
  <si>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</si>
  <si>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</si>
  <si>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</si>
  <si>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</si>
  <si>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</si>
  <si>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</si>
  <si>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前幅+袖子</t>
  </si>
  <si>
    <t>印花</t>
  </si>
  <si>
    <t>无脱落开裂</t>
  </si>
  <si>
    <t>制表时间：2024/10/22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</si>
  <si>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</si>
  <si>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</si>
  <si>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</si>
  <si>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</si>
  <si>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</si>
  <si>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</si>
  <si>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NO</t>
  </si>
  <si>
    <t>供应商补损</t>
  </si>
  <si>
    <t>制表时间：9-27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</si>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</sst>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0"/>
      <color rgb="FFFF0000"/>
      <name val="微软雅黑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10" borderId="77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8" applyNumberFormat="0" applyFill="0" applyAlignment="0" applyProtection="0">
      <alignment vertical="center"/>
    </xf>
    <xf numFmtId="0" fontId="54" fillId="0" borderId="78" applyNumberFormat="0" applyFill="0" applyAlignment="0" applyProtection="0">
      <alignment vertical="center"/>
    </xf>
    <xf numFmtId="0" fontId="55" fillId="0" borderId="79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1" borderId="80" applyNumberFormat="0" applyAlignment="0" applyProtection="0">
      <alignment vertical="center"/>
    </xf>
    <xf numFmtId="0" fontId="57" fillId="12" borderId="81" applyNumberFormat="0" applyAlignment="0" applyProtection="0">
      <alignment vertical="center"/>
    </xf>
    <xf numFmtId="0" fontId="58" fillId="12" borderId="80" applyNumberFormat="0" applyAlignment="0" applyProtection="0">
      <alignment vertical="center"/>
    </xf>
    <xf numFmtId="0" fontId="59" fillId="13" borderId="82" applyNumberFormat="0" applyAlignment="0" applyProtection="0">
      <alignment vertical="center"/>
    </xf>
    <xf numFmtId="0" fontId="60" fillId="0" borderId="83" applyNumberFormat="0" applyFill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17" fillId="0" borderId="0"/>
    <xf numFmtId="0" fontId="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5" fillId="0" borderId="0">
      <alignment vertical="center"/>
    </xf>
    <xf numFmtId="0" fontId="17" fillId="0" borderId="0"/>
    <xf numFmtId="0" fontId="5" fillId="0" borderId="0">
      <alignment vertical="center"/>
    </xf>
    <xf numFmtId="0" fontId="67" fillId="0" borderId="0"/>
    <xf numFmtId="0" fontId="17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</cellStyleXfs>
  <cellXfs count="43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9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16" fillId="0" borderId="15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7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25" fillId="0" borderId="4" xfId="55" applyFont="1" applyFill="1" applyBorder="1" applyAlignment="1">
      <alignment horizontal="left"/>
    </xf>
    <xf numFmtId="178" fontId="26" fillId="0" borderId="2" xfId="55" applyNumberFormat="1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55" applyFont="1" applyFill="1" applyBorder="1" applyAlignment="1">
      <alignment horizontal="left"/>
    </xf>
    <xf numFmtId="49" fontId="25" fillId="4" borderId="4" xfId="60" applyNumberFormat="1" applyFont="1" applyFill="1" applyBorder="1" applyAlignment="1">
      <alignment horizontal="center" vertical="center"/>
    </xf>
    <xf numFmtId="49" fontId="25" fillId="0" borderId="4" xfId="6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7" fillId="0" borderId="16" xfId="0" applyNumberFormat="1" applyFont="1" applyFill="1" applyBorder="1" applyAlignment="1">
      <alignment shrinkToFit="1"/>
    </xf>
    <xf numFmtId="0" fontId="28" fillId="0" borderId="17" xfId="0" applyNumberFormat="1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22" fillId="0" borderId="0" xfId="53" applyFont="1" applyFill="1" applyAlignment="1"/>
    <xf numFmtId="0" fontId="23" fillId="0" borderId="0" xfId="53" applyFont="1" applyFill="1" applyAlignment="1"/>
    <xf numFmtId="49" fontId="16" fillId="0" borderId="10" xfId="53" applyNumberFormat="1" applyFont="1" applyFill="1" applyBorder="1" applyAlignment="1">
      <alignment horizontal="center" vertical="center"/>
    </xf>
    <xf numFmtId="0" fontId="16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18" xfId="52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19" xfId="53" applyFont="1" applyFill="1" applyBorder="1" applyAlignment="1" applyProtection="1">
      <alignment horizontal="center" vertical="center"/>
    </xf>
    <xf numFmtId="0" fontId="24" fillId="0" borderId="20" xfId="55" applyFont="1" applyFill="1" applyBorder="1" applyAlignment="1">
      <alignment horizontal="center"/>
    </xf>
    <xf numFmtId="0" fontId="16" fillId="0" borderId="5" xfId="53" applyFont="1" applyFill="1" applyBorder="1" applyAlignment="1">
      <alignment horizontal="center"/>
    </xf>
    <xf numFmtId="49" fontId="22" fillId="0" borderId="21" xfId="54" applyNumberFormat="1" applyFont="1" applyFill="1" applyBorder="1" applyAlignment="1">
      <alignment horizontal="center" vertical="center"/>
    </xf>
    <xf numFmtId="0" fontId="28" fillId="0" borderId="21" xfId="0" applyNumberFormat="1" applyFont="1" applyFill="1" applyBorder="1" applyAlignment="1">
      <alignment horizontal="center" vertical="center"/>
    </xf>
    <xf numFmtId="179" fontId="28" fillId="0" borderId="21" xfId="0" applyNumberFormat="1" applyFont="1" applyFill="1" applyBorder="1" applyAlignment="1">
      <alignment horizontal="center" vertical="center"/>
    </xf>
    <xf numFmtId="179" fontId="28" fillId="0" borderId="22" xfId="0" applyNumberFormat="1" applyFont="1" applyFill="1" applyBorder="1" applyAlignment="1">
      <alignment horizontal="center" vertical="center"/>
    </xf>
    <xf numFmtId="49" fontId="22" fillId="0" borderId="22" xfId="54" applyNumberFormat="1" applyFont="1" applyFill="1" applyBorder="1" applyAlignment="1">
      <alignment horizontal="center" vertical="center"/>
    </xf>
    <xf numFmtId="0" fontId="16" fillId="0" borderId="23" xfId="53" applyFont="1" applyFill="1" applyBorder="1" applyAlignment="1">
      <alignment horizontal="center"/>
    </xf>
    <xf numFmtId="49" fontId="16" fillId="0" borderId="24" xfId="53" applyNumberFormat="1" applyFont="1" applyFill="1" applyBorder="1" applyAlignment="1">
      <alignment horizontal="center"/>
    </xf>
    <xf numFmtId="49" fontId="22" fillId="0" borderId="24" xfId="54" applyNumberFormat="1" applyFont="1" applyFill="1" applyBorder="1" applyAlignment="1">
      <alignment horizontal="center" vertical="center"/>
    </xf>
    <xf numFmtId="0" fontId="30" fillId="0" borderId="0" xfId="53" applyFont="1" applyFill="1" applyAlignment="1"/>
    <xf numFmtId="14" fontId="30" fillId="0" borderId="0" xfId="53" applyNumberFormat="1" applyFont="1" applyFill="1" applyAlignment="1">
      <alignment horizontal="left"/>
    </xf>
    <xf numFmtId="49" fontId="30" fillId="0" borderId="0" xfId="53" applyNumberFormat="1" applyFont="1" applyFill="1" applyAlignment="1"/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1" fillId="0" borderId="25" xfId="52" applyFont="1" applyBorder="1" applyAlignment="1">
      <alignment horizontal="center" vertical="top"/>
    </xf>
    <xf numFmtId="0" fontId="9" fillId="0" borderId="26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vertical="center" wrapText="1"/>
    </xf>
    <xf numFmtId="0" fontId="9" fillId="0" borderId="27" xfId="52" applyFont="1" applyFill="1" applyBorder="1" applyAlignment="1">
      <alignment vertical="center"/>
    </xf>
    <xf numFmtId="0" fontId="20" fillId="0" borderId="21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9" fillId="0" borderId="28" xfId="52" applyFont="1" applyFill="1" applyBorder="1" applyAlignment="1">
      <alignment vertical="center"/>
    </xf>
    <xf numFmtId="0" fontId="20" fillId="0" borderId="21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vertical="center"/>
    </xf>
    <xf numFmtId="58" fontId="23" fillId="0" borderId="21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center" vertical="center"/>
    </xf>
    <xf numFmtId="0" fontId="9" fillId="0" borderId="21" xfId="52" applyFont="1" applyFill="1" applyBorder="1" applyAlignment="1">
      <alignment horizontal="center" vertical="center"/>
    </xf>
    <xf numFmtId="0" fontId="9" fillId="0" borderId="28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horizontal="left" vertical="center"/>
    </xf>
    <xf numFmtId="0" fontId="9" fillId="0" borderId="29" xfId="52" applyFont="1" applyFill="1" applyBorder="1" applyAlignment="1">
      <alignment vertical="center"/>
    </xf>
    <xf numFmtId="0" fontId="20" fillId="0" borderId="24" xfId="52" applyFont="1" applyFill="1" applyBorder="1" applyAlignment="1">
      <alignment horizontal="left" vertical="center"/>
    </xf>
    <xf numFmtId="0" fontId="9" fillId="0" borderId="24" xfId="52" applyFont="1" applyFill="1" applyBorder="1" applyAlignment="1">
      <alignment vertical="center"/>
    </xf>
    <xf numFmtId="0" fontId="23" fillId="0" borderId="24" xfId="52" applyFont="1" applyFill="1" applyBorder="1" applyAlignment="1">
      <alignment horizontal="left" vertical="center"/>
    </xf>
    <xf numFmtId="0" fontId="9" fillId="0" borderId="24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9" fillId="0" borderId="26" xfId="52" applyFont="1" applyFill="1" applyBorder="1" applyAlignment="1">
      <alignment vertical="center"/>
    </xf>
    <xf numFmtId="0" fontId="9" fillId="0" borderId="30" xfId="52" applyFont="1" applyFill="1" applyBorder="1" applyAlignment="1">
      <alignment horizontal="left" vertical="center"/>
    </xf>
    <xf numFmtId="0" fontId="9" fillId="0" borderId="31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vertical="center"/>
    </xf>
    <xf numFmtId="0" fontId="23" fillId="0" borderId="32" xfId="52" applyFont="1" applyFill="1" applyBorder="1" applyAlignment="1">
      <alignment horizontal="center" vertical="center"/>
    </xf>
    <xf numFmtId="0" fontId="23" fillId="0" borderId="33" xfId="52" applyFont="1" applyFill="1" applyBorder="1" applyAlignment="1">
      <alignment horizontal="center" vertical="center"/>
    </xf>
    <xf numFmtId="0" fontId="32" fillId="0" borderId="34" xfId="52" applyFont="1" applyFill="1" applyBorder="1" applyAlignment="1">
      <alignment horizontal="left" vertical="center"/>
    </xf>
    <xf numFmtId="0" fontId="32" fillId="0" borderId="33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vertical="center"/>
    </xf>
    <xf numFmtId="0" fontId="23" fillId="0" borderId="0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23" fillId="0" borderId="28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3" fillId="0" borderId="28" xfId="52" applyFont="1" applyFill="1" applyBorder="1" applyAlignment="1">
      <alignment horizontal="left" vertical="center" wrapText="1"/>
    </xf>
    <xf numFmtId="0" fontId="23" fillId="0" borderId="21" xfId="52" applyFont="1" applyFill="1" applyBorder="1" applyAlignment="1">
      <alignment horizontal="left" vertical="center" wrapText="1"/>
    </xf>
    <xf numFmtId="0" fontId="9" fillId="0" borderId="29" xfId="52" applyFont="1" applyFill="1" applyBorder="1" applyAlignment="1">
      <alignment horizontal="left" vertical="center"/>
    </xf>
    <xf numFmtId="0" fontId="17" fillId="0" borderId="24" xfId="52" applyFill="1" applyBorder="1" applyAlignment="1">
      <alignment horizontal="center" vertical="center"/>
    </xf>
    <xf numFmtId="0" fontId="9" fillId="0" borderId="35" xfId="52" applyFont="1" applyFill="1" applyBorder="1" applyAlignment="1">
      <alignment horizontal="center" vertical="center"/>
    </xf>
    <xf numFmtId="0" fontId="9" fillId="0" borderId="36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right" vertical="center"/>
    </xf>
    <xf numFmtId="0" fontId="23" fillId="0" borderId="33" xfId="52" applyFont="1" applyFill="1" applyBorder="1" applyAlignment="1">
      <alignment horizontal="right" vertical="center"/>
    </xf>
    <xf numFmtId="0" fontId="32" fillId="0" borderId="26" xfId="52" applyFont="1" applyFill="1" applyBorder="1" applyAlignment="1">
      <alignment horizontal="left" vertical="center"/>
    </xf>
    <xf numFmtId="0" fontId="32" fillId="0" borderId="27" xfId="52" applyFont="1" applyFill="1" applyBorder="1" applyAlignment="1">
      <alignment horizontal="left" vertical="center"/>
    </xf>
    <xf numFmtId="0" fontId="9" fillId="0" borderId="32" xfId="52" applyFont="1" applyFill="1" applyBorder="1" applyAlignment="1">
      <alignment horizontal="left" vertical="center"/>
    </xf>
    <xf numFmtId="0" fontId="9" fillId="0" borderId="37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center" vertical="center"/>
    </xf>
    <xf numFmtId="58" fontId="23" fillId="0" borderId="24" xfId="52" applyNumberFormat="1" applyFont="1" applyFill="1" applyBorder="1" applyAlignment="1">
      <alignment horizontal="center" vertical="center"/>
    </xf>
    <xf numFmtId="0" fontId="9" fillId="0" borderId="24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center" vertical="center"/>
    </xf>
    <xf numFmtId="0" fontId="23" fillId="0" borderId="38" xfId="52" applyFont="1" applyFill="1" applyBorder="1" applyAlignment="1">
      <alignment horizontal="center" vertical="center"/>
    </xf>
    <xf numFmtId="0" fontId="9" fillId="0" borderId="22" xfId="52" applyFont="1" applyFill="1" applyBorder="1" applyAlignment="1">
      <alignment horizontal="center" vertical="center"/>
    </xf>
    <xf numFmtId="0" fontId="23" fillId="0" borderId="22" xfId="52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9" fillId="0" borderId="40" xfId="52" applyFont="1" applyFill="1" applyBorder="1" applyAlignment="1">
      <alignment horizontal="left" vertical="center"/>
    </xf>
    <xf numFmtId="0" fontId="23" fillId="0" borderId="41" xfId="52" applyFont="1" applyFill="1" applyBorder="1" applyAlignment="1">
      <alignment horizontal="center" vertical="center"/>
    </xf>
    <xf numFmtId="0" fontId="32" fillId="0" borderId="41" xfId="52" applyFont="1" applyFill="1" applyBorder="1" applyAlignment="1">
      <alignment horizontal="left" vertical="center"/>
    </xf>
    <xf numFmtId="0" fontId="9" fillId="0" borderId="38" xfId="52" applyFont="1" applyFill="1" applyBorder="1" applyAlignment="1">
      <alignment horizontal="left" vertical="center"/>
    </xf>
    <xf numFmtId="0" fontId="9" fillId="0" borderId="22" xfId="52" applyFont="1" applyFill="1" applyBorder="1" applyAlignment="1">
      <alignment horizontal="left" vertical="center"/>
    </xf>
    <xf numFmtId="0" fontId="23" fillId="0" borderId="41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 wrapText="1"/>
    </xf>
    <xf numFmtId="0" fontId="17" fillId="0" borderId="39" xfId="52" applyFill="1" applyBorder="1" applyAlignment="1">
      <alignment horizontal="center" vertical="center"/>
    </xf>
    <xf numFmtId="0" fontId="9" fillId="0" borderId="40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center" vertical="center"/>
    </xf>
    <xf numFmtId="0" fontId="23" fillId="0" borderId="22" xfId="52" applyFont="1" applyFill="1" applyBorder="1" applyAlignment="1">
      <alignment horizontal="center" vertical="center" wrapText="1"/>
    </xf>
    <xf numFmtId="0" fontId="17" fillId="0" borderId="41" xfId="52" applyFont="1" applyFill="1" applyBorder="1" applyAlignment="1">
      <alignment horizontal="center" vertical="center"/>
    </xf>
    <xf numFmtId="0" fontId="33" fillId="0" borderId="41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right" vertical="center"/>
    </xf>
    <xf numFmtId="0" fontId="23" fillId="0" borderId="42" xfId="52" applyFont="1" applyFill="1" applyBorder="1" applyAlignment="1">
      <alignment horizontal="center" vertical="center"/>
    </xf>
    <xf numFmtId="0" fontId="32" fillId="0" borderId="38" xfId="52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horizontal="center" vertical="center"/>
    </xf>
    <xf numFmtId="0" fontId="22" fillId="0" borderId="0" xfId="53" applyFont="1" applyFill="1" applyAlignment="1">
      <alignment horizontal="center"/>
    </xf>
    <xf numFmtId="0" fontId="18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25" fillId="0" borderId="43" xfId="55" applyFont="1" applyFill="1" applyBorder="1" applyAlignment="1">
      <alignment horizontal="left"/>
    </xf>
    <xf numFmtId="0" fontId="25" fillId="0" borderId="15" xfId="55" applyFont="1" applyFill="1" applyBorder="1" applyAlignment="1">
      <alignment horizontal="left"/>
    </xf>
    <xf numFmtId="0" fontId="25" fillId="0" borderId="15" xfId="0" applyFont="1" applyFill="1" applyBorder="1" applyAlignment="1">
      <alignment horizontal="left"/>
    </xf>
    <xf numFmtId="58" fontId="16" fillId="0" borderId="0" xfId="53" applyNumberFormat="1" applyFont="1" applyFill="1" applyAlignment="1"/>
    <xf numFmtId="0" fontId="7" fillId="0" borderId="0" xfId="0" applyFont="1" applyFill="1" applyBorder="1" applyAlignment="1">
      <alignment horizontal="center" vertical="center"/>
    </xf>
    <xf numFmtId="0" fontId="16" fillId="0" borderId="44" xfId="52" applyFont="1" applyFill="1" applyBorder="1" applyAlignment="1">
      <alignment horizontal="center" vertical="center"/>
    </xf>
    <xf numFmtId="0" fontId="22" fillId="0" borderId="20" xfId="53" applyFont="1" applyFill="1" applyBorder="1" applyAlignment="1" applyProtection="1">
      <alignment horizontal="center" vertical="center"/>
    </xf>
    <xf numFmtId="49" fontId="22" fillId="0" borderId="39" xfId="54" applyNumberFormat="1" applyFont="1" applyFill="1" applyBorder="1" applyAlignment="1">
      <alignment horizontal="center" vertical="center"/>
    </xf>
    <xf numFmtId="14" fontId="30" fillId="0" borderId="0" xfId="53" applyNumberFormat="1" applyFont="1" applyFill="1" applyAlignment="1"/>
    <xf numFmtId="0" fontId="16" fillId="0" borderId="0" xfId="53" applyFont="1" applyFill="1" applyAlignment="1">
      <alignment horizontal="right"/>
    </xf>
    <xf numFmtId="0" fontId="16" fillId="0" borderId="0" xfId="53" applyFont="1" applyFill="1" applyAlignment="1">
      <alignment horizontal="left"/>
    </xf>
    <xf numFmtId="0" fontId="17" fillId="0" borderId="0" xfId="52" applyFont="1" applyAlignment="1">
      <alignment horizontal="left" vertical="center"/>
    </xf>
    <xf numFmtId="0" fontId="33" fillId="0" borderId="45" xfId="52" applyFont="1" applyBorder="1" applyAlignment="1">
      <alignment horizontal="left" vertical="center"/>
    </xf>
    <xf numFmtId="0" fontId="20" fillId="0" borderId="46" xfId="52" applyFont="1" applyBorder="1" applyAlignment="1">
      <alignment horizontal="center" vertical="center"/>
    </xf>
    <xf numFmtId="0" fontId="33" fillId="0" borderId="46" xfId="52" applyFont="1" applyBorder="1" applyAlignment="1">
      <alignment horizontal="center" vertical="center"/>
    </xf>
    <xf numFmtId="0" fontId="32" fillId="0" borderId="46" xfId="52" applyFont="1" applyBorder="1" applyAlignment="1">
      <alignment horizontal="left" vertical="center"/>
    </xf>
    <xf numFmtId="0" fontId="32" fillId="0" borderId="26" xfId="52" applyFont="1" applyBorder="1" applyAlignment="1">
      <alignment horizontal="center" vertical="center"/>
    </xf>
    <xf numFmtId="0" fontId="32" fillId="0" borderId="27" xfId="52" applyFont="1" applyBorder="1" applyAlignment="1">
      <alignment horizontal="center" vertical="center"/>
    </xf>
    <xf numFmtId="0" fontId="32" fillId="0" borderId="38" xfId="52" applyFont="1" applyBorder="1" applyAlignment="1">
      <alignment horizontal="center" vertical="center"/>
    </xf>
    <xf numFmtId="0" fontId="33" fillId="0" borderId="26" xfId="52" applyFont="1" applyBorder="1" applyAlignment="1">
      <alignment horizontal="center" vertical="center"/>
    </xf>
    <xf numFmtId="0" fontId="33" fillId="0" borderId="27" xfId="52" applyFont="1" applyBorder="1" applyAlignment="1">
      <alignment horizontal="center" vertical="center"/>
    </xf>
    <xf numFmtId="0" fontId="33" fillId="0" borderId="38" xfId="52" applyFont="1" applyBorder="1" applyAlignment="1">
      <alignment horizontal="center" vertical="center"/>
    </xf>
    <xf numFmtId="0" fontId="32" fillId="0" borderId="28" xfId="52" applyFont="1" applyBorder="1" applyAlignment="1">
      <alignment horizontal="left" vertical="center"/>
    </xf>
    <xf numFmtId="0" fontId="20" fillId="0" borderId="21" xfId="52" applyFont="1" applyBorder="1" applyAlignment="1">
      <alignment horizontal="left" vertical="center" wrapText="1"/>
    </xf>
    <xf numFmtId="0" fontId="20" fillId="0" borderId="22" xfId="52" applyFont="1" applyBorder="1" applyAlignment="1">
      <alignment horizontal="left" vertical="center" wrapText="1"/>
    </xf>
    <xf numFmtId="0" fontId="32" fillId="0" borderId="21" xfId="52" applyFont="1" applyBorder="1" applyAlignment="1">
      <alignment horizontal="left" vertical="center"/>
    </xf>
    <xf numFmtId="14" fontId="20" fillId="0" borderId="21" xfId="52" applyNumberFormat="1" applyFont="1" applyBorder="1" applyAlignment="1">
      <alignment horizontal="center" vertical="center"/>
    </xf>
    <xf numFmtId="14" fontId="20" fillId="0" borderId="22" xfId="52" applyNumberFormat="1" applyFont="1" applyBorder="1" applyAlignment="1">
      <alignment horizontal="center" vertical="center"/>
    </xf>
    <xf numFmtId="0" fontId="32" fillId="0" borderId="28" xfId="52" applyFont="1" applyBorder="1" applyAlignment="1">
      <alignment vertical="center"/>
    </xf>
    <xf numFmtId="49" fontId="20" fillId="0" borderId="21" xfId="52" applyNumberFormat="1" applyFont="1" applyBorder="1" applyAlignment="1">
      <alignment horizontal="center" vertical="center"/>
    </xf>
    <xf numFmtId="0" fontId="20" fillId="0" borderId="22" xfId="52" applyFont="1" applyBorder="1" applyAlignment="1">
      <alignment horizontal="center" vertical="center"/>
    </xf>
    <xf numFmtId="0" fontId="32" fillId="0" borderId="21" xfId="52" applyFont="1" applyBorder="1" applyAlignment="1">
      <alignment vertical="center"/>
    </xf>
    <xf numFmtId="0" fontId="20" fillId="0" borderId="47" xfId="52" applyFont="1" applyBorder="1" applyAlignment="1">
      <alignment horizontal="center" vertical="center"/>
    </xf>
    <xf numFmtId="0" fontId="20" fillId="0" borderId="48" xfId="52" applyFont="1" applyBorder="1" applyAlignment="1">
      <alignment horizontal="center" vertical="center"/>
    </xf>
    <xf numFmtId="0" fontId="17" fillId="0" borderId="21" xfId="52" applyFont="1" applyBorder="1" applyAlignment="1">
      <alignment vertical="center"/>
    </xf>
    <xf numFmtId="0" fontId="34" fillId="0" borderId="29" xfId="52" applyFont="1" applyBorder="1" applyAlignment="1">
      <alignment vertical="center"/>
    </xf>
    <xf numFmtId="0" fontId="35" fillId="0" borderId="49" xfId="52" applyFont="1" applyBorder="1" applyAlignment="1">
      <alignment horizontal="center" vertical="center"/>
    </xf>
    <xf numFmtId="0" fontId="20" fillId="0" borderId="42" xfId="52" applyFont="1" applyBorder="1" applyAlignment="1">
      <alignment horizontal="center" vertical="center"/>
    </xf>
    <xf numFmtId="0" fontId="32" fillId="0" borderId="29" xfId="52" applyFont="1" applyBorder="1" applyAlignment="1">
      <alignment horizontal="left" vertical="center"/>
    </xf>
    <xf numFmtId="0" fontId="32" fillId="0" borderId="24" xfId="52" applyFont="1" applyBorder="1" applyAlignment="1">
      <alignment horizontal="left" vertical="center"/>
    </xf>
    <xf numFmtId="14" fontId="20" fillId="0" borderId="24" xfId="52" applyNumberFormat="1" applyFont="1" applyBorder="1" applyAlignment="1">
      <alignment horizontal="center" vertical="center"/>
    </xf>
    <xf numFmtId="14" fontId="20" fillId="0" borderId="39" xfId="52" applyNumberFormat="1" applyFont="1" applyBorder="1" applyAlignment="1">
      <alignment horizontal="center" vertical="center"/>
    </xf>
    <xf numFmtId="0" fontId="33" fillId="0" borderId="0" xfId="52" applyFont="1" applyBorder="1" applyAlignment="1">
      <alignment horizontal="left" vertical="center"/>
    </xf>
    <xf numFmtId="0" fontId="32" fillId="0" borderId="26" xfId="52" applyFont="1" applyBorder="1" applyAlignment="1">
      <alignment vertical="center"/>
    </xf>
    <xf numFmtId="0" fontId="17" fillId="0" borderId="27" xfId="52" applyFont="1" applyBorder="1" applyAlignment="1">
      <alignment horizontal="left" vertical="center"/>
    </xf>
    <xf numFmtId="0" fontId="20" fillId="0" borderId="27" xfId="52" applyFont="1" applyBorder="1" applyAlignment="1">
      <alignment horizontal="left" vertical="center"/>
    </xf>
    <xf numFmtId="0" fontId="17" fillId="0" borderId="27" xfId="52" applyFont="1" applyBorder="1" applyAlignment="1">
      <alignment vertical="center"/>
    </xf>
    <xf numFmtId="0" fontId="32" fillId="0" borderId="27" xfId="52" applyFont="1" applyBorder="1" applyAlignment="1">
      <alignment vertical="center"/>
    </xf>
    <xf numFmtId="0" fontId="17" fillId="0" borderId="21" xfId="52" applyFont="1" applyBorder="1" applyAlignment="1">
      <alignment horizontal="left" vertical="center"/>
    </xf>
    <xf numFmtId="0" fontId="32" fillId="0" borderId="0" xfId="52" applyFont="1" applyBorder="1" applyAlignment="1">
      <alignment horizontal="left" vertical="center"/>
    </xf>
    <xf numFmtId="0" fontId="23" fillId="0" borderId="36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0" xfId="52" applyFont="1" applyBorder="1" applyAlignment="1">
      <alignment horizontal="left" vertical="center" wrapText="1"/>
    </xf>
    <xf numFmtId="0" fontId="23" fillId="0" borderId="34" xfId="52" applyFont="1" applyBorder="1" applyAlignment="1">
      <alignment horizontal="left" vertical="center"/>
    </xf>
    <xf numFmtId="0" fontId="23" fillId="0" borderId="33" xfId="52" applyFont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3" fillId="0" borderId="32" xfId="52" applyFont="1" applyBorder="1" applyAlignment="1">
      <alignment horizontal="left" vertical="center"/>
    </xf>
    <xf numFmtId="0" fontId="20" fillId="0" borderId="29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 wrapText="1"/>
    </xf>
    <xf numFmtId="0" fontId="23" fillId="0" borderId="27" xfId="52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32" fillId="0" borderId="28" xfId="52" applyFont="1" applyFill="1" applyBorder="1" applyAlignment="1">
      <alignment horizontal="left" vertical="center"/>
    </xf>
    <xf numFmtId="0" fontId="32" fillId="0" borderId="29" xfId="52" applyFont="1" applyBorder="1" applyAlignment="1">
      <alignment horizontal="center" vertical="center"/>
    </xf>
    <xf numFmtId="0" fontId="32" fillId="0" borderId="24" xfId="52" applyFont="1" applyBorder="1" applyAlignment="1">
      <alignment horizontal="center" vertical="center"/>
    </xf>
    <xf numFmtId="0" fontId="32" fillId="0" borderId="28" xfId="52" applyFont="1" applyBorder="1" applyAlignment="1">
      <alignment horizontal="center" vertical="center"/>
    </xf>
    <xf numFmtId="0" fontId="32" fillId="0" borderId="21" xfId="52" applyFont="1" applyBorder="1" applyAlignment="1">
      <alignment horizontal="center" vertical="center"/>
    </xf>
    <xf numFmtId="0" fontId="9" fillId="0" borderId="21" xfId="52" applyFont="1" applyBorder="1" applyAlignment="1">
      <alignment horizontal="left" vertical="center"/>
    </xf>
    <xf numFmtId="0" fontId="32" fillId="0" borderId="51" xfId="52" applyFont="1" applyFill="1" applyBorder="1" applyAlignment="1">
      <alignment horizontal="left" vertical="center"/>
    </xf>
    <xf numFmtId="0" fontId="32" fillId="0" borderId="52" xfId="52" applyFont="1" applyFill="1" applyBorder="1" applyAlignment="1">
      <alignment horizontal="left" vertical="center"/>
    </xf>
    <xf numFmtId="0" fontId="33" fillId="0" borderId="0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32" fillId="0" borderId="34" xfId="52" applyFont="1" applyBorder="1" applyAlignment="1">
      <alignment horizontal="left" vertical="center"/>
    </xf>
    <xf numFmtId="0" fontId="32" fillId="0" borderId="33" xfId="52" applyFont="1" applyBorder="1" applyAlignment="1">
      <alignment horizontal="left" vertical="center"/>
    </xf>
    <xf numFmtId="0" fontId="33" fillId="0" borderId="53" xfId="52" applyFont="1" applyBorder="1" applyAlignment="1">
      <alignment vertical="center"/>
    </xf>
    <xf numFmtId="0" fontId="20" fillId="0" borderId="54" xfId="52" applyFont="1" applyBorder="1" applyAlignment="1">
      <alignment horizontal="center" vertical="center"/>
    </xf>
    <xf numFmtId="0" fontId="33" fillId="0" borderId="54" xfId="52" applyFont="1" applyBorder="1" applyAlignment="1">
      <alignment vertical="center"/>
    </xf>
    <xf numFmtId="58" fontId="17" fillId="0" borderId="54" xfId="52" applyNumberFormat="1" applyFont="1" applyBorder="1" applyAlignment="1">
      <alignment vertical="center"/>
    </xf>
    <xf numFmtId="0" fontId="33" fillId="0" borderId="54" xfId="52" applyFont="1" applyBorder="1" applyAlignment="1">
      <alignment horizontal="center" vertical="center"/>
    </xf>
    <xf numFmtId="0" fontId="33" fillId="0" borderId="55" xfId="52" applyFont="1" applyFill="1" applyBorder="1" applyAlignment="1">
      <alignment horizontal="left" vertical="center"/>
    </xf>
    <xf numFmtId="0" fontId="33" fillId="0" borderId="54" xfId="52" applyFont="1" applyFill="1" applyBorder="1" applyAlignment="1">
      <alignment horizontal="left" vertical="center"/>
    </xf>
    <xf numFmtId="0" fontId="33" fillId="0" borderId="56" xfId="52" applyFont="1" applyFill="1" applyBorder="1" applyAlignment="1">
      <alignment horizontal="center" vertical="center"/>
    </xf>
    <xf numFmtId="0" fontId="33" fillId="0" borderId="57" xfId="52" applyFont="1" applyFill="1" applyBorder="1" applyAlignment="1">
      <alignment horizontal="center" vertical="center"/>
    </xf>
    <xf numFmtId="0" fontId="33" fillId="0" borderId="29" xfId="52" applyFont="1" applyFill="1" applyBorder="1" applyAlignment="1">
      <alignment horizontal="center" vertical="center"/>
    </xf>
    <xf numFmtId="0" fontId="33" fillId="0" borderId="24" xfId="52" applyFont="1" applyFill="1" applyBorder="1" applyAlignment="1">
      <alignment horizontal="center" vertical="center"/>
    </xf>
    <xf numFmtId="0" fontId="17" fillId="0" borderId="46" xfId="52" applyFont="1" applyBorder="1" applyAlignment="1">
      <alignment horizontal="center" vertical="center"/>
    </xf>
    <xf numFmtId="0" fontId="17" fillId="0" borderId="58" xfId="52" applyFont="1" applyBorder="1" applyAlignment="1">
      <alignment horizontal="center" vertical="center"/>
    </xf>
    <xf numFmtId="0" fontId="20" fillId="0" borderId="39" xfId="52" applyFont="1" applyBorder="1" applyAlignment="1">
      <alignment horizontal="left" vertical="center"/>
    </xf>
    <xf numFmtId="0" fontId="20" fillId="0" borderId="38" xfId="52" applyFont="1" applyBorder="1" applyAlignment="1">
      <alignment horizontal="left" vertical="center"/>
    </xf>
    <xf numFmtId="0" fontId="32" fillId="0" borderId="39" xfId="52" applyFont="1" applyBorder="1" applyAlignment="1">
      <alignment horizontal="left" vertical="center"/>
    </xf>
    <xf numFmtId="0" fontId="9" fillId="0" borderId="27" xfId="52" applyFont="1" applyBorder="1" applyAlignment="1">
      <alignment horizontal="left" vertical="center"/>
    </xf>
    <xf numFmtId="0" fontId="9" fillId="0" borderId="38" xfId="52" applyFont="1" applyBorder="1" applyAlignment="1">
      <alignment horizontal="left" vertical="center"/>
    </xf>
    <xf numFmtId="0" fontId="9" fillId="0" borderId="32" xfId="52" applyFont="1" applyBorder="1" applyAlignment="1">
      <alignment horizontal="left" vertical="center"/>
    </xf>
    <xf numFmtId="0" fontId="9" fillId="0" borderId="33" xfId="52" applyFont="1" applyBorder="1" applyAlignment="1">
      <alignment horizontal="left" vertical="center"/>
    </xf>
    <xf numFmtId="0" fontId="9" fillId="0" borderId="41" xfId="52" applyFont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32" fillId="0" borderId="39" xfId="52" applyFont="1" applyBorder="1" applyAlignment="1">
      <alignment horizontal="center" vertical="center"/>
    </xf>
    <xf numFmtId="0" fontId="9" fillId="0" borderId="22" xfId="52" applyFont="1" applyBorder="1" applyAlignment="1">
      <alignment horizontal="left" vertical="center"/>
    </xf>
    <xf numFmtId="0" fontId="32" fillId="0" borderId="42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20" fillId="0" borderId="41" xfId="52" applyFont="1" applyFill="1" applyBorder="1" applyAlignment="1">
      <alignment horizontal="left" vertical="center"/>
    </xf>
    <xf numFmtId="0" fontId="32" fillId="0" borderId="41" xfId="52" applyFont="1" applyBorder="1" applyAlignment="1">
      <alignment horizontal="left" vertical="center"/>
    </xf>
    <xf numFmtId="0" fontId="20" fillId="0" borderId="59" xfId="52" applyFont="1" applyBorder="1" applyAlignment="1">
      <alignment horizontal="center" vertical="center"/>
    </xf>
    <xf numFmtId="0" fontId="33" fillId="0" borderId="60" xfId="52" applyFont="1" applyFill="1" applyBorder="1" applyAlignment="1">
      <alignment horizontal="left" vertical="center"/>
    </xf>
    <xf numFmtId="0" fontId="33" fillId="0" borderId="61" xfId="52" applyFont="1" applyFill="1" applyBorder="1" applyAlignment="1">
      <alignment horizontal="center" vertical="center"/>
    </xf>
    <xf numFmtId="0" fontId="33" fillId="0" borderId="39" xfId="52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36" fillId="0" borderId="0" xfId="51" applyNumberFormat="1" applyFont="1" applyFill="1" applyBorder="1" applyAlignment="1">
      <alignment horizontal="center" vertical="center"/>
    </xf>
    <xf numFmtId="49" fontId="37" fillId="0" borderId="2" xfId="51" applyNumberFormat="1" applyFont="1" applyFill="1" applyBorder="1" applyAlignment="1">
      <alignment horizontal="center" vertical="center"/>
    </xf>
    <xf numFmtId="179" fontId="28" fillId="0" borderId="3" xfId="0" applyNumberFormat="1" applyFont="1" applyFill="1" applyBorder="1" applyAlignment="1">
      <alignment horizontal="center" vertical="center"/>
    </xf>
    <xf numFmtId="0" fontId="37" fillId="5" borderId="62" xfId="0" applyFont="1" applyFill="1" applyBorder="1" applyAlignment="1">
      <alignment horizontal="center" vertical="center"/>
    </xf>
    <xf numFmtId="0" fontId="20" fillId="5" borderId="62" xfId="0" applyFont="1" applyFill="1" applyBorder="1" applyAlignment="1">
      <alignment horizontal="center" vertical="center"/>
    </xf>
    <xf numFmtId="0" fontId="38" fillId="0" borderId="2" xfId="49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78" fontId="37" fillId="0" borderId="2" xfId="0" applyNumberFormat="1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3" xfId="0" applyFont="1" applyFill="1" applyBorder="1" applyAlignment="1">
      <alignment horizontal="left" vertical="center"/>
    </xf>
    <xf numFmtId="0" fontId="0" fillId="0" borderId="64" xfId="0" applyFont="1" applyFill="1" applyBorder="1" applyAlignment="1">
      <alignment horizontal="left" vertical="center"/>
    </xf>
    <xf numFmtId="0" fontId="37" fillId="5" borderId="65" xfId="0" applyFont="1" applyFill="1" applyBorder="1" applyAlignment="1">
      <alignment horizontal="center" vertical="center"/>
    </xf>
    <xf numFmtId="0" fontId="28" fillId="0" borderId="22" xfId="0" applyNumberFormat="1" applyFont="1" applyFill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39" fillId="0" borderId="25" xfId="52" applyFont="1" applyBorder="1" applyAlignment="1">
      <alignment horizontal="center" vertical="top"/>
    </xf>
    <xf numFmtId="0" fontId="32" fillId="0" borderId="66" xfId="52" applyFont="1" applyBorder="1" applyAlignment="1">
      <alignment horizontal="left" vertical="center"/>
    </xf>
    <xf numFmtId="0" fontId="32" fillId="0" borderId="25" xfId="52" applyFont="1" applyBorder="1" applyAlignment="1">
      <alignment horizontal="left" vertical="center"/>
    </xf>
    <xf numFmtId="0" fontId="32" fillId="0" borderId="35" xfId="52" applyFont="1" applyBorder="1" applyAlignment="1">
      <alignment horizontal="left" vertical="center"/>
    </xf>
    <xf numFmtId="0" fontId="33" fillId="0" borderId="55" xfId="52" applyFont="1" applyBorder="1" applyAlignment="1">
      <alignment horizontal="left" vertical="center"/>
    </xf>
    <xf numFmtId="0" fontId="33" fillId="0" borderId="54" xfId="52" applyFont="1" applyBorder="1" applyAlignment="1">
      <alignment horizontal="left" vertical="center"/>
    </xf>
    <xf numFmtId="0" fontId="32" fillId="0" borderId="56" xfId="52" applyFont="1" applyBorder="1" applyAlignment="1">
      <alignment vertical="center"/>
    </xf>
    <xf numFmtId="0" fontId="17" fillId="0" borderId="57" xfId="52" applyFont="1" applyBorder="1" applyAlignment="1">
      <alignment horizontal="left" vertical="center"/>
    </xf>
    <xf numFmtId="0" fontId="20" fillId="0" borderId="57" xfId="52" applyFont="1" applyBorder="1" applyAlignment="1">
      <alignment horizontal="left" vertical="center"/>
    </xf>
    <xf numFmtId="0" fontId="17" fillId="0" borderId="57" xfId="52" applyFont="1" applyBorder="1" applyAlignment="1">
      <alignment vertical="center"/>
    </xf>
    <xf numFmtId="0" fontId="32" fillId="0" borderId="57" xfId="52" applyFont="1" applyBorder="1" applyAlignment="1">
      <alignment vertical="center"/>
    </xf>
    <xf numFmtId="0" fontId="32" fillId="0" borderId="56" xfId="52" applyFont="1" applyBorder="1" applyAlignment="1">
      <alignment horizontal="center" vertical="center"/>
    </xf>
    <xf numFmtId="0" fontId="20" fillId="0" borderId="57" xfId="52" applyFont="1" applyBorder="1" applyAlignment="1">
      <alignment horizontal="center" vertical="center"/>
    </xf>
    <xf numFmtId="0" fontId="32" fillId="0" borderId="57" xfId="52" applyFont="1" applyBorder="1" applyAlignment="1">
      <alignment horizontal="center" vertical="center"/>
    </xf>
    <xf numFmtId="0" fontId="17" fillId="0" borderId="57" xfId="52" applyFont="1" applyBorder="1" applyAlignment="1">
      <alignment horizontal="center" vertical="center"/>
    </xf>
    <xf numFmtId="0" fontId="20" fillId="0" borderId="21" xfId="52" applyFont="1" applyBorder="1" applyAlignment="1">
      <alignment horizontal="center" vertical="center"/>
    </xf>
    <xf numFmtId="0" fontId="17" fillId="0" borderId="21" xfId="52" applyFont="1" applyBorder="1" applyAlignment="1">
      <alignment horizontal="center" vertical="center"/>
    </xf>
    <xf numFmtId="0" fontId="32" fillId="0" borderId="51" xfId="52" applyFont="1" applyBorder="1" applyAlignment="1">
      <alignment horizontal="left" vertical="center" wrapText="1"/>
    </xf>
    <xf numFmtId="0" fontId="32" fillId="0" borderId="52" xfId="52" applyFont="1" applyBorder="1" applyAlignment="1">
      <alignment horizontal="left" vertical="center" wrapText="1"/>
    </xf>
    <xf numFmtId="0" fontId="32" fillId="0" borderId="56" xfId="52" applyFont="1" applyBorder="1" applyAlignment="1">
      <alignment horizontal="left" vertical="center"/>
    </xf>
    <xf numFmtId="0" fontId="32" fillId="0" borderId="57" xfId="52" applyFont="1" applyBorder="1" applyAlignment="1">
      <alignment horizontal="left" vertical="center"/>
    </xf>
    <xf numFmtId="0" fontId="40" fillId="0" borderId="67" xfId="52" applyFont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20" fillId="0" borderId="21" xfId="52" applyNumberFormat="1" applyFont="1" applyBorder="1" applyAlignment="1">
      <alignment horizontal="center" vertical="center"/>
    </xf>
    <xf numFmtId="0" fontId="20" fillId="0" borderId="28" xfId="52" applyFont="1" applyBorder="1" applyAlignment="1">
      <alignment horizontal="center" vertical="center"/>
    </xf>
    <xf numFmtId="0" fontId="20" fillId="0" borderId="28" xfId="52" applyFont="1" applyBorder="1" applyAlignment="1">
      <alignment horizontal="left" vertical="center"/>
    </xf>
    <xf numFmtId="0" fontId="33" fillId="0" borderId="55" xfId="0" applyFont="1" applyBorder="1" applyAlignment="1">
      <alignment horizontal="left" vertical="center"/>
    </xf>
    <xf numFmtId="0" fontId="33" fillId="0" borderId="54" xfId="0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31" xfId="52" applyNumberFormat="1" applyFont="1" applyBorder="1" applyAlignment="1">
      <alignment horizontal="left" vertical="center"/>
    </xf>
    <xf numFmtId="9" fontId="20" fillId="0" borderId="51" xfId="52" applyNumberFormat="1" applyFont="1" applyBorder="1" applyAlignment="1">
      <alignment horizontal="left" vertical="center"/>
    </xf>
    <xf numFmtId="9" fontId="20" fillId="0" borderId="52" xfId="52" applyNumberFormat="1" applyFont="1" applyBorder="1" applyAlignment="1">
      <alignment horizontal="left" vertical="center"/>
    </xf>
    <xf numFmtId="0" fontId="9" fillId="0" borderId="56" xfId="52" applyFont="1" applyFill="1" applyBorder="1" applyAlignment="1">
      <alignment horizontal="left" vertical="center"/>
    </xf>
    <xf numFmtId="0" fontId="9" fillId="0" borderId="57" xfId="52" applyFont="1" applyFill="1" applyBorder="1" applyAlignment="1">
      <alignment horizontal="left" vertical="center"/>
    </xf>
    <xf numFmtId="0" fontId="9" fillId="0" borderId="49" xfId="52" applyFont="1" applyFill="1" applyBorder="1" applyAlignment="1">
      <alignment horizontal="left" vertical="center"/>
    </xf>
    <xf numFmtId="0" fontId="9" fillId="0" borderId="52" xfId="52" applyFont="1" applyFill="1" applyBorder="1" applyAlignment="1">
      <alignment horizontal="left" vertical="center"/>
    </xf>
    <xf numFmtId="0" fontId="33" fillId="0" borderId="35" xfId="52" applyFont="1" applyFill="1" applyBorder="1" applyAlignment="1">
      <alignment horizontal="left" vertical="center"/>
    </xf>
    <xf numFmtId="0" fontId="20" fillId="0" borderId="68" xfId="52" applyFont="1" applyFill="1" applyBorder="1" applyAlignment="1">
      <alignment horizontal="left" vertical="center"/>
    </xf>
    <xf numFmtId="0" fontId="20" fillId="0" borderId="69" xfId="52" applyFont="1" applyFill="1" applyBorder="1" applyAlignment="1">
      <alignment horizontal="left" vertical="center"/>
    </xf>
    <xf numFmtId="0" fontId="33" fillId="0" borderId="45" xfId="52" applyFont="1" applyBorder="1" applyAlignment="1">
      <alignment vertical="center"/>
    </xf>
    <xf numFmtId="0" fontId="41" fillId="0" borderId="54" xfId="52" applyFont="1" applyBorder="1" applyAlignment="1">
      <alignment horizontal="center" vertical="center"/>
    </xf>
    <xf numFmtId="0" fontId="33" fillId="0" borderId="46" xfId="52" applyFont="1" applyBorder="1" applyAlignment="1">
      <alignment vertical="center"/>
    </xf>
    <xf numFmtId="0" fontId="20" fillId="0" borderId="70" xfId="52" applyFont="1" applyBorder="1" applyAlignment="1">
      <alignment vertical="center"/>
    </xf>
    <xf numFmtId="0" fontId="33" fillId="0" borderId="70" xfId="52" applyFont="1" applyBorder="1" applyAlignment="1">
      <alignment vertical="center"/>
    </xf>
    <xf numFmtId="58" fontId="17" fillId="0" borderId="46" xfId="52" applyNumberFormat="1" applyFont="1" applyBorder="1" applyAlignment="1">
      <alignment vertical="center"/>
    </xf>
    <xf numFmtId="0" fontId="33" fillId="0" borderId="35" xfId="52" applyFont="1" applyBorder="1" applyAlignment="1">
      <alignment horizontal="center" vertical="center"/>
    </xf>
    <xf numFmtId="0" fontId="20" fillId="0" borderId="71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32" fillId="0" borderId="72" xfId="52" applyFont="1" applyBorder="1" applyAlignment="1">
      <alignment horizontal="left" vertical="center"/>
    </xf>
    <xf numFmtId="0" fontId="33" fillId="0" borderId="60" xfId="52" applyFont="1" applyBorder="1" applyAlignment="1">
      <alignment horizontal="left" vertical="center"/>
    </xf>
    <xf numFmtId="0" fontId="20" fillId="0" borderId="61" xfId="52" applyFont="1" applyBorder="1" applyAlignment="1">
      <alignment horizontal="left" vertical="center"/>
    </xf>
    <xf numFmtId="0" fontId="32" fillId="0" borderId="0" xfId="52" applyFont="1" applyBorder="1" applyAlignment="1">
      <alignment vertical="center"/>
    </xf>
    <xf numFmtId="0" fontId="32" fillId="0" borderId="42" xfId="52" applyFont="1" applyBorder="1" applyAlignment="1">
      <alignment horizontal="left" vertical="center" wrapText="1"/>
    </xf>
    <xf numFmtId="0" fontId="32" fillId="0" borderId="61" xfId="52" applyFont="1" applyBorder="1" applyAlignment="1">
      <alignment horizontal="left" vertical="center"/>
    </xf>
    <xf numFmtId="0" fontId="42" fillId="0" borderId="22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0" fontId="33" fillId="0" borderId="60" xfId="0" applyFont="1" applyBorder="1" applyAlignment="1">
      <alignment horizontal="left" vertical="center"/>
    </xf>
    <xf numFmtId="9" fontId="20" fillId="0" borderId="40" xfId="52" applyNumberFormat="1" applyFont="1" applyBorder="1" applyAlignment="1">
      <alignment horizontal="left" vertical="center"/>
    </xf>
    <xf numFmtId="9" fontId="20" fillId="0" borderId="42" xfId="52" applyNumberFormat="1" applyFont="1" applyBorder="1" applyAlignment="1">
      <alignment horizontal="left" vertical="center"/>
    </xf>
    <xf numFmtId="0" fontId="9" fillId="0" borderId="61" xfId="52" applyFont="1" applyFill="1" applyBorder="1" applyAlignment="1">
      <alignment horizontal="left" vertical="center"/>
    </xf>
    <xf numFmtId="0" fontId="9" fillId="0" borderId="42" xfId="52" applyFont="1" applyFill="1" applyBorder="1" applyAlignment="1">
      <alignment horizontal="left" vertical="center"/>
    </xf>
    <xf numFmtId="0" fontId="20" fillId="0" borderId="73" xfId="52" applyFont="1" applyFill="1" applyBorder="1" applyAlignment="1">
      <alignment horizontal="left" vertical="center"/>
    </xf>
    <xf numFmtId="0" fontId="33" fillId="0" borderId="74" xfId="52" applyFont="1" applyBorder="1" applyAlignment="1">
      <alignment horizontal="center" vertical="center"/>
    </xf>
    <xf numFmtId="0" fontId="20" fillId="0" borderId="70" xfId="52" applyFont="1" applyBorder="1" applyAlignment="1">
      <alignment horizontal="center" vertical="center"/>
    </xf>
    <xf numFmtId="0" fontId="20" fillId="0" borderId="72" xfId="52" applyFont="1" applyBorder="1" applyAlignment="1">
      <alignment horizontal="center" vertical="center"/>
    </xf>
    <xf numFmtId="0" fontId="20" fillId="0" borderId="72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4" fillId="0" borderId="15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6" borderId="5" xfId="0" applyFont="1" applyFill="1" applyBorder="1" applyAlignment="1">
      <alignment horizontal="center" vertical="center"/>
    </xf>
    <xf numFmtId="0" fontId="44" fillId="6" borderId="7" xfId="0" applyFont="1" applyFill="1" applyBorder="1" applyAlignment="1">
      <alignment horizontal="center" vertical="center"/>
    </xf>
    <xf numFmtId="0" fontId="44" fillId="6" borderId="2" xfId="0" applyFont="1" applyFill="1" applyBorder="1"/>
    <xf numFmtId="0" fontId="0" fillId="0" borderId="15" xfId="0" applyBorder="1"/>
    <xf numFmtId="0" fontId="0" fillId="6" borderId="2" xfId="0" applyFill="1" applyBorder="1"/>
    <xf numFmtId="0" fontId="0" fillId="0" borderId="16" xfId="0" applyBorder="1"/>
    <xf numFmtId="0" fontId="0" fillId="0" borderId="17" xfId="0" applyBorder="1"/>
    <xf numFmtId="0" fontId="0" fillId="6" borderId="17" xfId="0" applyFill="1" applyBorder="1"/>
    <xf numFmtId="0" fontId="0" fillId="7" borderId="0" xfId="0" applyFill="1"/>
    <xf numFmtId="0" fontId="43" fillId="0" borderId="44" xfId="0" applyFont="1" applyBorder="1" applyAlignment="1">
      <alignment horizontal="center" vertical="center" wrapText="1"/>
    </xf>
    <xf numFmtId="0" fontId="44" fillId="0" borderId="75" xfId="0" applyFont="1" applyBorder="1" applyAlignment="1">
      <alignment horizontal="center" vertical="center"/>
    </xf>
    <xf numFmtId="0" fontId="44" fillId="0" borderId="20" xfId="0" applyFont="1" applyBorder="1"/>
    <xf numFmtId="0" fontId="0" fillId="0" borderId="20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5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44" fillId="8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29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29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29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29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29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29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29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29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29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29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29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29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29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29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29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29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29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29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29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29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29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29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29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29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29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29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29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29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29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29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29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29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29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29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29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29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29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29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29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29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29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29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29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29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29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29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29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29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29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12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2822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2822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2822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2822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2822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2822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2822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2822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2822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2822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2822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2822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2822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30480</xdr:colOff>
      <xdr:row>2</xdr:row>
      <xdr:rowOff>43815</xdr:rowOff>
    </xdr:from>
    <xdr:to>
      <xdr:col>9</xdr:col>
      <xdr:colOff>926465</xdr:colOff>
      <xdr:row>4</xdr:row>
      <xdr:rowOff>139065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69730" y="624840"/>
          <a:ext cx="89598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160020</xdr:colOff>
      <xdr:row>2</xdr:row>
      <xdr:rowOff>59055</xdr:rowOff>
    </xdr:from>
    <xdr:to>
      <xdr:col>8</xdr:col>
      <xdr:colOff>1076960</xdr:colOff>
      <xdr:row>5</xdr:row>
      <xdr:rowOff>123825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02930" y="640080"/>
          <a:ext cx="916940" cy="607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26" customWidth="1"/>
    <col min="3" max="3" width="10.125" customWidth="1"/>
  </cols>
  <sheetData>
    <row r="1" ht="21" customHeight="1" spans="1:2">
      <c r="A1" s="427"/>
      <c r="B1" s="428" t="s">
        <v>0</v>
      </c>
    </row>
    <row r="2" spans="1:2">
      <c r="A2" s="10">
        <v>1</v>
      </c>
      <c r="B2" s="429" t="s">
        <v>1</v>
      </c>
    </row>
    <row r="3" spans="1:2">
      <c r="A3" s="10">
        <v>2</v>
      </c>
      <c r="B3" s="429" t="s">
        <v>2</v>
      </c>
    </row>
    <row r="4" spans="1:2">
      <c r="A4" s="10">
        <v>3</v>
      </c>
      <c r="B4" s="429" t="s">
        <v>3</v>
      </c>
    </row>
    <row r="5" spans="1:2">
      <c r="A5" s="10">
        <v>4</v>
      </c>
      <c r="B5" s="429" t="s">
        <v>4</v>
      </c>
    </row>
    <row r="6" spans="1:2">
      <c r="A6" s="10">
        <v>5</v>
      </c>
      <c r="B6" s="429" t="s">
        <v>5</v>
      </c>
    </row>
    <row r="7" spans="1:2">
      <c r="A7" s="10">
        <v>6</v>
      </c>
      <c r="B7" s="429" t="s">
        <v>6</v>
      </c>
    </row>
    <row r="8" s="425" customFormat="1" ht="15" customHeight="1" spans="1:2">
      <c r="A8" s="430">
        <v>7</v>
      </c>
      <c r="B8" s="431" t="s">
        <v>7</v>
      </c>
    </row>
    <row r="9" ht="18.95" customHeight="1" spans="1:2">
      <c r="A9" s="427"/>
      <c r="B9" s="432" t="s">
        <v>8</v>
      </c>
    </row>
    <row r="10" ht="15.95" customHeight="1" spans="1:2">
      <c r="A10" s="10">
        <v>1</v>
      </c>
      <c r="B10" s="433" t="s">
        <v>9</v>
      </c>
    </row>
    <row r="11" spans="1:2">
      <c r="A11" s="10">
        <v>2</v>
      </c>
      <c r="B11" s="429" t="s">
        <v>10</v>
      </c>
    </row>
    <row r="12" spans="1:2">
      <c r="A12" s="10">
        <v>3</v>
      </c>
      <c r="B12" s="431" t="s">
        <v>11</v>
      </c>
    </row>
    <row r="13" spans="1:2">
      <c r="A13" s="10">
        <v>4</v>
      </c>
      <c r="B13" s="429" t="s">
        <v>12</v>
      </c>
    </row>
    <row r="14" spans="1:2">
      <c r="A14" s="10">
        <v>5</v>
      </c>
      <c r="B14" s="429" t="s">
        <v>13</v>
      </c>
    </row>
    <row r="15" spans="1:2">
      <c r="A15" s="10">
        <v>6</v>
      </c>
      <c r="B15" s="429" t="s">
        <v>14</v>
      </c>
    </row>
    <row r="16" spans="1:2">
      <c r="A16" s="10">
        <v>7</v>
      </c>
      <c r="B16" s="429" t="s">
        <v>15</v>
      </c>
    </row>
    <row r="17" spans="1:2">
      <c r="A17" s="10">
        <v>8</v>
      </c>
      <c r="B17" s="429" t="s">
        <v>16</v>
      </c>
    </row>
    <row r="18" spans="1:2">
      <c r="A18" s="10">
        <v>9</v>
      </c>
      <c r="B18" s="429" t="s">
        <v>17</v>
      </c>
    </row>
    <row r="19" spans="1:2">
      <c r="A19" s="10"/>
      <c r="B19" s="429"/>
    </row>
    <row r="20" ht="20.25" spans="1:2">
      <c r="A20" s="427"/>
      <c r="B20" s="428" t="s">
        <v>18</v>
      </c>
    </row>
    <row r="21" spans="1:2">
      <c r="A21" s="10">
        <v>1</v>
      </c>
      <c r="B21" s="434" t="s">
        <v>19</v>
      </c>
    </row>
    <row r="22" spans="1:2">
      <c r="A22" s="10">
        <v>2</v>
      </c>
      <c r="B22" s="429" t="s">
        <v>20</v>
      </c>
    </row>
    <row r="23" spans="1:2">
      <c r="A23" s="10">
        <v>3</v>
      </c>
      <c r="B23" s="429" t="s">
        <v>21</v>
      </c>
    </row>
    <row r="24" spans="1:2">
      <c r="A24" s="10">
        <v>4</v>
      </c>
      <c r="B24" s="429" t="s">
        <v>22</v>
      </c>
    </row>
    <row r="25" spans="1:2">
      <c r="A25" s="10">
        <v>5</v>
      </c>
      <c r="B25" s="429" t="s">
        <v>23</v>
      </c>
    </row>
    <row r="26" spans="1:2">
      <c r="A26" s="10">
        <v>6</v>
      </c>
      <c r="B26" s="429" t="s">
        <v>24</v>
      </c>
    </row>
    <row r="27" spans="1:2">
      <c r="A27" s="10">
        <v>7</v>
      </c>
      <c r="B27" s="429" t="s">
        <v>25</v>
      </c>
    </row>
    <row r="28" spans="1:2">
      <c r="A28" s="10"/>
      <c r="B28" s="429"/>
    </row>
    <row r="29" ht="20.25" spans="1:2">
      <c r="A29" s="427"/>
      <c r="B29" s="428" t="s">
        <v>26</v>
      </c>
    </row>
    <row r="30" spans="1:2">
      <c r="A30" s="10">
        <v>1</v>
      </c>
      <c r="B30" s="434" t="s">
        <v>27</v>
      </c>
    </row>
    <row r="31" spans="1:2">
      <c r="A31" s="10">
        <v>2</v>
      </c>
      <c r="B31" s="429" t="s">
        <v>28</v>
      </c>
    </row>
    <row r="32" spans="1:2">
      <c r="A32" s="10">
        <v>3</v>
      </c>
      <c r="B32" s="429" t="s">
        <v>29</v>
      </c>
    </row>
    <row r="33" ht="28.5" spans="1:2">
      <c r="A33" s="10">
        <v>4</v>
      </c>
      <c r="B33" s="429" t="s">
        <v>30</v>
      </c>
    </row>
    <row r="34" spans="1:2">
      <c r="A34" s="10">
        <v>5</v>
      </c>
      <c r="B34" s="429" t="s">
        <v>31</v>
      </c>
    </row>
    <row r="35" spans="1:2">
      <c r="A35" s="10">
        <v>6</v>
      </c>
      <c r="B35" s="429" t="s">
        <v>32</v>
      </c>
    </row>
    <row r="36" spans="1:2">
      <c r="A36" s="10">
        <v>7</v>
      </c>
      <c r="B36" s="429" t="s">
        <v>33</v>
      </c>
    </row>
    <row r="37" spans="1:2">
      <c r="A37" s="10"/>
      <c r="B37" s="429"/>
    </row>
    <row r="39" spans="1:2">
      <c r="A39" s="435" t="s">
        <v>34</v>
      </c>
      <c r="B39" s="43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4" sqref="A4:J8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281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313</v>
      </c>
      <c r="H2" s="4"/>
      <c r="I2" s="4" t="s">
        <v>314</v>
      </c>
      <c r="J2" s="4"/>
      <c r="K2" s="6" t="s">
        <v>315</v>
      </c>
      <c r="L2" s="59" t="s">
        <v>316</v>
      </c>
      <c r="M2" s="24" t="s">
        <v>317</v>
      </c>
    </row>
    <row r="3" s="1" customFormat="1" ht="16.5" spans="1:13">
      <c r="A3" s="4"/>
      <c r="B3" s="7"/>
      <c r="C3" s="7"/>
      <c r="D3" s="7"/>
      <c r="E3" s="7"/>
      <c r="F3" s="7"/>
      <c r="G3" s="4" t="s">
        <v>318</v>
      </c>
      <c r="H3" s="4" t="s">
        <v>319</v>
      </c>
      <c r="I3" s="4" t="s">
        <v>318</v>
      </c>
      <c r="J3" s="4" t="s">
        <v>319</v>
      </c>
      <c r="K3" s="8"/>
      <c r="L3" s="60"/>
      <c r="M3" s="25"/>
    </row>
    <row r="4" ht="22" customHeight="1" spans="1:13">
      <c r="A4" s="50">
        <v>1</v>
      </c>
      <c r="B4" s="12" t="s">
        <v>300</v>
      </c>
      <c r="C4" s="17" t="s">
        <v>296</v>
      </c>
      <c r="D4" s="17" t="s">
        <v>297</v>
      </c>
      <c r="E4" s="12" t="s">
        <v>298</v>
      </c>
      <c r="F4" s="13" t="s">
        <v>299</v>
      </c>
      <c r="G4" s="51">
        <v>-0.04</v>
      </c>
      <c r="H4" s="51">
        <v>-0.01</v>
      </c>
      <c r="I4" s="51">
        <v>-0.06</v>
      </c>
      <c r="J4" s="51">
        <v>-0.01</v>
      </c>
      <c r="K4" s="55"/>
      <c r="L4" s="9"/>
      <c r="M4" s="9"/>
    </row>
    <row r="5" ht="22" customHeight="1" spans="1:13">
      <c r="A5" s="50">
        <v>2</v>
      </c>
      <c r="B5" s="12" t="s">
        <v>300</v>
      </c>
      <c r="C5" s="17" t="s">
        <v>302</v>
      </c>
      <c r="D5" s="17" t="s">
        <v>297</v>
      </c>
      <c r="E5" s="12" t="s">
        <v>303</v>
      </c>
      <c r="F5" s="13" t="s">
        <v>299</v>
      </c>
      <c r="G5" s="51">
        <v>-0.03</v>
      </c>
      <c r="H5" s="51">
        <v>0</v>
      </c>
      <c r="I5" s="51">
        <v>-0.05</v>
      </c>
      <c r="J5" s="51">
        <v>0</v>
      </c>
      <c r="K5" s="55"/>
      <c r="L5" s="9"/>
      <c r="M5" s="9"/>
    </row>
    <row r="6" ht="22" customHeight="1" spans="1:13">
      <c r="A6" s="50">
        <v>3</v>
      </c>
      <c r="B6" s="12" t="s">
        <v>300</v>
      </c>
      <c r="C6" s="17" t="s">
        <v>304</v>
      </c>
      <c r="D6" s="17" t="s">
        <v>297</v>
      </c>
      <c r="E6" s="12" t="s">
        <v>305</v>
      </c>
      <c r="F6" s="13" t="s">
        <v>299</v>
      </c>
      <c r="G6" s="51">
        <v>-0.04</v>
      </c>
      <c r="H6" s="51">
        <v>-0.01</v>
      </c>
      <c r="I6" s="51">
        <v>-0.06</v>
      </c>
      <c r="J6" s="51">
        <v>0</v>
      </c>
      <c r="K6" s="55"/>
      <c r="L6" s="9"/>
      <c r="M6" s="9"/>
    </row>
    <row r="7" ht="22" customHeight="1" spans="1:13">
      <c r="A7" s="50">
        <v>4</v>
      </c>
      <c r="B7" s="12" t="s">
        <v>300</v>
      </c>
      <c r="C7" s="17" t="s">
        <v>306</v>
      </c>
      <c r="D7" s="17" t="s">
        <v>297</v>
      </c>
      <c r="E7" s="12" t="s">
        <v>118</v>
      </c>
      <c r="F7" s="13" t="s">
        <v>299</v>
      </c>
      <c r="G7" s="51">
        <v>-0.02</v>
      </c>
      <c r="H7" s="51">
        <v>0</v>
      </c>
      <c r="I7" s="51">
        <v>-0.03</v>
      </c>
      <c r="J7" s="51">
        <v>0</v>
      </c>
      <c r="K7" s="55"/>
      <c r="L7" s="9"/>
      <c r="M7" s="9"/>
    </row>
    <row r="8" ht="22" customHeight="1" spans="1:13">
      <c r="A8" s="50">
        <v>5</v>
      </c>
      <c r="B8" s="12" t="s">
        <v>300</v>
      </c>
      <c r="C8" s="17" t="s">
        <v>307</v>
      </c>
      <c r="D8" s="17" t="s">
        <v>297</v>
      </c>
      <c r="E8" s="17" t="s">
        <v>308</v>
      </c>
      <c r="F8" s="13" t="s">
        <v>299</v>
      </c>
      <c r="G8" s="51">
        <v>-0.04</v>
      </c>
      <c r="H8" s="51">
        <v>0</v>
      </c>
      <c r="I8" s="51">
        <v>-0.06</v>
      </c>
      <c r="J8" s="51">
        <v>0</v>
      </c>
      <c r="K8" s="55"/>
      <c r="L8" s="10"/>
      <c r="M8" s="10"/>
    </row>
    <row r="9" ht="22" customHeight="1" spans="1:13">
      <c r="A9" s="50"/>
      <c r="B9" s="52"/>
      <c r="C9" s="53"/>
      <c r="D9" s="53"/>
      <c r="E9" s="53"/>
      <c r="F9" s="54"/>
      <c r="G9" s="55"/>
      <c r="H9" s="56"/>
      <c r="I9" s="56"/>
      <c r="J9" s="56"/>
      <c r="K9" s="55"/>
      <c r="L9" s="10"/>
      <c r="M9" s="10"/>
    </row>
    <row r="10" ht="22" customHeight="1" spans="1:13">
      <c r="A10" s="50"/>
      <c r="B10" s="52"/>
      <c r="C10" s="53"/>
      <c r="D10" s="53"/>
      <c r="E10" s="53"/>
      <c r="F10" s="54"/>
      <c r="G10" s="55"/>
      <c r="H10" s="56"/>
      <c r="I10" s="56"/>
      <c r="J10" s="56"/>
      <c r="K10" s="55"/>
      <c r="L10" s="10"/>
      <c r="M10" s="10"/>
    </row>
    <row r="11" ht="22" customHeight="1" spans="1:13">
      <c r="A11" s="50"/>
      <c r="B11" s="52"/>
      <c r="C11" s="53"/>
      <c r="D11" s="53"/>
      <c r="E11" s="53"/>
      <c r="F11" s="54"/>
      <c r="G11" s="55"/>
      <c r="H11" s="56"/>
      <c r="I11" s="56"/>
      <c r="J11" s="56"/>
      <c r="K11" s="55"/>
      <c r="L11" s="10"/>
      <c r="M11" s="10"/>
    </row>
    <row r="12" s="2" customFormat="1" ht="18.75" spans="1:13">
      <c r="A12" s="18" t="s">
        <v>320</v>
      </c>
      <c r="B12" s="19"/>
      <c r="C12" s="19"/>
      <c r="D12" s="53"/>
      <c r="E12" s="20"/>
      <c r="F12" s="54"/>
      <c r="G12" s="28"/>
      <c r="H12" s="18" t="s">
        <v>310</v>
      </c>
      <c r="I12" s="19"/>
      <c r="J12" s="19"/>
      <c r="K12" s="20"/>
      <c r="L12" s="61"/>
      <c r="M12" s="26"/>
    </row>
    <row r="13" ht="84" customHeight="1" spans="1:13">
      <c r="A13" s="57" t="s">
        <v>321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62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A4" sqref="A4:I8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323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35" t="s">
        <v>324</v>
      </c>
      <c r="H2" s="36"/>
      <c r="I2" s="46"/>
      <c r="J2" s="35" t="s">
        <v>325</v>
      </c>
      <c r="K2" s="36"/>
      <c r="L2" s="46"/>
      <c r="M2" s="35" t="s">
        <v>326</v>
      </c>
      <c r="N2" s="36"/>
      <c r="O2" s="46"/>
      <c r="P2" s="35" t="s">
        <v>327</v>
      </c>
      <c r="Q2" s="36"/>
      <c r="R2" s="46"/>
      <c r="S2" s="36" t="s">
        <v>328</v>
      </c>
      <c r="T2" s="36"/>
      <c r="U2" s="46"/>
      <c r="V2" s="31" t="s">
        <v>329</v>
      </c>
      <c r="W2" s="31" t="s">
        <v>295</v>
      </c>
    </row>
    <row r="3" s="1" customFormat="1" ht="16.5" spans="1:23">
      <c r="A3" s="7"/>
      <c r="B3" s="37"/>
      <c r="C3" s="37"/>
      <c r="D3" s="37"/>
      <c r="E3" s="37"/>
      <c r="F3" s="37"/>
      <c r="G3" s="4" t="s">
        <v>330</v>
      </c>
      <c r="H3" s="4" t="s">
        <v>67</v>
      </c>
      <c r="I3" s="4" t="s">
        <v>286</v>
      </c>
      <c r="J3" s="4" t="s">
        <v>330</v>
      </c>
      <c r="K3" s="4" t="s">
        <v>67</v>
      </c>
      <c r="L3" s="4" t="s">
        <v>286</v>
      </c>
      <c r="M3" s="4" t="s">
        <v>330</v>
      </c>
      <c r="N3" s="4" t="s">
        <v>67</v>
      </c>
      <c r="O3" s="4" t="s">
        <v>286</v>
      </c>
      <c r="P3" s="4" t="s">
        <v>330</v>
      </c>
      <c r="Q3" s="4" t="s">
        <v>67</v>
      </c>
      <c r="R3" s="4" t="s">
        <v>286</v>
      </c>
      <c r="S3" s="4" t="s">
        <v>330</v>
      </c>
      <c r="T3" s="4" t="s">
        <v>67</v>
      </c>
      <c r="U3" s="4" t="s">
        <v>286</v>
      </c>
      <c r="V3" s="49"/>
      <c r="W3" s="49"/>
    </row>
    <row r="4" ht="20" customHeight="1" spans="1:23">
      <c r="A4" s="27" t="s">
        <v>331</v>
      </c>
      <c r="B4" s="12" t="s">
        <v>300</v>
      </c>
      <c r="C4" s="17" t="s">
        <v>296</v>
      </c>
      <c r="D4" s="17" t="s">
        <v>297</v>
      </c>
      <c r="E4" s="12" t="s">
        <v>298</v>
      </c>
      <c r="F4" s="13" t="s">
        <v>299</v>
      </c>
      <c r="G4" s="38" t="s">
        <v>332</v>
      </c>
      <c r="H4" s="38"/>
      <c r="I4" s="38" t="s">
        <v>333</v>
      </c>
      <c r="J4" s="38"/>
      <c r="K4" s="47"/>
      <c r="L4" s="47"/>
      <c r="M4" s="9"/>
      <c r="N4" s="9"/>
      <c r="O4" s="9"/>
      <c r="P4" s="9"/>
      <c r="Q4" s="9"/>
      <c r="R4" s="9"/>
      <c r="S4" s="9"/>
      <c r="T4" s="9"/>
      <c r="U4" s="9"/>
      <c r="V4" s="9" t="s">
        <v>334</v>
      </c>
      <c r="W4" s="9"/>
    </row>
    <row r="5" ht="20" customHeight="1" spans="1:23">
      <c r="A5" s="27" t="s">
        <v>331</v>
      </c>
      <c r="B5" s="12" t="s">
        <v>300</v>
      </c>
      <c r="C5" s="17" t="s">
        <v>302</v>
      </c>
      <c r="D5" s="17" t="s">
        <v>297</v>
      </c>
      <c r="E5" s="12" t="s">
        <v>303</v>
      </c>
      <c r="F5" s="13" t="s">
        <v>299</v>
      </c>
      <c r="G5" s="39" t="s">
        <v>335</v>
      </c>
      <c r="H5" s="40"/>
      <c r="I5" s="48"/>
      <c r="J5" s="39" t="s">
        <v>336</v>
      </c>
      <c r="K5" s="40"/>
      <c r="L5" s="48"/>
      <c r="M5" s="35" t="s">
        <v>337</v>
      </c>
      <c r="N5" s="36"/>
      <c r="O5" s="46"/>
      <c r="P5" s="35" t="s">
        <v>338</v>
      </c>
      <c r="Q5" s="36"/>
      <c r="R5" s="46"/>
      <c r="S5" s="36" t="s">
        <v>339</v>
      </c>
      <c r="T5" s="36"/>
      <c r="U5" s="46"/>
      <c r="V5" s="9"/>
      <c r="W5" s="9"/>
    </row>
    <row r="6" ht="20" customHeight="1" spans="1:23">
      <c r="A6" s="27" t="s">
        <v>331</v>
      </c>
      <c r="B6" s="12" t="s">
        <v>300</v>
      </c>
      <c r="C6" s="17" t="s">
        <v>304</v>
      </c>
      <c r="D6" s="17" t="s">
        <v>297</v>
      </c>
      <c r="E6" s="12" t="s">
        <v>305</v>
      </c>
      <c r="F6" s="13" t="s">
        <v>299</v>
      </c>
      <c r="G6" s="41" t="s">
        <v>330</v>
      </c>
      <c r="H6" s="41" t="s">
        <v>67</v>
      </c>
      <c r="I6" s="41" t="s">
        <v>286</v>
      </c>
      <c r="J6" s="41" t="s">
        <v>330</v>
      </c>
      <c r="K6" s="41" t="s">
        <v>67</v>
      </c>
      <c r="L6" s="41" t="s">
        <v>286</v>
      </c>
      <c r="M6" s="4" t="s">
        <v>330</v>
      </c>
      <c r="N6" s="4" t="s">
        <v>67</v>
      </c>
      <c r="O6" s="4" t="s">
        <v>286</v>
      </c>
      <c r="P6" s="4" t="s">
        <v>330</v>
      </c>
      <c r="Q6" s="4" t="s">
        <v>67</v>
      </c>
      <c r="R6" s="4" t="s">
        <v>286</v>
      </c>
      <c r="S6" s="4" t="s">
        <v>330</v>
      </c>
      <c r="T6" s="4" t="s">
        <v>67</v>
      </c>
      <c r="U6" s="4" t="s">
        <v>286</v>
      </c>
      <c r="V6" s="9"/>
      <c r="W6" s="9"/>
    </row>
    <row r="7" spans="1:23">
      <c r="A7" s="27" t="s">
        <v>331</v>
      </c>
      <c r="B7" s="12" t="s">
        <v>300</v>
      </c>
      <c r="C7" s="17" t="s">
        <v>306</v>
      </c>
      <c r="D7" s="17" t="s">
        <v>297</v>
      </c>
      <c r="E7" s="12" t="s">
        <v>118</v>
      </c>
      <c r="F7" s="13" t="s">
        <v>299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27" t="s">
        <v>331</v>
      </c>
      <c r="B8" s="12" t="s">
        <v>300</v>
      </c>
      <c r="C8" s="17" t="s">
        <v>307</v>
      </c>
      <c r="D8" s="17" t="s">
        <v>297</v>
      </c>
      <c r="E8" s="17" t="s">
        <v>308</v>
      </c>
      <c r="F8" s="13" t="s">
        <v>299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2"/>
      <c r="B9" s="42"/>
      <c r="C9" s="42"/>
      <c r="D9" s="42"/>
      <c r="E9" s="42"/>
      <c r="F9" s="42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43"/>
      <c r="B10" s="43"/>
      <c r="C10" s="43"/>
      <c r="D10" s="43"/>
      <c r="E10" s="43"/>
      <c r="F10" s="4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33" customHeight="1" spans="1:23">
      <c r="A11" s="18" t="s">
        <v>320</v>
      </c>
      <c r="B11" s="19"/>
      <c r="C11" s="19"/>
      <c r="D11" s="19"/>
      <c r="E11" s="20"/>
      <c r="F11" s="21"/>
      <c r="G11" s="28"/>
      <c r="H11" s="34"/>
      <c r="I11" s="34"/>
      <c r="J11" s="18" t="s">
        <v>310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19"/>
      <c r="W11" s="26"/>
    </row>
    <row r="12" ht="80" customHeight="1" spans="1:23">
      <c r="A12" s="44" t="s">
        <v>340</v>
      </c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9:A10"/>
    <mergeCell ref="B2:B3"/>
    <mergeCell ref="B9:B10"/>
    <mergeCell ref="C2:C3"/>
    <mergeCell ref="C9:C10"/>
    <mergeCell ref="D2:D3"/>
    <mergeCell ref="D9:D10"/>
    <mergeCell ref="E2:E3"/>
    <mergeCell ref="E9:E10"/>
    <mergeCell ref="F2:F3"/>
    <mergeCell ref="F9:F10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342</v>
      </c>
      <c r="B2" s="31" t="s">
        <v>282</v>
      </c>
      <c r="C2" s="31" t="s">
        <v>283</v>
      </c>
      <c r="D2" s="31" t="s">
        <v>284</v>
      </c>
      <c r="E2" s="31" t="s">
        <v>285</v>
      </c>
      <c r="F2" s="31" t="s">
        <v>286</v>
      </c>
      <c r="G2" s="30" t="s">
        <v>343</v>
      </c>
      <c r="H2" s="30" t="s">
        <v>344</v>
      </c>
      <c r="I2" s="30" t="s">
        <v>345</v>
      </c>
      <c r="J2" s="30" t="s">
        <v>344</v>
      </c>
      <c r="K2" s="30" t="s">
        <v>346</v>
      </c>
      <c r="L2" s="30" t="s">
        <v>344</v>
      </c>
      <c r="M2" s="31" t="s">
        <v>329</v>
      </c>
      <c r="N2" s="31" t="s">
        <v>295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2" t="s">
        <v>342</v>
      </c>
      <c r="B4" s="33" t="s">
        <v>347</v>
      </c>
      <c r="C4" s="33" t="s">
        <v>330</v>
      </c>
      <c r="D4" s="33" t="s">
        <v>284</v>
      </c>
      <c r="E4" s="31" t="s">
        <v>285</v>
      </c>
      <c r="F4" s="31" t="s">
        <v>286</v>
      </c>
      <c r="G4" s="30" t="s">
        <v>343</v>
      </c>
      <c r="H4" s="30" t="s">
        <v>344</v>
      </c>
      <c r="I4" s="30" t="s">
        <v>345</v>
      </c>
      <c r="J4" s="30" t="s">
        <v>344</v>
      </c>
      <c r="K4" s="30" t="s">
        <v>346</v>
      </c>
      <c r="L4" s="30" t="s">
        <v>344</v>
      </c>
      <c r="M4" s="31" t="s">
        <v>329</v>
      </c>
      <c r="N4" s="31" t="s">
        <v>295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348</v>
      </c>
      <c r="B11" s="19"/>
      <c r="C11" s="19"/>
      <c r="D11" s="20"/>
      <c r="E11" s="21"/>
      <c r="F11" s="34"/>
      <c r="G11" s="28"/>
      <c r="H11" s="34"/>
      <c r="I11" s="18" t="s">
        <v>349</v>
      </c>
      <c r="J11" s="19"/>
      <c r="K11" s="19"/>
      <c r="L11" s="19"/>
      <c r="M11" s="19"/>
      <c r="N11" s="26"/>
    </row>
    <row r="12" ht="16.5" spans="1:14">
      <c r="A12" s="22" t="s">
        <v>350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I4" sqref="I4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17.5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323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352</v>
      </c>
      <c r="H2" s="4" t="s">
        <v>353</v>
      </c>
      <c r="I2" s="4" t="s">
        <v>354</v>
      </c>
      <c r="J2" s="4" t="s">
        <v>355</v>
      </c>
      <c r="K2" s="5" t="s">
        <v>329</v>
      </c>
      <c r="L2" s="5" t="s">
        <v>295</v>
      </c>
    </row>
    <row r="3" spans="1:12">
      <c r="A3" s="27" t="s">
        <v>331</v>
      </c>
      <c r="B3" s="12" t="s">
        <v>300</v>
      </c>
      <c r="C3" s="17" t="s">
        <v>296</v>
      </c>
      <c r="D3" s="17" t="s">
        <v>297</v>
      </c>
      <c r="E3" s="12" t="s">
        <v>298</v>
      </c>
      <c r="F3" s="13" t="s">
        <v>299</v>
      </c>
      <c r="G3" s="9" t="s">
        <v>356</v>
      </c>
      <c r="H3" s="9" t="s">
        <v>357</v>
      </c>
      <c r="I3" s="9"/>
      <c r="J3" s="9"/>
      <c r="K3" s="29" t="s">
        <v>358</v>
      </c>
      <c r="L3" s="9" t="s">
        <v>301</v>
      </c>
    </row>
    <row r="4" spans="1:12">
      <c r="A4" s="27" t="s">
        <v>331</v>
      </c>
      <c r="B4" s="12" t="s">
        <v>300</v>
      </c>
      <c r="C4" s="17" t="s">
        <v>302</v>
      </c>
      <c r="D4" s="17" t="s">
        <v>297</v>
      </c>
      <c r="E4" s="12" t="s">
        <v>303</v>
      </c>
      <c r="F4" s="13" t="s">
        <v>299</v>
      </c>
      <c r="G4" s="9" t="s">
        <v>356</v>
      </c>
      <c r="H4" s="9" t="s">
        <v>357</v>
      </c>
      <c r="I4" s="9"/>
      <c r="J4" s="9"/>
      <c r="K4" s="29" t="s">
        <v>358</v>
      </c>
      <c r="L4" s="9" t="s">
        <v>301</v>
      </c>
    </row>
    <row r="5" spans="1:12">
      <c r="A5" s="27" t="s">
        <v>331</v>
      </c>
      <c r="B5" s="12" t="s">
        <v>300</v>
      </c>
      <c r="C5" s="17" t="s">
        <v>304</v>
      </c>
      <c r="D5" s="17" t="s">
        <v>297</v>
      </c>
      <c r="E5" s="12" t="s">
        <v>305</v>
      </c>
      <c r="F5" s="13" t="s">
        <v>299</v>
      </c>
      <c r="G5" s="9" t="s">
        <v>356</v>
      </c>
      <c r="H5" s="9" t="s">
        <v>357</v>
      </c>
      <c r="I5" s="9"/>
      <c r="J5" s="9"/>
      <c r="K5" s="29" t="s">
        <v>358</v>
      </c>
      <c r="L5" s="9" t="s">
        <v>301</v>
      </c>
    </row>
    <row r="6" spans="1:12">
      <c r="A6" s="27" t="s">
        <v>331</v>
      </c>
      <c r="B6" s="12" t="s">
        <v>300</v>
      </c>
      <c r="C6" s="17" t="s">
        <v>306</v>
      </c>
      <c r="D6" s="17" t="s">
        <v>297</v>
      </c>
      <c r="E6" s="12" t="s">
        <v>118</v>
      </c>
      <c r="F6" s="13" t="s">
        <v>299</v>
      </c>
      <c r="G6" s="9" t="s">
        <v>356</v>
      </c>
      <c r="H6" s="9" t="s">
        <v>357</v>
      </c>
      <c r="I6" s="9"/>
      <c r="J6" s="9"/>
      <c r="K6" s="29" t="s">
        <v>358</v>
      </c>
      <c r="L6" s="9" t="s">
        <v>301</v>
      </c>
    </row>
    <row r="7" spans="1:12">
      <c r="A7" s="27" t="s">
        <v>331</v>
      </c>
      <c r="B7" s="12" t="s">
        <v>300</v>
      </c>
      <c r="C7" s="17" t="s">
        <v>307</v>
      </c>
      <c r="D7" s="17" t="s">
        <v>297</v>
      </c>
      <c r="E7" s="17" t="s">
        <v>308</v>
      </c>
      <c r="F7" s="13" t="s">
        <v>299</v>
      </c>
      <c r="G7" s="9" t="s">
        <v>356</v>
      </c>
      <c r="H7" s="9" t="s">
        <v>357</v>
      </c>
      <c r="I7" s="10"/>
      <c r="J7" s="10"/>
      <c r="K7" s="29" t="s">
        <v>358</v>
      </c>
      <c r="L7" s="9" t="s">
        <v>301</v>
      </c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="2" customFormat="1" ht="18.75" spans="1:12">
      <c r="A9" s="18" t="s">
        <v>359</v>
      </c>
      <c r="B9" s="19"/>
      <c r="C9" s="19"/>
      <c r="D9" s="19"/>
      <c r="E9" s="20"/>
      <c r="F9" s="21"/>
      <c r="G9" s="28"/>
      <c r="H9" s="18" t="s">
        <v>360</v>
      </c>
      <c r="I9" s="19"/>
      <c r="J9" s="19"/>
      <c r="K9" s="19"/>
      <c r="L9" s="26"/>
    </row>
    <row r="10" ht="16.5" spans="1:12">
      <c r="A10" s="22" t="s">
        <v>361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125" zoomScaleNormal="125" workbookViewId="0">
      <selection activeCell="A4" sqref="A4:J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362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281</v>
      </c>
      <c r="B2" s="5" t="s">
        <v>286</v>
      </c>
      <c r="C2" s="5" t="s">
        <v>330</v>
      </c>
      <c r="D2" s="5" t="s">
        <v>284</v>
      </c>
      <c r="E2" s="5" t="s">
        <v>285</v>
      </c>
      <c r="F2" s="4" t="s">
        <v>363</v>
      </c>
      <c r="G2" s="4" t="s">
        <v>314</v>
      </c>
      <c r="H2" s="6" t="s">
        <v>315</v>
      </c>
      <c r="I2" s="24" t="s">
        <v>317</v>
      </c>
    </row>
    <row r="3" s="1" customFormat="1" ht="16.5" spans="1:9">
      <c r="A3" s="4"/>
      <c r="B3" s="7"/>
      <c r="C3" s="7"/>
      <c r="D3" s="7"/>
      <c r="E3" s="7"/>
      <c r="F3" s="4" t="s">
        <v>364</v>
      </c>
      <c r="G3" s="4" t="s">
        <v>318</v>
      </c>
      <c r="H3" s="8"/>
      <c r="I3" s="25"/>
    </row>
    <row r="4" spans="1:9">
      <c r="A4" s="9">
        <v>1</v>
      </c>
      <c r="B4" s="10" t="s">
        <v>333</v>
      </c>
      <c r="C4" s="11" t="s">
        <v>365</v>
      </c>
      <c r="D4" s="12" t="s">
        <v>298</v>
      </c>
      <c r="E4" s="13" t="s">
        <v>299</v>
      </c>
      <c r="F4" s="14">
        <v>-0.015</v>
      </c>
      <c r="G4" s="14">
        <v>-0.025</v>
      </c>
      <c r="H4" s="9"/>
      <c r="I4" s="9" t="s">
        <v>301</v>
      </c>
    </row>
    <row r="5" spans="1:9">
      <c r="A5" s="9">
        <v>2</v>
      </c>
      <c r="B5" s="10" t="s">
        <v>333</v>
      </c>
      <c r="C5" s="11" t="s">
        <v>365</v>
      </c>
      <c r="D5" s="12" t="s">
        <v>303</v>
      </c>
      <c r="E5" s="13" t="s">
        <v>299</v>
      </c>
      <c r="F5" s="15">
        <v>-0.05</v>
      </c>
      <c r="G5" s="14">
        <v>-0.03</v>
      </c>
      <c r="H5" s="9"/>
      <c r="I5" s="9" t="s">
        <v>301</v>
      </c>
    </row>
    <row r="6" spans="1:9">
      <c r="A6" s="9">
        <v>3</v>
      </c>
      <c r="B6" s="10" t="s">
        <v>333</v>
      </c>
      <c r="C6" s="11" t="s">
        <v>365</v>
      </c>
      <c r="D6" s="12" t="s">
        <v>305</v>
      </c>
      <c r="E6" s="13" t="s">
        <v>299</v>
      </c>
      <c r="F6" s="14">
        <v>-0.04</v>
      </c>
      <c r="G6" s="14">
        <v>-0.03</v>
      </c>
      <c r="H6" s="9"/>
      <c r="I6" s="9" t="s">
        <v>301</v>
      </c>
    </row>
    <row r="7" spans="1:10">
      <c r="A7" s="9">
        <v>4</v>
      </c>
      <c r="B7" s="10" t="s">
        <v>333</v>
      </c>
      <c r="C7" s="11" t="s">
        <v>365</v>
      </c>
      <c r="D7" s="12" t="s">
        <v>118</v>
      </c>
      <c r="E7" s="13" t="s">
        <v>299</v>
      </c>
      <c r="F7" s="16">
        <v>-0.07</v>
      </c>
      <c r="G7" s="14">
        <v>-0.035</v>
      </c>
      <c r="H7" s="9"/>
      <c r="I7" s="9" t="s">
        <v>366</v>
      </c>
      <c r="J7" t="s">
        <v>367</v>
      </c>
    </row>
    <row r="8" spans="1:9">
      <c r="A8" s="9">
        <v>5</v>
      </c>
      <c r="B8" s="10" t="s">
        <v>333</v>
      </c>
      <c r="C8" s="11" t="s">
        <v>365</v>
      </c>
      <c r="D8" s="17" t="s">
        <v>308</v>
      </c>
      <c r="E8" s="13" t="s">
        <v>299</v>
      </c>
      <c r="F8" s="14">
        <v>-0.04</v>
      </c>
      <c r="G8" s="14">
        <v>-0.03</v>
      </c>
      <c r="H8" s="9"/>
      <c r="I8" s="9" t="s">
        <v>301</v>
      </c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368</v>
      </c>
      <c r="B12" s="19"/>
      <c r="C12" s="19"/>
      <c r="D12" s="20"/>
      <c r="E12" s="21"/>
      <c r="F12" s="18" t="s">
        <v>369</v>
      </c>
      <c r="G12" s="19"/>
      <c r="H12" s="20"/>
      <c r="I12" s="26"/>
    </row>
    <row r="13" ht="16.5" spans="1:9">
      <c r="A13" s="22" t="s">
        <v>370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5" t="s">
        <v>35</v>
      </c>
      <c r="C2" s="406"/>
      <c r="D2" s="406"/>
      <c r="E2" s="406"/>
      <c r="F2" s="406"/>
      <c r="G2" s="406"/>
      <c r="H2" s="406"/>
      <c r="I2" s="420"/>
    </row>
    <row r="3" ht="27.95" customHeight="1" spans="2:9">
      <c r="B3" s="407"/>
      <c r="C3" s="408"/>
      <c r="D3" s="409" t="s">
        <v>36</v>
      </c>
      <c r="E3" s="410"/>
      <c r="F3" s="411" t="s">
        <v>37</v>
      </c>
      <c r="G3" s="412"/>
      <c r="H3" s="409" t="s">
        <v>38</v>
      </c>
      <c r="I3" s="421"/>
    </row>
    <row r="4" ht="27.95" customHeight="1" spans="2:9">
      <c r="B4" s="407" t="s">
        <v>39</v>
      </c>
      <c r="C4" s="408" t="s">
        <v>40</v>
      </c>
      <c r="D4" s="408" t="s">
        <v>41</v>
      </c>
      <c r="E4" s="408" t="s">
        <v>42</v>
      </c>
      <c r="F4" s="413" t="s">
        <v>41</v>
      </c>
      <c r="G4" s="413" t="s">
        <v>42</v>
      </c>
      <c r="H4" s="408" t="s">
        <v>41</v>
      </c>
      <c r="I4" s="422" t="s">
        <v>42</v>
      </c>
    </row>
    <row r="5" ht="27.95" customHeight="1" spans="2:9">
      <c r="B5" s="414" t="s">
        <v>43</v>
      </c>
      <c r="C5" s="10">
        <v>13</v>
      </c>
      <c r="D5" s="10">
        <v>0</v>
      </c>
      <c r="E5" s="10">
        <v>1</v>
      </c>
      <c r="F5" s="415">
        <v>0</v>
      </c>
      <c r="G5" s="415">
        <v>1</v>
      </c>
      <c r="H5" s="10">
        <v>1</v>
      </c>
      <c r="I5" s="423">
        <v>2</v>
      </c>
    </row>
    <row r="6" ht="27.95" customHeight="1" spans="2:9">
      <c r="B6" s="414" t="s">
        <v>44</v>
      </c>
      <c r="C6" s="10">
        <v>20</v>
      </c>
      <c r="D6" s="10">
        <v>0</v>
      </c>
      <c r="E6" s="10">
        <v>1</v>
      </c>
      <c r="F6" s="415">
        <v>1</v>
      </c>
      <c r="G6" s="415">
        <v>2</v>
      </c>
      <c r="H6" s="10">
        <v>2</v>
      </c>
      <c r="I6" s="423">
        <v>3</v>
      </c>
    </row>
    <row r="7" ht="27.95" customHeight="1" spans="2:9">
      <c r="B7" s="414" t="s">
        <v>45</v>
      </c>
      <c r="C7" s="10">
        <v>32</v>
      </c>
      <c r="D7" s="10">
        <v>0</v>
      </c>
      <c r="E7" s="10">
        <v>1</v>
      </c>
      <c r="F7" s="415">
        <v>2</v>
      </c>
      <c r="G7" s="415">
        <v>3</v>
      </c>
      <c r="H7" s="10">
        <v>3</v>
      </c>
      <c r="I7" s="423">
        <v>4</v>
      </c>
    </row>
    <row r="8" ht="27.95" customHeight="1" spans="2:9">
      <c r="B8" s="414" t="s">
        <v>46</v>
      </c>
      <c r="C8" s="10">
        <v>50</v>
      </c>
      <c r="D8" s="10">
        <v>1</v>
      </c>
      <c r="E8" s="10">
        <v>2</v>
      </c>
      <c r="F8" s="415">
        <v>3</v>
      </c>
      <c r="G8" s="415">
        <v>4</v>
      </c>
      <c r="H8" s="10">
        <v>5</v>
      </c>
      <c r="I8" s="423">
        <v>6</v>
      </c>
    </row>
    <row r="9" ht="27.95" customHeight="1" spans="2:9">
      <c r="B9" s="414" t="s">
        <v>47</v>
      </c>
      <c r="C9" s="10">
        <v>80</v>
      </c>
      <c r="D9" s="10">
        <v>2</v>
      </c>
      <c r="E9" s="10">
        <v>3</v>
      </c>
      <c r="F9" s="415">
        <v>5</v>
      </c>
      <c r="G9" s="415">
        <v>6</v>
      </c>
      <c r="H9" s="10">
        <v>7</v>
      </c>
      <c r="I9" s="423">
        <v>8</v>
      </c>
    </row>
    <row r="10" ht="27.95" customHeight="1" spans="2:9">
      <c r="B10" s="414" t="s">
        <v>48</v>
      </c>
      <c r="C10" s="10">
        <v>125</v>
      </c>
      <c r="D10" s="10">
        <v>3</v>
      </c>
      <c r="E10" s="10">
        <v>4</v>
      </c>
      <c r="F10" s="415">
        <v>7</v>
      </c>
      <c r="G10" s="415">
        <v>8</v>
      </c>
      <c r="H10" s="10">
        <v>10</v>
      </c>
      <c r="I10" s="423">
        <v>11</v>
      </c>
    </row>
    <row r="11" ht="27.95" customHeight="1" spans="2:9">
      <c r="B11" s="414" t="s">
        <v>49</v>
      </c>
      <c r="C11" s="10">
        <v>200</v>
      </c>
      <c r="D11" s="10">
        <v>5</v>
      </c>
      <c r="E11" s="10">
        <v>6</v>
      </c>
      <c r="F11" s="415">
        <v>10</v>
      </c>
      <c r="G11" s="415">
        <v>11</v>
      </c>
      <c r="H11" s="10">
        <v>14</v>
      </c>
      <c r="I11" s="423">
        <v>15</v>
      </c>
    </row>
    <row r="12" ht="27.95" customHeight="1" spans="2:9">
      <c r="B12" s="416" t="s">
        <v>50</v>
      </c>
      <c r="C12" s="417">
        <v>315</v>
      </c>
      <c r="D12" s="417">
        <v>7</v>
      </c>
      <c r="E12" s="417">
        <v>8</v>
      </c>
      <c r="F12" s="418">
        <v>14</v>
      </c>
      <c r="G12" s="418">
        <v>15</v>
      </c>
      <c r="H12" s="417">
        <v>21</v>
      </c>
      <c r="I12" s="424">
        <v>22</v>
      </c>
    </row>
    <row r="14" spans="2:4">
      <c r="B14" s="419" t="s">
        <v>51</v>
      </c>
      <c r="C14" s="419"/>
      <c r="D14" s="41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topLeftCell="A9" workbookViewId="0">
      <selection activeCell="A34" sqref="A34:K34"/>
    </sheetView>
  </sheetViews>
  <sheetFormatPr defaultColWidth="10.375" defaultRowHeight="16.5" customHeight="1"/>
  <cols>
    <col min="1" max="1" width="11.125" style="223" customWidth="1"/>
    <col min="2" max="9" width="10.375" style="223"/>
    <col min="10" max="10" width="8.875" style="223" customWidth="1"/>
    <col min="11" max="11" width="12" style="223" customWidth="1"/>
    <col min="12" max="16384" width="10.375" style="223"/>
  </cols>
  <sheetData>
    <row r="1" ht="21" spans="1:11">
      <c r="A1" s="338" t="s">
        <v>52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ht="15" spans="1:11">
      <c r="A2" s="224" t="s">
        <v>53</v>
      </c>
      <c r="B2" s="225" t="s">
        <v>54</v>
      </c>
      <c r="C2" s="225"/>
      <c r="D2" s="226" t="s">
        <v>55</v>
      </c>
      <c r="E2" s="226"/>
      <c r="F2" s="225" t="s">
        <v>56</v>
      </c>
      <c r="G2" s="225"/>
      <c r="H2" s="227" t="s">
        <v>57</v>
      </c>
      <c r="I2" s="300" t="s">
        <v>56</v>
      </c>
      <c r="J2" s="300"/>
      <c r="K2" s="301"/>
    </row>
    <row r="3" ht="14.25" spans="1:11">
      <c r="A3" s="228" t="s">
        <v>58</v>
      </c>
      <c r="B3" s="229"/>
      <c r="C3" s="230"/>
      <c r="D3" s="231" t="s">
        <v>59</v>
      </c>
      <c r="E3" s="232"/>
      <c r="F3" s="232"/>
      <c r="G3" s="233"/>
      <c r="H3" s="231" t="s">
        <v>60</v>
      </c>
      <c r="I3" s="232"/>
      <c r="J3" s="232"/>
      <c r="K3" s="233"/>
    </row>
    <row r="4" ht="18" customHeight="1" spans="1:11">
      <c r="A4" s="234" t="s">
        <v>61</v>
      </c>
      <c r="B4" s="235" t="s">
        <v>62</v>
      </c>
      <c r="C4" s="236"/>
      <c r="D4" s="234" t="s">
        <v>63</v>
      </c>
      <c r="E4" s="237"/>
      <c r="F4" s="238">
        <v>45657</v>
      </c>
      <c r="G4" s="239"/>
      <c r="H4" s="234" t="s">
        <v>64</v>
      </c>
      <c r="I4" s="237"/>
      <c r="J4" s="136" t="s">
        <v>65</v>
      </c>
      <c r="K4" s="137" t="s">
        <v>66</v>
      </c>
    </row>
    <row r="5" ht="14.25" spans="1:11">
      <c r="A5" s="240" t="s">
        <v>67</v>
      </c>
      <c r="B5" s="136" t="s">
        <v>68</v>
      </c>
      <c r="C5" s="137"/>
      <c r="D5" s="234" t="s">
        <v>69</v>
      </c>
      <c r="E5" s="237"/>
      <c r="F5" s="238">
        <v>45588</v>
      </c>
      <c r="G5" s="239"/>
      <c r="H5" s="234" t="s">
        <v>70</v>
      </c>
      <c r="I5" s="237"/>
      <c r="J5" s="136" t="s">
        <v>65</v>
      </c>
      <c r="K5" s="137" t="s">
        <v>66</v>
      </c>
    </row>
    <row r="6" ht="14.25" spans="1:11">
      <c r="A6" s="234" t="s">
        <v>71</v>
      </c>
      <c r="B6" s="241" t="s">
        <v>72</v>
      </c>
      <c r="C6" s="242">
        <v>6</v>
      </c>
      <c r="D6" s="240" t="s">
        <v>73</v>
      </c>
      <c r="E6" s="243"/>
      <c r="F6" s="238">
        <v>45604</v>
      </c>
      <c r="G6" s="239"/>
      <c r="H6" s="234" t="s">
        <v>74</v>
      </c>
      <c r="I6" s="237"/>
      <c r="J6" s="136" t="s">
        <v>65</v>
      </c>
      <c r="K6" s="137" t="s">
        <v>66</v>
      </c>
    </row>
    <row r="7" ht="14.25" spans="1:11">
      <c r="A7" s="234" t="s">
        <v>75</v>
      </c>
      <c r="B7" s="244">
        <v>11884</v>
      </c>
      <c r="C7" s="245"/>
      <c r="D7" s="240" t="s">
        <v>76</v>
      </c>
      <c r="E7" s="246"/>
      <c r="F7" s="238">
        <v>45621</v>
      </c>
      <c r="G7" s="239"/>
      <c r="H7" s="234" t="s">
        <v>77</v>
      </c>
      <c r="I7" s="237"/>
      <c r="J7" s="136" t="s">
        <v>65</v>
      </c>
      <c r="K7" s="137" t="s">
        <v>66</v>
      </c>
    </row>
    <row r="8" ht="15" spans="1:11">
      <c r="A8" s="247" t="s">
        <v>78</v>
      </c>
      <c r="B8" s="248" t="s">
        <v>79</v>
      </c>
      <c r="C8" s="249"/>
      <c r="D8" s="250" t="s">
        <v>80</v>
      </c>
      <c r="E8" s="251"/>
      <c r="F8" s="252">
        <v>45626</v>
      </c>
      <c r="G8" s="253"/>
      <c r="H8" s="250" t="s">
        <v>81</v>
      </c>
      <c r="I8" s="251"/>
      <c r="J8" s="270" t="s">
        <v>65</v>
      </c>
      <c r="K8" s="302" t="s">
        <v>66</v>
      </c>
    </row>
    <row r="9" ht="15" spans="1:11">
      <c r="A9" s="339" t="s">
        <v>82</v>
      </c>
      <c r="B9" s="340"/>
      <c r="C9" s="340"/>
      <c r="D9" s="341"/>
      <c r="E9" s="341"/>
      <c r="F9" s="341"/>
      <c r="G9" s="341"/>
      <c r="H9" s="341"/>
      <c r="I9" s="341"/>
      <c r="J9" s="341"/>
      <c r="K9" s="387"/>
    </row>
    <row r="10" ht="15" spans="1:11">
      <c r="A10" s="342" t="s">
        <v>83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88"/>
    </row>
    <row r="11" ht="14.25" spans="1:11">
      <c r="A11" s="344" t="s">
        <v>84</v>
      </c>
      <c r="B11" s="345" t="s">
        <v>85</v>
      </c>
      <c r="C11" s="346" t="s">
        <v>86</v>
      </c>
      <c r="D11" s="347"/>
      <c r="E11" s="348" t="s">
        <v>87</v>
      </c>
      <c r="F11" s="345" t="s">
        <v>85</v>
      </c>
      <c r="G11" s="346" t="s">
        <v>86</v>
      </c>
      <c r="H11" s="346" t="s">
        <v>88</v>
      </c>
      <c r="I11" s="348" t="s">
        <v>89</v>
      </c>
      <c r="J11" s="345" t="s">
        <v>85</v>
      </c>
      <c r="K11" s="389" t="s">
        <v>86</v>
      </c>
    </row>
    <row r="12" ht="14.25" spans="1:11">
      <c r="A12" s="240" t="s">
        <v>90</v>
      </c>
      <c r="B12" s="260" t="s">
        <v>85</v>
      </c>
      <c r="C12" s="136" t="s">
        <v>86</v>
      </c>
      <c r="D12" s="246"/>
      <c r="E12" s="243" t="s">
        <v>91</v>
      </c>
      <c r="F12" s="260" t="s">
        <v>85</v>
      </c>
      <c r="G12" s="136" t="s">
        <v>86</v>
      </c>
      <c r="H12" s="136" t="s">
        <v>88</v>
      </c>
      <c r="I12" s="243" t="s">
        <v>92</v>
      </c>
      <c r="J12" s="260" t="s">
        <v>85</v>
      </c>
      <c r="K12" s="137" t="s">
        <v>86</v>
      </c>
    </row>
    <row r="13" ht="14.25" spans="1:11">
      <c r="A13" s="240" t="s">
        <v>93</v>
      </c>
      <c r="B13" s="260" t="s">
        <v>85</v>
      </c>
      <c r="C13" s="136" t="s">
        <v>86</v>
      </c>
      <c r="D13" s="246"/>
      <c r="E13" s="243" t="s">
        <v>94</v>
      </c>
      <c r="F13" s="136" t="s">
        <v>95</v>
      </c>
      <c r="G13" s="136" t="s">
        <v>96</v>
      </c>
      <c r="H13" s="136" t="s">
        <v>88</v>
      </c>
      <c r="I13" s="243" t="s">
        <v>97</v>
      </c>
      <c r="J13" s="260" t="s">
        <v>85</v>
      </c>
      <c r="K13" s="137" t="s">
        <v>86</v>
      </c>
    </row>
    <row r="14" ht="15" spans="1:11">
      <c r="A14" s="250" t="s">
        <v>98</v>
      </c>
      <c r="B14" s="251"/>
      <c r="C14" s="251"/>
      <c r="D14" s="251"/>
      <c r="E14" s="251"/>
      <c r="F14" s="251"/>
      <c r="G14" s="251"/>
      <c r="H14" s="251"/>
      <c r="I14" s="251"/>
      <c r="J14" s="251"/>
      <c r="K14" s="304"/>
    </row>
    <row r="15" ht="15" spans="1:11">
      <c r="A15" s="342" t="s">
        <v>99</v>
      </c>
      <c r="B15" s="343"/>
      <c r="C15" s="343"/>
      <c r="D15" s="343"/>
      <c r="E15" s="343"/>
      <c r="F15" s="343"/>
      <c r="G15" s="343"/>
      <c r="H15" s="343"/>
      <c r="I15" s="343"/>
      <c r="J15" s="343"/>
      <c r="K15" s="388"/>
    </row>
    <row r="16" ht="14.25" spans="1:11">
      <c r="A16" s="349" t="s">
        <v>100</v>
      </c>
      <c r="B16" s="346" t="s">
        <v>95</v>
      </c>
      <c r="C16" s="346" t="s">
        <v>96</v>
      </c>
      <c r="D16" s="350"/>
      <c r="E16" s="351" t="s">
        <v>101</v>
      </c>
      <c r="F16" s="346" t="s">
        <v>95</v>
      </c>
      <c r="G16" s="346" t="s">
        <v>96</v>
      </c>
      <c r="H16" s="352"/>
      <c r="I16" s="351" t="s">
        <v>102</v>
      </c>
      <c r="J16" s="346" t="s">
        <v>95</v>
      </c>
      <c r="K16" s="389" t="s">
        <v>96</v>
      </c>
    </row>
    <row r="17" customHeight="1" spans="1:22">
      <c r="A17" s="277" t="s">
        <v>103</v>
      </c>
      <c r="B17" s="136" t="s">
        <v>95</v>
      </c>
      <c r="C17" s="136" t="s">
        <v>96</v>
      </c>
      <c r="D17" s="353"/>
      <c r="E17" s="278" t="s">
        <v>104</v>
      </c>
      <c r="F17" s="136" t="s">
        <v>95</v>
      </c>
      <c r="G17" s="136" t="s">
        <v>96</v>
      </c>
      <c r="H17" s="354"/>
      <c r="I17" s="278" t="s">
        <v>105</v>
      </c>
      <c r="J17" s="136" t="s">
        <v>95</v>
      </c>
      <c r="K17" s="137" t="s">
        <v>96</v>
      </c>
      <c r="L17" s="390"/>
      <c r="M17" s="390"/>
      <c r="N17" s="390"/>
      <c r="O17" s="390"/>
      <c r="P17" s="390"/>
      <c r="Q17" s="390"/>
      <c r="R17" s="390"/>
      <c r="S17" s="390"/>
      <c r="T17" s="390"/>
      <c r="U17" s="390"/>
      <c r="V17" s="390"/>
    </row>
    <row r="18" ht="18" customHeight="1" spans="1:11">
      <c r="A18" s="355" t="s">
        <v>106</v>
      </c>
      <c r="B18" s="356"/>
      <c r="C18" s="356"/>
      <c r="D18" s="356"/>
      <c r="E18" s="356"/>
      <c r="F18" s="356"/>
      <c r="G18" s="356"/>
      <c r="H18" s="356"/>
      <c r="I18" s="356"/>
      <c r="J18" s="356"/>
      <c r="K18" s="391"/>
    </row>
    <row r="19" s="337" customFormat="1" ht="18" customHeight="1" spans="1:11">
      <c r="A19" s="342" t="s">
        <v>107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88"/>
    </row>
    <row r="20" customHeight="1" spans="1:11">
      <c r="A20" s="357" t="s">
        <v>108</v>
      </c>
      <c r="B20" s="358"/>
      <c r="C20" s="358"/>
      <c r="D20" s="358"/>
      <c r="E20" s="358"/>
      <c r="F20" s="358"/>
      <c r="G20" s="358"/>
      <c r="H20" s="358"/>
      <c r="I20" s="358"/>
      <c r="J20" s="358"/>
      <c r="K20" s="392"/>
    </row>
    <row r="21" ht="21.75" customHeight="1" spans="1:11">
      <c r="A21" s="359" t="s">
        <v>109</v>
      </c>
      <c r="B21" s="360"/>
      <c r="C21" s="360" t="s">
        <v>110</v>
      </c>
      <c r="D21" s="360" t="s">
        <v>111</v>
      </c>
      <c r="E21" s="360" t="s">
        <v>112</v>
      </c>
      <c r="F21" s="360" t="s">
        <v>113</v>
      </c>
      <c r="G21" s="360" t="s">
        <v>114</v>
      </c>
      <c r="H21" s="360" t="s">
        <v>115</v>
      </c>
      <c r="I21" s="360" t="s">
        <v>116</v>
      </c>
      <c r="J21" s="278"/>
      <c r="K21" s="312" t="s">
        <v>117</v>
      </c>
    </row>
    <row r="22" ht="23" customHeight="1" spans="1:11">
      <c r="A22" s="361" t="s">
        <v>118</v>
      </c>
      <c r="B22" s="362"/>
      <c r="C22" s="362"/>
      <c r="D22" s="362" t="s">
        <v>95</v>
      </c>
      <c r="E22" s="362" t="s">
        <v>95</v>
      </c>
      <c r="F22" s="362" t="s">
        <v>95</v>
      </c>
      <c r="G22" s="362" t="s">
        <v>95</v>
      </c>
      <c r="H22" s="362" t="s">
        <v>95</v>
      </c>
      <c r="I22" s="362" t="s">
        <v>95</v>
      </c>
      <c r="J22" s="362"/>
      <c r="K22" s="393"/>
    </row>
    <row r="23" ht="23" customHeight="1" spans="1:11">
      <c r="A23" s="361" t="s">
        <v>119</v>
      </c>
      <c r="B23" s="362"/>
      <c r="C23" s="362"/>
      <c r="D23" s="362" t="s">
        <v>95</v>
      </c>
      <c r="E23" s="362" t="s">
        <v>95</v>
      </c>
      <c r="F23" s="362" t="s">
        <v>95</v>
      </c>
      <c r="G23" s="362" t="s">
        <v>95</v>
      </c>
      <c r="H23" s="362" t="s">
        <v>95</v>
      </c>
      <c r="I23" s="362" t="s">
        <v>95</v>
      </c>
      <c r="J23" s="362"/>
      <c r="K23" s="394"/>
    </row>
    <row r="24" ht="23" customHeight="1" spans="1:11">
      <c r="A24" s="363" t="s">
        <v>120</v>
      </c>
      <c r="B24" s="362"/>
      <c r="C24" s="362"/>
      <c r="D24" s="362" t="s">
        <v>95</v>
      </c>
      <c r="E24" s="362" t="s">
        <v>95</v>
      </c>
      <c r="F24" s="362" t="s">
        <v>95</v>
      </c>
      <c r="G24" s="362" t="s">
        <v>95</v>
      </c>
      <c r="H24" s="362" t="s">
        <v>95</v>
      </c>
      <c r="I24" s="362" t="s">
        <v>95</v>
      </c>
      <c r="J24" s="362"/>
      <c r="K24" s="394"/>
    </row>
    <row r="25" ht="23" customHeight="1" spans="1:11">
      <c r="A25" s="364"/>
      <c r="B25" s="362"/>
      <c r="C25" s="362"/>
      <c r="D25" s="362"/>
      <c r="E25" s="362"/>
      <c r="F25" s="362"/>
      <c r="G25" s="362"/>
      <c r="H25" s="362"/>
      <c r="I25" s="362"/>
      <c r="J25" s="362"/>
      <c r="K25" s="394"/>
    </row>
    <row r="26" ht="23" customHeight="1" spans="1:11">
      <c r="A26" s="364"/>
      <c r="B26" s="362"/>
      <c r="C26" s="362"/>
      <c r="D26" s="362"/>
      <c r="E26" s="362"/>
      <c r="F26" s="362"/>
      <c r="G26" s="362"/>
      <c r="H26" s="362"/>
      <c r="I26" s="362"/>
      <c r="J26" s="362"/>
      <c r="K26" s="394"/>
    </row>
    <row r="27" ht="18" customHeight="1" spans="1:11">
      <c r="A27" s="365" t="s">
        <v>121</v>
      </c>
      <c r="B27" s="366"/>
      <c r="C27" s="366"/>
      <c r="D27" s="366"/>
      <c r="E27" s="366"/>
      <c r="F27" s="366"/>
      <c r="G27" s="366"/>
      <c r="H27" s="366"/>
      <c r="I27" s="366"/>
      <c r="J27" s="366"/>
      <c r="K27" s="395"/>
    </row>
    <row r="28" ht="18.75" customHeight="1" spans="1:11">
      <c r="A28" s="367"/>
      <c r="B28" s="368"/>
      <c r="C28" s="368"/>
      <c r="D28" s="368"/>
      <c r="E28" s="368"/>
      <c r="F28" s="368"/>
      <c r="G28" s="368"/>
      <c r="H28" s="368"/>
      <c r="I28" s="368"/>
      <c r="J28" s="368"/>
      <c r="K28" s="396"/>
    </row>
    <row r="29" ht="18.75" customHeight="1" spans="1:11">
      <c r="A29" s="369"/>
      <c r="B29" s="370"/>
      <c r="C29" s="370"/>
      <c r="D29" s="370"/>
      <c r="E29" s="370"/>
      <c r="F29" s="370"/>
      <c r="G29" s="370"/>
      <c r="H29" s="370"/>
      <c r="I29" s="370"/>
      <c r="J29" s="370"/>
      <c r="K29" s="397"/>
    </row>
    <row r="30" ht="18" customHeight="1" spans="1:11">
      <c r="A30" s="365" t="s">
        <v>122</v>
      </c>
      <c r="B30" s="366"/>
      <c r="C30" s="366"/>
      <c r="D30" s="366"/>
      <c r="E30" s="366"/>
      <c r="F30" s="366"/>
      <c r="G30" s="366"/>
      <c r="H30" s="366"/>
      <c r="I30" s="366"/>
      <c r="J30" s="366"/>
      <c r="K30" s="395"/>
    </row>
    <row r="31" ht="14.25" spans="1:11">
      <c r="A31" s="371" t="s">
        <v>123</v>
      </c>
      <c r="B31" s="372"/>
      <c r="C31" s="372"/>
      <c r="D31" s="372"/>
      <c r="E31" s="372"/>
      <c r="F31" s="372"/>
      <c r="G31" s="372"/>
      <c r="H31" s="372"/>
      <c r="I31" s="372"/>
      <c r="J31" s="372"/>
      <c r="K31" s="398"/>
    </row>
    <row r="32" ht="15" spans="1:11">
      <c r="A32" s="144" t="s">
        <v>124</v>
      </c>
      <c r="B32" s="145"/>
      <c r="C32" s="136" t="s">
        <v>65</v>
      </c>
      <c r="D32" s="136" t="s">
        <v>66</v>
      </c>
      <c r="E32" s="373" t="s">
        <v>125</v>
      </c>
      <c r="F32" s="374"/>
      <c r="G32" s="374"/>
      <c r="H32" s="374"/>
      <c r="I32" s="374"/>
      <c r="J32" s="374"/>
      <c r="K32" s="399"/>
    </row>
    <row r="33" ht="15" spans="1:11">
      <c r="A33" s="375" t="s">
        <v>126</v>
      </c>
      <c r="B33" s="375"/>
      <c r="C33" s="375"/>
      <c r="D33" s="375"/>
      <c r="E33" s="375"/>
      <c r="F33" s="375"/>
      <c r="G33" s="375"/>
      <c r="H33" s="375"/>
      <c r="I33" s="375"/>
      <c r="J33" s="375"/>
      <c r="K33" s="375"/>
    </row>
    <row r="34" ht="21" customHeight="1" spans="1:11">
      <c r="A34" s="376" t="s">
        <v>127</v>
      </c>
      <c r="B34" s="377"/>
      <c r="C34" s="377"/>
      <c r="D34" s="377"/>
      <c r="E34" s="377"/>
      <c r="F34" s="377"/>
      <c r="G34" s="377"/>
      <c r="H34" s="377"/>
      <c r="I34" s="377"/>
      <c r="J34" s="377"/>
      <c r="K34" s="400"/>
    </row>
    <row r="35" ht="21" customHeight="1" spans="1:11">
      <c r="A35" s="285" t="s">
        <v>128</v>
      </c>
      <c r="B35" s="286"/>
      <c r="C35" s="286"/>
      <c r="D35" s="286"/>
      <c r="E35" s="286"/>
      <c r="F35" s="286"/>
      <c r="G35" s="286"/>
      <c r="H35" s="286"/>
      <c r="I35" s="286"/>
      <c r="J35" s="286"/>
      <c r="K35" s="315"/>
    </row>
    <row r="36" ht="21" customHeight="1" spans="1:11">
      <c r="A36" s="285" t="s">
        <v>129</v>
      </c>
      <c r="B36" s="286"/>
      <c r="C36" s="286"/>
      <c r="D36" s="286"/>
      <c r="E36" s="286"/>
      <c r="F36" s="286"/>
      <c r="G36" s="286"/>
      <c r="H36" s="286"/>
      <c r="I36" s="286"/>
      <c r="J36" s="286"/>
      <c r="K36" s="315"/>
    </row>
    <row r="37" ht="21" customHeight="1" spans="1:11">
      <c r="A37" s="285"/>
      <c r="B37" s="286"/>
      <c r="C37" s="286"/>
      <c r="D37" s="286"/>
      <c r="E37" s="286"/>
      <c r="F37" s="286"/>
      <c r="G37" s="286"/>
      <c r="H37" s="286"/>
      <c r="I37" s="286"/>
      <c r="J37" s="286"/>
      <c r="K37" s="315"/>
    </row>
    <row r="38" ht="21" customHeight="1" spans="1:11">
      <c r="A38" s="285"/>
      <c r="B38" s="286"/>
      <c r="C38" s="286"/>
      <c r="D38" s="286"/>
      <c r="E38" s="286"/>
      <c r="F38" s="286"/>
      <c r="G38" s="286"/>
      <c r="H38" s="286"/>
      <c r="I38" s="286"/>
      <c r="J38" s="286"/>
      <c r="K38" s="315"/>
    </row>
    <row r="39" ht="21" customHeight="1" spans="1:11">
      <c r="A39" s="285"/>
      <c r="B39" s="286"/>
      <c r="C39" s="286"/>
      <c r="D39" s="286"/>
      <c r="E39" s="286"/>
      <c r="F39" s="286"/>
      <c r="G39" s="286"/>
      <c r="H39" s="286"/>
      <c r="I39" s="286"/>
      <c r="J39" s="286"/>
      <c r="K39" s="315"/>
    </row>
    <row r="40" ht="21" customHeight="1" spans="1:11">
      <c r="A40" s="285"/>
      <c r="B40" s="286"/>
      <c r="C40" s="286"/>
      <c r="D40" s="286"/>
      <c r="E40" s="286"/>
      <c r="F40" s="286"/>
      <c r="G40" s="286"/>
      <c r="H40" s="286"/>
      <c r="I40" s="286"/>
      <c r="J40" s="286"/>
      <c r="K40" s="315"/>
    </row>
    <row r="41" ht="15" spans="1:11">
      <c r="A41" s="280" t="s">
        <v>130</v>
      </c>
      <c r="B41" s="281"/>
      <c r="C41" s="281"/>
      <c r="D41" s="281"/>
      <c r="E41" s="281"/>
      <c r="F41" s="281"/>
      <c r="G41" s="281"/>
      <c r="H41" s="281"/>
      <c r="I41" s="281"/>
      <c r="J41" s="281"/>
      <c r="K41" s="313"/>
    </row>
    <row r="42" ht="15" spans="1:11">
      <c r="A42" s="342" t="s">
        <v>131</v>
      </c>
      <c r="B42" s="343"/>
      <c r="C42" s="343"/>
      <c r="D42" s="343"/>
      <c r="E42" s="343"/>
      <c r="F42" s="343"/>
      <c r="G42" s="343"/>
      <c r="H42" s="343"/>
      <c r="I42" s="343"/>
      <c r="J42" s="343"/>
      <c r="K42" s="388"/>
    </row>
    <row r="43" ht="14.25" spans="1:11">
      <c r="A43" s="349" t="s">
        <v>132</v>
      </c>
      <c r="B43" s="346" t="s">
        <v>95</v>
      </c>
      <c r="C43" s="346" t="s">
        <v>96</v>
      </c>
      <c r="D43" s="346" t="s">
        <v>88</v>
      </c>
      <c r="E43" s="351" t="s">
        <v>133</v>
      </c>
      <c r="F43" s="346" t="s">
        <v>95</v>
      </c>
      <c r="G43" s="346" t="s">
        <v>96</v>
      </c>
      <c r="H43" s="346" t="s">
        <v>88</v>
      </c>
      <c r="I43" s="351" t="s">
        <v>134</v>
      </c>
      <c r="J43" s="346" t="s">
        <v>95</v>
      </c>
      <c r="K43" s="389" t="s">
        <v>96</v>
      </c>
    </row>
    <row r="44" ht="14.25" spans="1:11">
      <c r="A44" s="277" t="s">
        <v>87</v>
      </c>
      <c r="B44" s="136" t="s">
        <v>95</v>
      </c>
      <c r="C44" s="136" t="s">
        <v>96</v>
      </c>
      <c r="D44" s="136" t="s">
        <v>88</v>
      </c>
      <c r="E44" s="278" t="s">
        <v>94</v>
      </c>
      <c r="F44" s="136" t="s">
        <v>95</v>
      </c>
      <c r="G44" s="136" t="s">
        <v>96</v>
      </c>
      <c r="H44" s="136" t="s">
        <v>88</v>
      </c>
      <c r="I44" s="278" t="s">
        <v>105</v>
      </c>
      <c r="J44" s="136" t="s">
        <v>95</v>
      </c>
      <c r="K44" s="137" t="s">
        <v>96</v>
      </c>
    </row>
    <row r="45" ht="15" spans="1:11">
      <c r="A45" s="250" t="s">
        <v>98</v>
      </c>
      <c r="B45" s="251"/>
      <c r="C45" s="251"/>
      <c r="D45" s="251"/>
      <c r="E45" s="251"/>
      <c r="F45" s="251"/>
      <c r="G45" s="251"/>
      <c r="H45" s="251"/>
      <c r="I45" s="251"/>
      <c r="J45" s="251"/>
      <c r="K45" s="304"/>
    </row>
    <row r="46" ht="15" spans="1:11">
      <c r="A46" s="375" t="s">
        <v>135</v>
      </c>
      <c r="B46" s="375"/>
      <c r="C46" s="375"/>
      <c r="D46" s="375"/>
      <c r="E46" s="375"/>
      <c r="F46" s="375"/>
      <c r="G46" s="375"/>
      <c r="H46" s="375"/>
      <c r="I46" s="375"/>
      <c r="J46" s="375"/>
      <c r="K46" s="375"/>
    </row>
    <row r="47" ht="15" spans="1:11">
      <c r="A47" s="376"/>
      <c r="B47" s="377"/>
      <c r="C47" s="377"/>
      <c r="D47" s="377"/>
      <c r="E47" s="377"/>
      <c r="F47" s="377"/>
      <c r="G47" s="377"/>
      <c r="H47" s="377"/>
      <c r="I47" s="377"/>
      <c r="J47" s="377"/>
      <c r="K47" s="400"/>
    </row>
    <row r="48" ht="15" spans="1:11">
      <c r="A48" s="378" t="s">
        <v>136</v>
      </c>
      <c r="B48" s="379" t="s">
        <v>137</v>
      </c>
      <c r="C48" s="379"/>
      <c r="D48" s="380" t="s">
        <v>138</v>
      </c>
      <c r="E48" s="381" t="s">
        <v>139</v>
      </c>
      <c r="F48" s="382" t="s">
        <v>140</v>
      </c>
      <c r="G48" s="383">
        <v>45607</v>
      </c>
      <c r="H48" s="384" t="s">
        <v>141</v>
      </c>
      <c r="I48" s="401"/>
      <c r="J48" s="402" t="s">
        <v>142</v>
      </c>
      <c r="K48" s="403"/>
    </row>
    <row r="49" ht="15" spans="1:11">
      <c r="A49" s="375" t="s">
        <v>143</v>
      </c>
      <c r="B49" s="375"/>
      <c r="C49" s="375"/>
      <c r="D49" s="375"/>
      <c r="E49" s="375"/>
      <c r="F49" s="375"/>
      <c r="G49" s="375"/>
      <c r="H49" s="375"/>
      <c r="I49" s="375"/>
      <c r="J49" s="375"/>
      <c r="K49" s="375"/>
    </row>
    <row r="50" ht="15" spans="1:11">
      <c r="A50" s="385" t="s">
        <v>144</v>
      </c>
      <c r="B50" s="386"/>
      <c r="C50" s="386"/>
      <c r="D50" s="386"/>
      <c r="E50" s="386"/>
      <c r="F50" s="386"/>
      <c r="G50" s="386"/>
      <c r="H50" s="386"/>
      <c r="I50" s="386"/>
      <c r="J50" s="386"/>
      <c r="K50" s="404"/>
    </row>
    <row r="51" ht="15" spans="1:11">
      <c r="A51" s="378" t="s">
        <v>136</v>
      </c>
      <c r="B51" s="379" t="s">
        <v>137</v>
      </c>
      <c r="C51" s="379"/>
      <c r="D51" s="380" t="s">
        <v>138</v>
      </c>
      <c r="E51" s="381" t="s">
        <v>139</v>
      </c>
      <c r="F51" s="382" t="s">
        <v>140</v>
      </c>
      <c r="G51" s="383">
        <v>45607</v>
      </c>
      <c r="H51" s="384" t="s">
        <v>141</v>
      </c>
      <c r="I51" s="401"/>
      <c r="J51" s="402" t="s">
        <v>142</v>
      </c>
      <c r="K51" s="40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O29" sqref="O29"/>
    </sheetView>
  </sheetViews>
  <sheetFormatPr defaultColWidth="9" defaultRowHeight="14.25"/>
  <cols>
    <col min="1" max="1" width="15.625" style="73" customWidth="1"/>
    <col min="2" max="2" width="9" style="73" customWidth="1"/>
    <col min="3" max="4" width="8.5" style="74" customWidth="1"/>
    <col min="5" max="7" width="8.5" style="73" customWidth="1"/>
    <col min="8" max="8" width="10.25" style="73" customWidth="1"/>
    <col min="9" max="9" width="6.5" style="73" customWidth="1"/>
    <col min="10" max="10" width="2.75" style="73" customWidth="1"/>
    <col min="11" max="11" width="9.15833333333333" style="73" customWidth="1"/>
    <col min="12" max="12" width="10.75" style="73" customWidth="1"/>
    <col min="13" max="16" width="9.75" style="73" customWidth="1"/>
    <col min="17" max="17" width="9.75" style="222" customWidth="1"/>
    <col min="18" max="255" width="9" style="73"/>
    <col min="256" max="16384" width="9" style="76"/>
  </cols>
  <sheetData>
    <row r="1" s="73" customFormat="1" ht="29" customHeight="1" spans="1:258">
      <c r="A1" s="209" t="s">
        <v>145</v>
      </c>
      <c r="B1" s="209"/>
      <c r="C1" s="211"/>
      <c r="D1" s="211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332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76"/>
      <c r="HW1" s="76"/>
      <c r="HX1" s="76"/>
      <c r="HY1" s="76"/>
      <c r="HZ1" s="76"/>
      <c r="IA1" s="76"/>
      <c r="IB1" s="76"/>
      <c r="IC1" s="76"/>
      <c r="ID1" s="76"/>
      <c r="IE1" s="76"/>
      <c r="IF1" s="76"/>
      <c r="IG1" s="76"/>
      <c r="IH1" s="76"/>
      <c r="II1" s="76"/>
      <c r="IJ1" s="76"/>
      <c r="IK1" s="76"/>
      <c r="IL1" s="76"/>
      <c r="IM1" s="76"/>
      <c r="IN1" s="76"/>
      <c r="IO1" s="76"/>
      <c r="IP1" s="76"/>
      <c r="IQ1" s="76"/>
      <c r="IR1" s="76"/>
      <c r="IS1" s="76"/>
      <c r="IT1" s="76"/>
      <c r="IU1" s="76"/>
      <c r="IV1" s="76"/>
      <c r="IW1" s="76"/>
      <c r="IX1" s="76"/>
    </row>
    <row r="2" s="73" customFormat="1" ht="20" customHeight="1" spans="1:258">
      <c r="A2" s="81" t="s">
        <v>61</v>
      </c>
      <c r="B2" s="82" t="str">
        <f>首期!B4</f>
        <v>TAJJAN81234</v>
      </c>
      <c r="C2" s="83"/>
      <c r="D2" s="84"/>
      <c r="E2" s="85" t="s">
        <v>67</v>
      </c>
      <c r="F2" s="86" t="str">
        <f>首期!B5</f>
        <v>男式短袖T恤</v>
      </c>
      <c r="G2" s="86"/>
      <c r="H2" s="86"/>
      <c r="I2" s="86"/>
      <c r="J2" s="107"/>
      <c r="K2" s="108" t="s">
        <v>57</v>
      </c>
      <c r="L2" s="109" t="s">
        <v>56</v>
      </c>
      <c r="M2" s="109"/>
      <c r="N2" s="109"/>
      <c r="O2" s="109"/>
      <c r="P2" s="110"/>
      <c r="Q2" s="333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  <c r="IT2" s="76"/>
      <c r="IU2" s="76"/>
      <c r="IV2" s="76"/>
      <c r="IW2" s="76"/>
      <c r="IX2" s="76"/>
    </row>
    <row r="3" s="73" customFormat="1" ht="15" spans="1:258">
      <c r="A3" s="87" t="s">
        <v>146</v>
      </c>
      <c r="B3" s="88" t="s">
        <v>147</v>
      </c>
      <c r="C3" s="89"/>
      <c r="D3" s="88"/>
      <c r="E3" s="88"/>
      <c r="F3" s="88"/>
      <c r="G3" s="88"/>
      <c r="H3" s="88"/>
      <c r="I3" s="88"/>
      <c r="J3" s="111"/>
      <c r="K3" s="112"/>
      <c r="L3" s="112"/>
      <c r="M3" s="112"/>
      <c r="N3" s="112"/>
      <c r="O3" s="112"/>
      <c r="P3" s="113"/>
      <c r="Q3" s="334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  <c r="IQ3" s="76"/>
      <c r="IR3" s="76"/>
      <c r="IS3" s="76"/>
      <c r="IT3" s="76"/>
      <c r="IU3" s="76"/>
      <c r="IV3" s="76"/>
      <c r="IW3" s="76"/>
      <c r="IX3" s="76"/>
    </row>
    <row r="4" s="73" customFormat="1" ht="16.5" spans="1:258">
      <c r="A4" s="87"/>
      <c r="B4" s="90" t="s">
        <v>111</v>
      </c>
      <c r="C4" s="91" t="s">
        <v>112</v>
      </c>
      <c r="D4" s="91" t="s">
        <v>113</v>
      </c>
      <c r="E4" s="91" t="s">
        <v>114</v>
      </c>
      <c r="F4" s="91" t="s">
        <v>115</v>
      </c>
      <c r="G4" s="91" t="s">
        <v>116</v>
      </c>
      <c r="H4" s="91" t="s">
        <v>148</v>
      </c>
      <c r="I4" s="324" t="s">
        <v>149</v>
      </c>
      <c r="J4" s="111"/>
      <c r="K4" s="325"/>
      <c r="L4" s="326"/>
      <c r="M4" s="327" t="s">
        <v>120</v>
      </c>
      <c r="N4" s="327" t="s">
        <v>120</v>
      </c>
      <c r="O4" s="327"/>
      <c r="P4" s="327"/>
      <c r="Q4" s="335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  <c r="IX4" s="76"/>
    </row>
    <row r="5" s="73" customFormat="1" ht="16.5" spans="1:258">
      <c r="A5" s="87"/>
      <c r="B5" s="90" t="s">
        <v>150</v>
      </c>
      <c r="C5" s="91" t="s">
        <v>151</v>
      </c>
      <c r="D5" s="91" t="s">
        <v>152</v>
      </c>
      <c r="E5" s="91" t="s">
        <v>153</v>
      </c>
      <c r="F5" s="91" t="s">
        <v>154</v>
      </c>
      <c r="G5" s="91" t="s">
        <v>155</v>
      </c>
      <c r="H5" s="91" t="s">
        <v>156</v>
      </c>
      <c r="I5" s="324"/>
      <c r="J5" s="115"/>
      <c r="K5" s="116"/>
      <c r="L5" s="117"/>
      <c r="M5" s="118" t="s">
        <v>157</v>
      </c>
      <c r="N5" s="118" t="s">
        <v>158</v>
      </c>
      <c r="O5" s="118"/>
      <c r="P5" s="118"/>
      <c r="Q5" s="33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  <c r="IX5" s="76"/>
    </row>
    <row r="6" s="73" customFormat="1" ht="20" customHeight="1" spans="1:258">
      <c r="A6" s="92" t="s">
        <v>159</v>
      </c>
      <c r="B6" s="93">
        <f>C6-1</f>
        <v>65</v>
      </c>
      <c r="C6" s="93">
        <f>D6-2</f>
        <v>66</v>
      </c>
      <c r="D6" s="94">
        <v>68</v>
      </c>
      <c r="E6" s="93">
        <f>D6+2</f>
        <v>70</v>
      </c>
      <c r="F6" s="93">
        <f>E6+2</f>
        <v>72</v>
      </c>
      <c r="G6" s="93">
        <f>F6+1</f>
        <v>73</v>
      </c>
      <c r="H6" s="93">
        <f>G6+1</f>
        <v>74</v>
      </c>
      <c r="I6" s="328" t="s">
        <v>160</v>
      </c>
      <c r="J6" s="115"/>
      <c r="K6" s="116"/>
      <c r="L6" s="116"/>
      <c r="M6" s="116" t="s">
        <v>161</v>
      </c>
      <c r="N6" s="116" t="s">
        <v>161</v>
      </c>
      <c r="O6" s="116"/>
      <c r="P6" s="116"/>
      <c r="Q6" s="120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  <c r="IV6" s="76"/>
      <c r="IW6" s="76"/>
      <c r="IX6" s="76"/>
    </row>
    <row r="7" s="73" customFormat="1" ht="20" customHeight="1" spans="1:258">
      <c r="A7" s="95" t="s">
        <v>162</v>
      </c>
      <c r="B7" s="93">
        <f t="shared" ref="B7:B9" si="0">C7-4</f>
        <v>100</v>
      </c>
      <c r="C7" s="93">
        <f t="shared" ref="C7:C9" si="1">D7-4</f>
        <v>104</v>
      </c>
      <c r="D7" s="94">
        <v>108</v>
      </c>
      <c r="E7" s="93">
        <f t="shared" ref="E7:E9" si="2">D7+4</f>
        <v>112</v>
      </c>
      <c r="F7" s="93">
        <f>E7+4</f>
        <v>116</v>
      </c>
      <c r="G7" s="93">
        <f t="shared" ref="G7:G9" si="3">F7+6</f>
        <v>122</v>
      </c>
      <c r="H7" s="93">
        <f>G7+6</f>
        <v>128</v>
      </c>
      <c r="I7" s="328" t="s">
        <v>160</v>
      </c>
      <c r="J7" s="115"/>
      <c r="K7" s="116"/>
      <c r="L7" s="116"/>
      <c r="M7" s="116" t="s">
        <v>161</v>
      </c>
      <c r="N7" s="116" t="s">
        <v>163</v>
      </c>
      <c r="O7" s="116"/>
      <c r="P7" s="116"/>
      <c r="Q7" s="120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  <c r="IU7" s="76"/>
      <c r="IV7" s="76"/>
      <c r="IW7" s="76"/>
      <c r="IX7" s="76"/>
    </row>
    <row r="8" s="73" customFormat="1" ht="20" customHeight="1" spans="1:258">
      <c r="A8" s="95" t="s">
        <v>164</v>
      </c>
      <c r="B8" s="93">
        <f t="shared" si="0"/>
        <v>99</v>
      </c>
      <c r="C8" s="93">
        <f t="shared" si="1"/>
        <v>103</v>
      </c>
      <c r="D8" s="96" t="s">
        <v>165</v>
      </c>
      <c r="E8" s="93">
        <f t="shared" si="2"/>
        <v>111</v>
      </c>
      <c r="F8" s="93">
        <f>E8+5</f>
        <v>116</v>
      </c>
      <c r="G8" s="93">
        <f t="shared" si="3"/>
        <v>122</v>
      </c>
      <c r="H8" s="93">
        <f>G8+7</f>
        <v>129</v>
      </c>
      <c r="I8" s="328" t="s">
        <v>160</v>
      </c>
      <c r="J8" s="115"/>
      <c r="K8" s="116"/>
      <c r="L8" s="116"/>
      <c r="M8" s="116" t="s">
        <v>161</v>
      </c>
      <c r="N8" s="116" t="s">
        <v>166</v>
      </c>
      <c r="O8" s="116"/>
      <c r="P8" s="116"/>
      <c r="Q8" s="120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  <c r="IV8" s="76"/>
      <c r="IW8" s="76"/>
      <c r="IX8" s="76"/>
    </row>
    <row r="9" s="73" customFormat="1" ht="20" customHeight="1" spans="1:258">
      <c r="A9" s="95" t="s">
        <v>167</v>
      </c>
      <c r="B9" s="93">
        <f t="shared" si="0"/>
        <v>98</v>
      </c>
      <c r="C9" s="93">
        <f t="shared" si="1"/>
        <v>102</v>
      </c>
      <c r="D9" s="96">
        <v>106</v>
      </c>
      <c r="E9" s="93">
        <f t="shared" si="2"/>
        <v>110</v>
      </c>
      <c r="F9" s="93">
        <f>E9+5</f>
        <v>115</v>
      </c>
      <c r="G9" s="93">
        <f t="shared" si="3"/>
        <v>121</v>
      </c>
      <c r="H9" s="93">
        <f>G9+7</f>
        <v>128</v>
      </c>
      <c r="I9" s="328" t="s">
        <v>168</v>
      </c>
      <c r="J9" s="115"/>
      <c r="K9" s="116"/>
      <c r="L9" s="116"/>
      <c r="M9" s="116" t="s">
        <v>169</v>
      </c>
      <c r="N9" s="116" t="s">
        <v>170</v>
      </c>
      <c r="O9" s="116"/>
      <c r="P9" s="116"/>
      <c r="Q9" s="120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  <c r="IV9" s="76"/>
      <c r="IW9" s="76"/>
      <c r="IX9" s="76"/>
    </row>
    <row r="10" s="73" customFormat="1" ht="20" customHeight="1" spans="1:258">
      <c r="A10" s="95" t="s">
        <v>171</v>
      </c>
      <c r="B10" s="93">
        <f>C10-1.2</f>
        <v>43.6</v>
      </c>
      <c r="C10" s="93">
        <f>D10-1.2</f>
        <v>44.8</v>
      </c>
      <c r="D10" s="96">
        <v>46</v>
      </c>
      <c r="E10" s="93">
        <f>D10+1.2</f>
        <v>47.2</v>
      </c>
      <c r="F10" s="93">
        <f>E10+1.2</f>
        <v>48.4</v>
      </c>
      <c r="G10" s="93">
        <f>F10+1.4</f>
        <v>49.8</v>
      </c>
      <c r="H10" s="93">
        <f>G10+1.4</f>
        <v>51.2</v>
      </c>
      <c r="I10" s="328" t="s">
        <v>168</v>
      </c>
      <c r="J10" s="115"/>
      <c r="K10" s="116"/>
      <c r="L10" s="116"/>
      <c r="M10" s="116" t="s">
        <v>172</v>
      </c>
      <c r="N10" s="116" t="s">
        <v>170</v>
      </c>
      <c r="O10" s="116"/>
      <c r="P10" s="116"/>
      <c r="Q10" s="120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  <c r="IV10" s="76"/>
      <c r="IW10" s="76"/>
      <c r="IX10" s="76"/>
    </row>
    <row r="11" s="73" customFormat="1" ht="20" customHeight="1" spans="1:258">
      <c r="A11" s="95" t="s">
        <v>173</v>
      </c>
      <c r="B11" s="93">
        <f>C11-0.5</f>
        <v>19</v>
      </c>
      <c r="C11" s="93">
        <f>D11-0.5</f>
        <v>19.5</v>
      </c>
      <c r="D11" s="97">
        <v>20</v>
      </c>
      <c r="E11" s="93">
        <f t="shared" ref="E11:H11" si="4">D11+0.5</f>
        <v>20.5</v>
      </c>
      <c r="F11" s="93">
        <f t="shared" si="4"/>
        <v>21</v>
      </c>
      <c r="G11" s="93">
        <f t="shared" si="4"/>
        <v>21.5</v>
      </c>
      <c r="H11" s="93">
        <f t="shared" si="4"/>
        <v>22</v>
      </c>
      <c r="I11" s="328" t="s">
        <v>174</v>
      </c>
      <c r="J11" s="115"/>
      <c r="K11" s="116"/>
      <c r="L11" s="116"/>
      <c r="M11" s="116" t="s">
        <v>172</v>
      </c>
      <c r="N11" s="116" t="s">
        <v>170</v>
      </c>
      <c r="O11" s="116"/>
      <c r="P11" s="116"/>
      <c r="Q11" s="120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  <c r="IR11" s="76"/>
      <c r="IS11" s="76"/>
      <c r="IT11" s="76"/>
      <c r="IU11" s="76"/>
      <c r="IV11" s="76"/>
      <c r="IW11" s="76"/>
      <c r="IX11" s="76"/>
    </row>
    <row r="12" s="73" customFormat="1" ht="20" customHeight="1" spans="1:258">
      <c r="A12" s="98" t="s">
        <v>175</v>
      </c>
      <c r="B12" s="99">
        <f>C12-0.8</f>
        <v>17.9</v>
      </c>
      <c r="C12" s="99">
        <f>D12-0.8</f>
        <v>18.7</v>
      </c>
      <c r="D12" s="100">
        <v>19.5</v>
      </c>
      <c r="E12" s="99">
        <f>D12+0.8</f>
        <v>20.3</v>
      </c>
      <c r="F12" s="99">
        <f>E12+0.8</f>
        <v>21.1</v>
      </c>
      <c r="G12" s="99">
        <f>F12+1.3</f>
        <v>22.4</v>
      </c>
      <c r="H12" s="99">
        <f>G12+1.3</f>
        <v>23.7</v>
      </c>
      <c r="I12" s="328" t="s">
        <v>168</v>
      </c>
      <c r="J12" s="115"/>
      <c r="K12" s="116"/>
      <c r="L12" s="116"/>
      <c r="M12" s="116" t="s">
        <v>176</v>
      </c>
      <c r="N12" s="116" t="s">
        <v>172</v>
      </c>
      <c r="O12" s="116"/>
      <c r="P12" s="116"/>
      <c r="Q12" s="120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  <c r="IV12" s="76"/>
      <c r="IW12" s="76"/>
      <c r="IX12" s="76"/>
    </row>
    <row r="13" s="73" customFormat="1" ht="20" customHeight="1" spans="1:258">
      <c r="A13" s="98" t="s">
        <v>177</v>
      </c>
      <c r="B13" s="99">
        <f>C13-0.6</f>
        <v>16.3</v>
      </c>
      <c r="C13" s="99">
        <f>D13-0.6</f>
        <v>16.9</v>
      </c>
      <c r="D13" s="100">
        <v>17.5</v>
      </c>
      <c r="E13" s="99">
        <f>D13+0.6</f>
        <v>18.1</v>
      </c>
      <c r="F13" s="99">
        <f>E13+0.6</f>
        <v>18.7</v>
      </c>
      <c r="G13" s="99">
        <f>F13+0.95</f>
        <v>19.65</v>
      </c>
      <c r="H13" s="99">
        <f>G13+0.95</f>
        <v>20.6</v>
      </c>
      <c r="I13" s="328">
        <v>0</v>
      </c>
      <c r="J13" s="115"/>
      <c r="K13" s="116"/>
      <c r="L13" s="116"/>
      <c r="M13" s="116" t="s">
        <v>161</v>
      </c>
      <c r="N13" s="116" t="s">
        <v>176</v>
      </c>
      <c r="O13" s="116"/>
      <c r="P13" s="116"/>
      <c r="Q13" s="120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  <c r="IT13" s="76"/>
      <c r="IU13" s="76"/>
      <c r="IV13" s="76"/>
      <c r="IW13" s="76"/>
      <c r="IX13" s="76"/>
    </row>
    <row r="14" s="73" customFormat="1" ht="20" customHeight="1" spans="1:258">
      <c r="A14" s="95" t="s">
        <v>178</v>
      </c>
      <c r="B14" s="93">
        <f>C14-0.4</f>
        <v>19.2</v>
      </c>
      <c r="C14" s="93">
        <f>D14-0.4</f>
        <v>19.6</v>
      </c>
      <c r="D14" s="94">
        <v>20</v>
      </c>
      <c r="E14" s="93">
        <f>D14+0.4</f>
        <v>20.4</v>
      </c>
      <c r="F14" s="93">
        <f>E14+0.4</f>
        <v>20.8</v>
      </c>
      <c r="G14" s="93">
        <f>F14+0.6</f>
        <v>21.4</v>
      </c>
      <c r="H14" s="93">
        <f>G14+0.6</f>
        <v>22</v>
      </c>
      <c r="I14" s="329"/>
      <c r="J14" s="115"/>
      <c r="K14" s="116"/>
      <c r="L14" s="116"/>
      <c r="M14" s="116" t="s">
        <v>161</v>
      </c>
      <c r="N14" s="116" t="s">
        <v>161</v>
      </c>
      <c r="O14" s="116"/>
      <c r="P14" s="116"/>
      <c r="Q14" s="120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  <c r="IX14" s="76"/>
    </row>
    <row r="15" s="73" customFormat="1" ht="20" customHeight="1" spans="1:258">
      <c r="A15" s="95" t="s">
        <v>179</v>
      </c>
      <c r="B15" s="93">
        <f>C15-0.2</f>
        <v>11.1</v>
      </c>
      <c r="C15" s="93">
        <f>D15-0.2</f>
        <v>11.3</v>
      </c>
      <c r="D15" s="94">
        <v>11.5</v>
      </c>
      <c r="E15" s="93">
        <f>D15+0.2</f>
        <v>11.7</v>
      </c>
      <c r="F15" s="93">
        <f>E15+0.2</f>
        <v>11.9</v>
      </c>
      <c r="G15" s="93">
        <f>F15+0.25</f>
        <v>12.15</v>
      </c>
      <c r="H15" s="93">
        <f>G15+0.25</f>
        <v>12.4</v>
      </c>
      <c r="I15" s="329"/>
      <c r="J15" s="115"/>
      <c r="K15" s="116"/>
      <c r="L15" s="116"/>
      <c r="M15" s="116" t="s">
        <v>161</v>
      </c>
      <c r="N15" s="116" t="s">
        <v>161</v>
      </c>
      <c r="O15" s="116"/>
      <c r="P15" s="116"/>
      <c r="Q15" s="120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  <c r="IR15" s="76"/>
      <c r="IS15" s="76"/>
      <c r="IT15" s="76"/>
      <c r="IU15" s="76"/>
      <c r="IV15" s="76"/>
      <c r="IW15" s="76"/>
      <c r="IX15" s="76"/>
    </row>
    <row r="16" s="73" customFormat="1" ht="20" customHeight="1" spans="1:258">
      <c r="A16" s="95" t="s">
        <v>180</v>
      </c>
      <c r="B16" s="93">
        <f t="shared" ref="B16:B18" si="5">C16</f>
        <v>2.5</v>
      </c>
      <c r="C16" s="93">
        <f>D16</f>
        <v>2.5</v>
      </c>
      <c r="D16" s="94">
        <v>2.5</v>
      </c>
      <c r="E16" s="93">
        <f t="shared" ref="E16:H16" si="6">D16</f>
        <v>2.5</v>
      </c>
      <c r="F16" s="93">
        <f t="shared" si="6"/>
        <v>2.5</v>
      </c>
      <c r="G16" s="93">
        <f t="shared" si="6"/>
        <v>2.5</v>
      </c>
      <c r="H16" s="93">
        <f t="shared" si="6"/>
        <v>2.5</v>
      </c>
      <c r="I16" s="329"/>
      <c r="J16" s="115"/>
      <c r="K16" s="116"/>
      <c r="L16" s="116"/>
      <c r="M16" s="116" t="s">
        <v>161</v>
      </c>
      <c r="N16" s="116" t="s">
        <v>161</v>
      </c>
      <c r="O16" s="116"/>
      <c r="P16" s="116"/>
      <c r="Q16" s="120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  <c r="IQ16" s="76"/>
      <c r="IR16" s="76"/>
      <c r="IS16" s="76"/>
      <c r="IT16" s="76"/>
      <c r="IU16" s="76"/>
      <c r="IV16" s="76"/>
      <c r="IW16" s="76"/>
      <c r="IX16" s="76"/>
    </row>
    <row r="17" s="73" customFormat="1" ht="20" customHeight="1" spans="1:258">
      <c r="A17" s="95" t="s">
        <v>181</v>
      </c>
      <c r="B17" s="93">
        <f t="shared" si="5"/>
        <v>8</v>
      </c>
      <c r="C17" s="93">
        <f>D17-0.5</f>
        <v>8</v>
      </c>
      <c r="D17" s="94">
        <v>8.5</v>
      </c>
      <c r="E17" s="93">
        <f>D17</f>
        <v>8.5</v>
      </c>
      <c r="F17" s="93">
        <f>E17+0.5</f>
        <v>9</v>
      </c>
      <c r="G17" s="93">
        <f>F17</f>
        <v>9</v>
      </c>
      <c r="H17" s="93">
        <f>G17+0.5</f>
        <v>9.5</v>
      </c>
      <c r="I17" s="330"/>
      <c r="J17" s="115"/>
      <c r="K17" s="116"/>
      <c r="L17" s="116"/>
      <c r="M17" s="116"/>
      <c r="N17" s="116"/>
      <c r="O17" s="116"/>
      <c r="P17" s="116"/>
      <c r="Q17" s="120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  <c r="IX17" s="76"/>
    </row>
    <row r="18" s="73" customFormat="1" ht="20" customHeight="1" spans="1:258">
      <c r="A18" s="95" t="s">
        <v>182</v>
      </c>
      <c r="B18" s="93">
        <f t="shared" si="5"/>
        <v>-0.5</v>
      </c>
      <c r="C18" s="93">
        <f>D18-0.5</f>
        <v>-0.5</v>
      </c>
      <c r="D18" s="94">
        <v>0</v>
      </c>
      <c r="E18" s="93">
        <f>D18</f>
        <v>0</v>
      </c>
      <c r="F18" s="93">
        <f>E18+0.5</f>
        <v>0.5</v>
      </c>
      <c r="G18" s="93">
        <f>F18</f>
        <v>0.5</v>
      </c>
      <c r="H18" s="93">
        <f>G18+0.5</f>
        <v>1</v>
      </c>
      <c r="I18" s="331"/>
      <c r="J18" s="115"/>
      <c r="K18" s="116"/>
      <c r="L18" s="116"/>
      <c r="M18" s="116"/>
      <c r="N18" s="116"/>
      <c r="O18" s="116"/>
      <c r="P18" s="116"/>
      <c r="Q18" s="120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  <c r="IR18" s="76"/>
      <c r="IS18" s="76"/>
      <c r="IT18" s="76"/>
      <c r="IU18" s="76"/>
      <c r="IV18" s="76"/>
      <c r="IW18" s="76"/>
      <c r="IX18" s="76"/>
    </row>
    <row r="19" s="73" customFormat="1" ht="20" customHeight="1" spans="1:258">
      <c r="A19" s="101"/>
      <c r="B19" s="102"/>
      <c r="C19" s="102"/>
      <c r="D19" s="102"/>
      <c r="E19" s="103"/>
      <c r="F19" s="102"/>
      <c r="G19" s="102"/>
      <c r="H19" s="102"/>
      <c r="I19" s="102"/>
      <c r="J19" s="121"/>
      <c r="K19" s="122"/>
      <c r="L19" s="122"/>
      <c r="M19" s="123"/>
      <c r="N19" s="122"/>
      <c r="O19" s="122"/>
      <c r="P19" s="123"/>
      <c r="Q19" s="219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  <c r="IR19" s="76"/>
      <c r="IS19" s="76"/>
      <c r="IT19" s="76"/>
      <c r="IU19" s="76"/>
      <c r="IV19" s="76"/>
      <c r="IW19" s="76"/>
      <c r="IX19" s="76"/>
    </row>
    <row r="20" s="73" customFormat="1" ht="16.5" spans="1:258">
      <c r="A20" s="321"/>
      <c r="B20" s="321"/>
      <c r="C20" s="322"/>
      <c r="D20" s="322"/>
      <c r="E20" s="323"/>
      <c r="F20" s="322"/>
      <c r="G20" s="322"/>
      <c r="H20" s="322"/>
      <c r="I20" s="322"/>
      <c r="Q20" s="332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  <c r="IQ20" s="76"/>
      <c r="IR20" s="76"/>
      <c r="IS20" s="76"/>
      <c r="IT20" s="76"/>
      <c r="IU20" s="76"/>
      <c r="IV20" s="76"/>
      <c r="IW20" s="76"/>
      <c r="IX20" s="76"/>
    </row>
    <row r="21" s="73" customFormat="1" spans="1:258">
      <c r="A21" s="104" t="s">
        <v>183</v>
      </c>
      <c r="B21" s="104"/>
      <c r="C21" s="105"/>
      <c r="D21" s="105"/>
      <c r="Q21" s="332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  <c r="IQ21" s="76"/>
      <c r="IR21" s="76"/>
      <c r="IS21" s="76"/>
      <c r="IT21" s="76"/>
      <c r="IU21" s="76"/>
      <c r="IV21" s="76"/>
      <c r="IW21" s="76"/>
      <c r="IX21" s="76"/>
    </row>
    <row r="22" s="73" customFormat="1" spans="3:258">
      <c r="C22" s="74"/>
      <c r="D22" s="74"/>
      <c r="K22" s="124" t="s">
        <v>184</v>
      </c>
      <c r="L22" s="220">
        <v>45607</v>
      </c>
      <c r="M22" s="124" t="s">
        <v>185</v>
      </c>
      <c r="N22" s="124" t="s">
        <v>139</v>
      </c>
      <c r="O22" s="124" t="s">
        <v>186</v>
      </c>
      <c r="P22" s="73" t="s">
        <v>142</v>
      </c>
      <c r="Q22" s="332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  <c r="IQ22" s="76"/>
      <c r="IR22" s="76"/>
      <c r="IS22" s="76"/>
      <c r="IT22" s="76"/>
      <c r="IU22" s="76"/>
      <c r="IV22" s="76"/>
      <c r="IW22" s="76"/>
      <c r="IX22" s="7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8" workbookViewId="0">
      <selection activeCell="E15" sqref="E15:H15"/>
    </sheetView>
  </sheetViews>
  <sheetFormatPr defaultColWidth="10" defaultRowHeight="16.5" customHeight="1"/>
  <cols>
    <col min="1" max="1" width="10.875" style="223" customWidth="1"/>
    <col min="2" max="16384" width="10" style="223"/>
  </cols>
  <sheetData>
    <row r="1" ht="22.5" customHeight="1" spans="1:11">
      <c r="A1" s="130" t="s">
        <v>187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ht="17.25" customHeight="1" spans="1:11">
      <c r="A2" s="224" t="s">
        <v>53</v>
      </c>
      <c r="B2" s="225" t="s">
        <v>54</v>
      </c>
      <c r="C2" s="225"/>
      <c r="D2" s="226" t="s">
        <v>55</v>
      </c>
      <c r="E2" s="226"/>
      <c r="F2" s="225" t="s">
        <v>56</v>
      </c>
      <c r="G2" s="225"/>
      <c r="H2" s="227" t="s">
        <v>57</v>
      </c>
      <c r="I2" s="300" t="s">
        <v>56</v>
      </c>
      <c r="J2" s="300"/>
      <c r="K2" s="301"/>
    </row>
    <row r="3" customHeight="1" spans="1:11">
      <c r="A3" s="228" t="s">
        <v>58</v>
      </c>
      <c r="B3" s="229"/>
      <c r="C3" s="230"/>
      <c r="D3" s="231" t="s">
        <v>59</v>
      </c>
      <c r="E3" s="232"/>
      <c r="F3" s="232"/>
      <c r="G3" s="233"/>
      <c r="H3" s="231" t="s">
        <v>60</v>
      </c>
      <c r="I3" s="232"/>
      <c r="J3" s="232"/>
      <c r="K3" s="233"/>
    </row>
    <row r="4" customHeight="1" spans="1:11">
      <c r="A4" s="234" t="s">
        <v>61</v>
      </c>
      <c r="B4" s="235" t="s">
        <v>62</v>
      </c>
      <c r="C4" s="236"/>
      <c r="D4" s="234" t="s">
        <v>63</v>
      </c>
      <c r="E4" s="237"/>
      <c r="F4" s="238">
        <v>45657</v>
      </c>
      <c r="G4" s="239"/>
      <c r="H4" s="234" t="s">
        <v>64</v>
      </c>
      <c r="I4" s="237"/>
      <c r="J4" s="136" t="s">
        <v>65</v>
      </c>
      <c r="K4" s="137" t="s">
        <v>66</v>
      </c>
    </row>
    <row r="5" customHeight="1" spans="1:11">
      <c r="A5" s="240" t="s">
        <v>67</v>
      </c>
      <c r="B5" s="136" t="s">
        <v>68</v>
      </c>
      <c r="C5" s="137"/>
      <c r="D5" s="234" t="s">
        <v>69</v>
      </c>
      <c r="E5" s="237"/>
      <c r="F5" s="238">
        <v>45588</v>
      </c>
      <c r="G5" s="239"/>
      <c r="H5" s="234" t="s">
        <v>70</v>
      </c>
      <c r="I5" s="237"/>
      <c r="J5" s="136" t="s">
        <v>65</v>
      </c>
      <c r="K5" s="137" t="s">
        <v>66</v>
      </c>
    </row>
    <row r="6" customHeight="1" spans="1:11">
      <c r="A6" s="234" t="s">
        <v>71</v>
      </c>
      <c r="B6" s="241" t="s">
        <v>72</v>
      </c>
      <c r="C6" s="242">
        <v>6</v>
      </c>
      <c r="D6" s="240" t="s">
        <v>73</v>
      </c>
      <c r="E6" s="243"/>
      <c r="F6" s="238">
        <v>45604</v>
      </c>
      <c r="G6" s="239"/>
      <c r="H6" s="234" t="s">
        <v>74</v>
      </c>
      <c r="I6" s="237"/>
      <c r="J6" s="136" t="s">
        <v>65</v>
      </c>
      <c r="K6" s="137" t="s">
        <v>66</v>
      </c>
    </row>
    <row r="7" customHeight="1" spans="1:11">
      <c r="A7" s="234" t="s">
        <v>75</v>
      </c>
      <c r="B7" s="244">
        <v>11884</v>
      </c>
      <c r="C7" s="245"/>
      <c r="D7" s="240" t="s">
        <v>76</v>
      </c>
      <c r="E7" s="246"/>
      <c r="F7" s="238">
        <v>45621</v>
      </c>
      <c r="G7" s="239"/>
      <c r="H7" s="234" t="s">
        <v>77</v>
      </c>
      <c r="I7" s="237"/>
      <c r="J7" s="136" t="s">
        <v>65</v>
      </c>
      <c r="K7" s="137" t="s">
        <v>66</v>
      </c>
    </row>
    <row r="8" customHeight="1" spans="1:16">
      <c r="A8" s="247" t="s">
        <v>78</v>
      </c>
      <c r="B8" s="248" t="s">
        <v>79</v>
      </c>
      <c r="C8" s="249"/>
      <c r="D8" s="250" t="s">
        <v>80</v>
      </c>
      <c r="E8" s="251"/>
      <c r="F8" s="252">
        <v>45626</v>
      </c>
      <c r="G8" s="253"/>
      <c r="H8" s="250" t="s">
        <v>81</v>
      </c>
      <c r="I8" s="251"/>
      <c r="J8" s="270" t="s">
        <v>65</v>
      </c>
      <c r="K8" s="302" t="s">
        <v>66</v>
      </c>
      <c r="P8" s="189" t="s">
        <v>188</v>
      </c>
    </row>
    <row r="9" customHeight="1" spans="1:11">
      <c r="A9" s="254" t="s">
        <v>189</v>
      </c>
      <c r="B9" s="254"/>
      <c r="C9" s="254"/>
      <c r="D9" s="254"/>
      <c r="E9" s="254"/>
      <c r="F9" s="254"/>
      <c r="G9" s="254"/>
      <c r="H9" s="254"/>
      <c r="I9" s="254"/>
      <c r="J9" s="254"/>
      <c r="K9" s="254"/>
    </row>
    <row r="10" customHeight="1" spans="1:11">
      <c r="A10" s="255" t="s">
        <v>84</v>
      </c>
      <c r="B10" s="256" t="s">
        <v>85</v>
      </c>
      <c r="C10" s="257" t="s">
        <v>86</v>
      </c>
      <c r="D10" s="258"/>
      <c r="E10" s="259" t="s">
        <v>89</v>
      </c>
      <c r="F10" s="256" t="s">
        <v>85</v>
      </c>
      <c r="G10" s="257" t="s">
        <v>86</v>
      </c>
      <c r="H10" s="256"/>
      <c r="I10" s="259" t="s">
        <v>87</v>
      </c>
      <c r="J10" s="256" t="s">
        <v>85</v>
      </c>
      <c r="K10" s="303" t="s">
        <v>86</v>
      </c>
    </row>
    <row r="11" customHeight="1" spans="1:11">
      <c r="A11" s="240" t="s">
        <v>90</v>
      </c>
      <c r="B11" s="260" t="s">
        <v>85</v>
      </c>
      <c r="C11" s="136" t="s">
        <v>86</v>
      </c>
      <c r="D11" s="246"/>
      <c r="E11" s="243" t="s">
        <v>92</v>
      </c>
      <c r="F11" s="260" t="s">
        <v>85</v>
      </c>
      <c r="G11" s="136" t="s">
        <v>86</v>
      </c>
      <c r="H11" s="260"/>
      <c r="I11" s="243" t="s">
        <v>97</v>
      </c>
      <c r="J11" s="260" t="s">
        <v>85</v>
      </c>
      <c r="K11" s="137" t="s">
        <v>86</v>
      </c>
    </row>
    <row r="12" customHeight="1" spans="1:11">
      <c r="A12" s="250" t="s">
        <v>125</v>
      </c>
      <c r="B12" s="251"/>
      <c r="C12" s="251"/>
      <c r="D12" s="251"/>
      <c r="E12" s="251"/>
      <c r="F12" s="251"/>
      <c r="G12" s="251"/>
      <c r="H12" s="251"/>
      <c r="I12" s="251"/>
      <c r="J12" s="251"/>
      <c r="K12" s="304"/>
    </row>
    <row r="13" customHeight="1" spans="1:11">
      <c r="A13" s="261" t="s">
        <v>190</v>
      </c>
      <c r="B13" s="261"/>
      <c r="C13" s="261"/>
      <c r="D13" s="261"/>
      <c r="E13" s="261"/>
      <c r="F13" s="261"/>
      <c r="G13" s="261"/>
      <c r="H13" s="261"/>
      <c r="I13" s="261"/>
      <c r="J13" s="261"/>
      <c r="K13" s="261"/>
    </row>
    <row r="14" customHeight="1" spans="1:11">
      <c r="A14" s="262" t="s">
        <v>191</v>
      </c>
      <c r="B14" s="263"/>
      <c r="C14" s="263"/>
      <c r="D14" s="263"/>
      <c r="E14" s="263"/>
      <c r="F14" s="263"/>
      <c r="G14" s="263"/>
      <c r="H14" s="264"/>
      <c r="I14" s="305"/>
      <c r="J14" s="305"/>
      <c r="K14" s="306"/>
    </row>
    <row r="15" customHeight="1" spans="1:11">
      <c r="A15" s="265"/>
      <c r="B15" s="266"/>
      <c r="C15" s="266"/>
      <c r="D15" s="267"/>
      <c r="E15" s="268"/>
      <c r="F15" s="266"/>
      <c r="G15" s="266"/>
      <c r="H15" s="267"/>
      <c r="I15" s="307"/>
      <c r="J15" s="308"/>
      <c r="K15" s="309"/>
    </row>
    <row r="16" customHeight="1" spans="1:11">
      <c r="A16" s="269"/>
      <c r="B16" s="270"/>
      <c r="C16" s="270"/>
      <c r="D16" s="270"/>
      <c r="E16" s="270"/>
      <c r="F16" s="270"/>
      <c r="G16" s="270"/>
      <c r="H16" s="270"/>
      <c r="I16" s="270"/>
      <c r="J16" s="270"/>
      <c r="K16" s="302"/>
    </row>
    <row r="17" customHeight="1" spans="1:11">
      <c r="A17" s="261" t="s">
        <v>192</v>
      </c>
      <c r="B17" s="261"/>
      <c r="C17" s="261"/>
      <c r="D17" s="261"/>
      <c r="E17" s="261"/>
      <c r="F17" s="261"/>
      <c r="G17" s="261"/>
      <c r="H17" s="261"/>
      <c r="I17" s="261"/>
      <c r="J17" s="261"/>
      <c r="K17" s="261"/>
    </row>
    <row r="18" customHeight="1" spans="1:11">
      <c r="A18" s="271" t="s">
        <v>193</v>
      </c>
      <c r="B18" s="272"/>
      <c r="C18" s="272"/>
      <c r="D18" s="272"/>
      <c r="E18" s="272"/>
      <c r="F18" s="272"/>
      <c r="G18" s="272"/>
      <c r="H18" s="272"/>
      <c r="I18" s="305"/>
      <c r="J18" s="305"/>
      <c r="K18" s="306"/>
    </row>
    <row r="19" customHeight="1" spans="1:11">
      <c r="A19" s="265"/>
      <c r="B19" s="266"/>
      <c r="C19" s="266"/>
      <c r="D19" s="267"/>
      <c r="E19" s="268"/>
      <c r="F19" s="266"/>
      <c r="G19" s="266"/>
      <c r="H19" s="267"/>
      <c r="I19" s="307"/>
      <c r="J19" s="308"/>
      <c r="K19" s="309"/>
    </row>
    <row r="20" customHeight="1" spans="1:11">
      <c r="A20" s="269"/>
      <c r="B20" s="270"/>
      <c r="C20" s="270"/>
      <c r="D20" s="270"/>
      <c r="E20" s="270"/>
      <c r="F20" s="270"/>
      <c r="G20" s="270"/>
      <c r="H20" s="270"/>
      <c r="I20" s="270"/>
      <c r="J20" s="270"/>
      <c r="K20" s="302"/>
    </row>
    <row r="21" customHeight="1" spans="1:11">
      <c r="A21" s="273" t="s">
        <v>122</v>
      </c>
      <c r="B21" s="273"/>
      <c r="C21" s="273"/>
      <c r="D21" s="273"/>
      <c r="E21" s="273"/>
      <c r="F21" s="273"/>
      <c r="G21" s="273"/>
      <c r="H21" s="273"/>
      <c r="I21" s="273"/>
      <c r="J21" s="273"/>
      <c r="K21" s="273"/>
    </row>
    <row r="22" customHeight="1" spans="1:11">
      <c r="A22" s="131" t="s">
        <v>123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93"/>
    </row>
    <row r="23" customHeight="1" spans="1:11">
      <c r="A23" s="144" t="s">
        <v>124</v>
      </c>
      <c r="B23" s="145"/>
      <c r="C23" s="136" t="s">
        <v>65</v>
      </c>
      <c r="D23" s="136" t="s">
        <v>66</v>
      </c>
      <c r="E23" s="143"/>
      <c r="F23" s="143"/>
      <c r="G23" s="143"/>
      <c r="H23" s="143"/>
      <c r="I23" s="143"/>
      <c r="J23" s="143"/>
      <c r="K23" s="186"/>
    </row>
    <row r="24" customHeight="1" spans="1:11">
      <c r="A24" s="274" t="s">
        <v>194</v>
      </c>
      <c r="B24" s="139"/>
      <c r="C24" s="139"/>
      <c r="D24" s="139"/>
      <c r="E24" s="139"/>
      <c r="F24" s="139"/>
      <c r="G24" s="139"/>
      <c r="H24" s="139"/>
      <c r="I24" s="139"/>
      <c r="J24" s="139"/>
      <c r="K24" s="310"/>
    </row>
    <row r="25" customHeight="1" spans="1:11">
      <c r="A25" s="275"/>
      <c r="B25" s="276"/>
      <c r="C25" s="276"/>
      <c r="D25" s="276"/>
      <c r="E25" s="276"/>
      <c r="F25" s="276"/>
      <c r="G25" s="276"/>
      <c r="H25" s="276"/>
      <c r="I25" s="276"/>
      <c r="J25" s="276"/>
      <c r="K25" s="311"/>
    </row>
    <row r="26" customHeight="1" spans="1:11">
      <c r="A26" s="254" t="s">
        <v>131</v>
      </c>
      <c r="B26" s="254"/>
      <c r="C26" s="254"/>
      <c r="D26" s="254"/>
      <c r="E26" s="254"/>
      <c r="F26" s="254"/>
      <c r="G26" s="254"/>
      <c r="H26" s="254"/>
      <c r="I26" s="254"/>
      <c r="J26" s="254"/>
      <c r="K26" s="254"/>
    </row>
    <row r="27" customHeight="1" spans="1:11">
      <c r="A27" s="228" t="s">
        <v>132</v>
      </c>
      <c r="B27" s="257" t="s">
        <v>95</v>
      </c>
      <c r="C27" s="257" t="s">
        <v>96</v>
      </c>
      <c r="D27" s="257" t="s">
        <v>88</v>
      </c>
      <c r="E27" s="229" t="s">
        <v>133</v>
      </c>
      <c r="F27" s="257" t="s">
        <v>95</v>
      </c>
      <c r="G27" s="257" t="s">
        <v>96</v>
      </c>
      <c r="H27" s="257" t="s">
        <v>88</v>
      </c>
      <c r="I27" s="229" t="s">
        <v>134</v>
      </c>
      <c r="J27" s="257" t="s">
        <v>95</v>
      </c>
      <c r="K27" s="303" t="s">
        <v>96</v>
      </c>
    </row>
    <row r="28" customHeight="1" spans="1:11">
      <c r="A28" s="277" t="s">
        <v>87</v>
      </c>
      <c r="B28" s="136" t="s">
        <v>95</v>
      </c>
      <c r="C28" s="136" t="s">
        <v>96</v>
      </c>
      <c r="D28" s="136" t="s">
        <v>88</v>
      </c>
      <c r="E28" s="278" t="s">
        <v>94</v>
      </c>
      <c r="F28" s="136" t="s">
        <v>95</v>
      </c>
      <c r="G28" s="136" t="s">
        <v>96</v>
      </c>
      <c r="H28" s="136" t="s">
        <v>88</v>
      </c>
      <c r="I28" s="278" t="s">
        <v>105</v>
      </c>
      <c r="J28" s="136" t="s">
        <v>95</v>
      </c>
      <c r="K28" s="137" t="s">
        <v>96</v>
      </c>
    </row>
    <row r="29" customHeight="1" spans="1:11">
      <c r="A29" s="234" t="s">
        <v>98</v>
      </c>
      <c r="B29" s="279"/>
      <c r="C29" s="279"/>
      <c r="D29" s="279"/>
      <c r="E29" s="279"/>
      <c r="F29" s="279"/>
      <c r="G29" s="279"/>
      <c r="H29" s="279"/>
      <c r="I29" s="279"/>
      <c r="J29" s="279"/>
      <c r="K29" s="312"/>
    </row>
    <row r="30" customHeight="1" spans="1:11">
      <c r="A30" s="280"/>
      <c r="B30" s="281"/>
      <c r="C30" s="281"/>
      <c r="D30" s="281"/>
      <c r="E30" s="281"/>
      <c r="F30" s="281"/>
      <c r="G30" s="281"/>
      <c r="H30" s="281"/>
      <c r="I30" s="281"/>
      <c r="J30" s="281"/>
      <c r="K30" s="313"/>
    </row>
    <row r="31" customHeight="1" spans="1:11">
      <c r="A31" s="282" t="s">
        <v>195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</row>
    <row r="32" ht="21" customHeight="1" spans="1:11">
      <c r="A32" s="283" t="s">
        <v>196</v>
      </c>
      <c r="B32" s="284"/>
      <c r="C32" s="284"/>
      <c r="D32" s="284"/>
      <c r="E32" s="284"/>
      <c r="F32" s="284"/>
      <c r="G32" s="284"/>
      <c r="H32" s="284"/>
      <c r="I32" s="284"/>
      <c r="J32" s="284"/>
      <c r="K32" s="314"/>
    </row>
    <row r="33" ht="21" customHeight="1" spans="1:11">
      <c r="A33" s="285" t="s">
        <v>197</v>
      </c>
      <c r="B33" s="286"/>
      <c r="C33" s="286"/>
      <c r="D33" s="286"/>
      <c r="E33" s="286"/>
      <c r="F33" s="286"/>
      <c r="G33" s="286"/>
      <c r="H33" s="286"/>
      <c r="I33" s="286"/>
      <c r="J33" s="286"/>
      <c r="K33" s="315"/>
    </row>
    <row r="34" ht="21" customHeight="1" spans="1:11">
      <c r="A34" s="285" t="s">
        <v>198</v>
      </c>
      <c r="B34" s="286"/>
      <c r="C34" s="286"/>
      <c r="D34" s="286"/>
      <c r="E34" s="286"/>
      <c r="F34" s="286"/>
      <c r="G34" s="286"/>
      <c r="H34" s="286"/>
      <c r="I34" s="286"/>
      <c r="J34" s="286"/>
      <c r="K34" s="315"/>
    </row>
    <row r="35" ht="21" customHeight="1" spans="1:11">
      <c r="A35" s="285" t="s">
        <v>199</v>
      </c>
      <c r="B35" s="286"/>
      <c r="C35" s="286"/>
      <c r="D35" s="286"/>
      <c r="E35" s="286"/>
      <c r="F35" s="286"/>
      <c r="G35" s="286"/>
      <c r="H35" s="286"/>
      <c r="I35" s="286"/>
      <c r="J35" s="286"/>
      <c r="K35" s="315"/>
    </row>
    <row r="36" ht="21" customHeight="1" spans="1:11">
      <c r="A36" s="285"/>
      <c r="B36" s="286"/>
      <c r="C36" s="286"/>
      <c r="D36" s="286"/>
      <c r="E36" s="286"/>
      <c r="F36" s="286"/>
      <c r="G36" s="286"/>
      <c r="H36" s="286"/>
      <c r="I36" s="286"/>
      <c r="J36" s="286"/>
      <c r="K36" s="315"/>
    </row>
    <row r="37" ht="21" customHeight="1" spans="1:11">
      <c r="A37" s="285"/>
      <c r="B37" s="286"/>
      <c r="C37" s="286"/>
      <c r="D37" s="286"/>
      <c r="E37" s="286"/>
      <c r="F37" s="286"/>
      <c r="G37" s="286"/>
      <c r="H37" s="286"/>
      <c r="I37" s="286"/>
      <c r="J37" s="286"/>
      <c r="K37" s="315"/>
    </row>
    <row r="38" ht="21" customHeight="1" spans="1:11">
      <c r="A38" s="285"/>
      <c r="B38" s="286"/>
      <c r="C38" s="286"/>
      <c r="D38" s="286"/>
      <c r="E38" s="286"/>
      <c r="F38" s="286"/>
      <c r="G38" s="286"/>
      <c r="H38" s="286"/>
      <c r="I38" s="286"/>
      <c r="J38" s="286"/>
      <c r="K38" s="315"/>
    </row>
    <row r="39" ht="21" customHeight="1" spans="1:11">
      <c r="A39" s="285"/>
      <c r="B39" s="286"/>
      <c r="C39" s="286"/>
      <c r="D39" s="286"/>
      <c r="E39" s="286"/>
      <c r="F39" s="286"/>
      <c r="G39" s="286"/>
      <c r="H39" s="286"/>
      <c r="I39" s="286"/>
      <c r="J39" s="286"/>
      <c r="K39" s="315"/>
    </row>
    <row r="40" ht="21" customHeight="1" spans="1:11">
      <c r="A40" s="285"/>
      <c r="B40" s="286"/>
      <c r="C40" s="286"/>
      <c r="D40" s="286"/>
      <c r="E40" s="286"/>
      <c r="F40" s="286"/>
      <c r="G40" s="286"/>
      <c r="H40" s="286"/>
      <c r="I40" s="286"/>
      <c r="J40" s="286"/>
      <c r="K40" s="315"/>
    </row>
    <row r="41" ht="21" customHeight="1" spans="1:11">
      <c r="A41" s="285"/>
      <c r="B41" s="286"/>
      <c r="C41" s="286"/>
      <c r="D41" s="286"/>
      <c r="E41" s="286"/>
      <c r="F41" s="286"/>
      <c r="G41" s="286"/>
      <c r="H41" s="286"/>
      <c r="I41" s="286"/>
      <c r="J41" s="286"/>
      <c r="K41" s="315"/>
    </row>
    <row r="42" ht="21" customHeight="1" spans="1:11">
      <c r="A42" s="285"/>
      <c r="B42" s="286"/>
      <c r="C42" s="286"/>
      <c r="D42" s="286"/>
      <c r="E42" s="286"/>
      <c r="F42" s="286"/>
      <c r="G42" s="286"/>
      <c r="H42" s="286"/>
      <c r="I42" s="286"/>
      <c r="J42" s="286"/>
      <c r="K42" s="315"/>
    </row>
    <row r="43" ht="17.25" customHeight="1" spans="1:11">
      <c r="A43" s="280" t="s">
        <v>130</v>
      </c>
      <c r="B43" s="281"/>
      <c r="C43" s="281"/>
      <c r="D43" s="281"/>
      <c r="E43" s="281"/>
      <c r="F43" s="281"/>
      <c r="G43" s="281"/>
      <c r="H43" s="281"/>
      <c r="I43" s="281"/>
      <c r="J43" s="281"/>
      <c r="K43" s="313"/>
    </row>
    <row r="44" customHeight="1" spans="1:11">
      <c r="A44" s="282" t="s">
        <v>200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2"/>
    </row>
    <row r="45" ht="18" customHeight="1" spans="1:11">
      <c r="A45" s="287" t="s">
        <v>125</v>
      </c>
      <c r="B45" s="288"/>
      <c r="C45" s="288"/>
      <c r="D45" s="288"/>
      <c r="E45" s="288"/>
      <c r="F45" s="288"/>
      <c r="G45" s="288"/>
      <c r="H45" s="288"/>
      <c r="I45" s="288"/>
      <c r="J45" s="288"/>
      <c r="K45" s="316"/>
    </row>
    <row r="46" ht="18" customHeight="1" spans="1:11">
      <c r="A46" s="287" t="s">
        <v>201</v>
      </c>
      <c r="B46" s="288"/>
      <c r="C46" s="288"/>
      <c r="D46" s="288"/>
      <c r="E46" s="288"/>
      <c r="F46" s="288"/>
      <c r="G46" s="288"/>
      <c r="H46" s="288"/>
      <c r="I46" s="288"/>
      <c r="J46" s="288"/>
      <c r="K46" s="316"/>
    </row>
    <row r="47" ht="18" customHeight="1" spans="1:11">
      <c r="A47" s="275"/>
      <c r="B47" s="276"/>
      <c r="C47" s="276"/>
      <c r="D47" s="276"/>
      <c r="E47" s="276"/>
      <c r="F47" s="276"/>
      <c r="G47" s="276"/>
      <c r="H47" s="276"/>
      <c r="I47" s="276"/>
      <c r="J47" s="276"/>
      <c r="K47" s="311"/>
    </row>
    <row r="48" ht="21" customHeight="1" spans="1:11">
      <c r="A48" s="289" t="s">
        <v>136</v>
      </c>
      <c r="B48" s="290" t="s">
        <v>137</v>
      </c>
      <c r="C48" s="290"/>
      <c r="D48" s="291" t="s">
        <v>138</v>
      </c>
      <c r="E48" s="291" t="s">
        <v>139</v>
      </c>
      <c r="F48" s="291" t="s">
        <v>140</v>
      </c>
      <c r="G48" s="292">
        <v>45616</v>
      </c>
      <c r="H48" s="293" t="s">
        <v>141</v>
      </c>
      <c r="I48" s="293"/>
      <c r="J48" s="290" t="s">
        <v>142</v>
      </c>
      <c r="K48" s="317"/>
    </row>
    <row r="49" customHeight="1" spans="1:11">
      <c r="A49" s="294" t="s">
        <v>143</v>
      </c>
      <c r="B49" s="295"/>
      <c r="C49" s="295"/>
      <c r="D49" s="295"/>
      <c r="E49" s="295"/>
      <c r="F49" s="295"/>
      <c r="G49" s="295"/>
      <c r="H49" s="295"/>
      <c r="I49" s="295"/>
      <c r="J49" s="295"/>
      <c r="K49" s="318"/>
    </row>
    <row r="50" customHeight="1" spans="1:11">
      <c r="A50" s="296"/>
      <c r="B50" s="297"/>
      <c r="C50" s="297"/>
      <c r="D50" s="297"/>
      <c r="E50" s="297"/>
      <c r="F50" s="297"/>
      <c r="G50" s="297"/>
      <c r="H50" s="297"/>
      <c r="I50" s="297"/>
      <c r="J50" s="297"/>
      <c r="K50" s="319"/>
    </row>
    <row r="51" customHeight="1" spans="1:11">
      <c r="A51" s="298"/>
      <c r="B51" s="299"/>
      <c r="C51" s="299"/>
      <c r="D51" s="299"/>
      <c r="E51" s="299"/>
      <c r="F51" s="299"/>
      <c r="G51" s="299"/>
      <c r="H51" s="299"/>
      <c r="I51" s="299"/>
      <c r="J51" s="299"/>
      <c r="K51" s="320"/>
    </row>
    <row r="52" ht="21" customHeight="1" spans="1:11">
      <c r="A52" s="289" t="s">
        <v>136</v>
      </c>
      <c r="B52" s="290" t="s">
        <v>137</v>
      </c>
      <c r="C52" s="290"/>
      <c r="D52" s="291" t="s">
        <v>138</v>
      </c>
      <c r="E52" s="291" t="s">
        <v>139</v>
      </c>
      <c r="F52" s="291" t="s">
        <v>140</v>
      </c>
      <c r="G52" s="292">
        <v>45616</v>
      </c>
      <c r="H52" s="293" t="s">
        <v>141</v>
      </c>
      <c r="I52" s="293"/>
      <c r="J52" s="290" t="s">
        <v>142</v>
      </c>
      <c r="K52" s="31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19"/>
  <sheetViews>
    <sheetView workbookViewId="0">
      <selection activeCell="L6" sqref="L6"/>
    </sheetView>
  </sheetViews>
  <sheetFormatPr defaultColWidth="9" defaultRowHeight="14.25"/>
  <cols>
    <col min="1" max="1" width="13.625" style="73" customWidth="1"/>
    <col min="2" max="2" width="8.5" style="73" customWidth="1"/>
    <col min="3" max="3" width="8.5" style="74" customWidth="1"/>
    <col min="4" max="8" width="8.5" style="73" customWidth="1"/>
    <col min="9" max="9" width="1.5" style="73" customWidth="1"/>
    <col min="10" max="12" width="14.625" style="73" customWidth="1"/>
    <col min="13" max="15" width="14.625" style="208" customWidth="1"/>
    <col min="16" max="246" width="9" style="73"/>
    <col min="247" max="16384" width="9" style="76"/>
  </cols>
  <sheetData>
    <row r="1" s="73" customFormat="1" ht="29" customHeight="1" spans="1:249">
      <c r="A1" s="209" t="s">
        <v>145</v>
      </c>
      <c r="B1" s="210"/>
      <c r="C1" s="211"/>
      <c r="D1" s="210"/>
      <c r="E1" s="210"/>
      <c r="F1" s="210"/>
      <c r="G1" s="210"/>
      <c r="H1" s="210"/>
      <c r="I1" s="210"/>
      <c r="J1" s="210"/>
      <c r="K1" s="210"/>
      <c r="L1" s="210"/>
      <c r="M1" s="216"/>
      <c r="N1" s="216"/>
      <c r="O1" s="21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76"/>
      <c r="HW1" s="76"/>
      <c r="HX1" s="76"/>
      <c r="HY1" s="76"/>
      <c r="HZ1" s="76"/>
      <c r="IA1" s="76"/>
      <c r="IB1" s="76"/>
      <c r="IC1" s="76"/>
      <c r="ID1" s="76"/>
      <c r="IE1" s="76"/>
      <c r="IF1" s="76"/>
      <c r="IG1" s="76"/>
      <c r="IH1" s="76"/>
      <c r="II1" s="76"/>
      <c r="IJ1" s="76"/>
      <c r="IK1" s="76"/>
      <c r="IL1" s="76"/>
      <c r="IM1" s="76"/>
      <c r="IN1" s="76"/>
      <c r="IO1" s="76"/>
    </row>
    <row r="2" s="73" customFormat="1" ht="20" customHeight="1" spans="1:249">
      <c r="A2" s="81" t="s">
        <v>61</v>
      </c>
      <c r="B2" s="82" t="str">
        <f>首期!B4</f>
        <v>TAJJAN81234</v>
      </c>
      <c r="C2" s="83"/>
      <c r="D2" s="84"/>
      <c r="E2" s="85" t="s">
        <v>67</v>
      </c>
      <c r="F2" s="86" t="str">
        <f>首期!B5</f>
        <v>男式短袖T恤</v>
      </c>
      <c r="G2" s="86"/>
      <c r="H2" s="86"/>
      <c r="I2" s="107"/>
      <c r="J2" s="108" t="s">
        <v>57</v>
      </c>
      <c r="K2" s="109" t="s">
        <v>56</v>
      </c>
      <c r="L2" s="109"/>
      <c r="M2" s="109"/>
      <c r="N2" s="109"/>
      <c r="O2" s="217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</row>
    <row r="3" s="73" customFormat="1" spans="1:249">
      <c r="A3" s="87" t="s">
        <v>146</v>
      </c>
      <c r="B3" s="88" t="s">
        <v>147</v>
      </c>
      <c r="C3" s="89"/>
      <c r="D3" s="88"/>
      <c r="E3" s="88"/>
      <c r="F3" s="88"/>
      <c r="G3" s="88"/>
      <c r="H3" s="88"/>
      <c r="I3" s="111"/>
      <c r="J3" s="112"/>
      <c r="K3" s="112"/>
      <c r="L3" s="112"/>
      <c r="M3" s="112"/>
      <c r="N3" s="112"/>
      <c r="O3" s="218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</row>
    <row r="4" s="73" customFormat="1" ht="16.5" spans="1:249">
      <c r="A4" s="87"/>
      <c r="B4" s="90" t="s">
        <v>111</v>
      </c>
      <c r="C4" s="91" t="s">
        <v>112</v>
      </c>
      <c r="D4" s="91" t="s">
        <v>113</v>
      </c>
      <c r="E4" s="91" t="s">
        <v>114</v>
      </c>
      <c r="F4" s="91" t="s">
        <v>115</v>
      </c>
      <c r="G4" s="91" t="s">
        <v>116</v>
      </c>
      <c r="H4" s="91" t="s">
        <v>148</v>
      </c>
      <c r="I4" s="111"/>
      <c r="J4" s="90" t="s">
        <v>111</v>
      </c>
      <c r="K4" s="91" t="s">
        <v>112</v>
      </c>
      <c r="L4" s="91" t="s">
        <v>113</v>
      </c>
      <c r="M4" s="91" t="s">
        <v>114</v>
      </c>
      <c r="N4" s="91" t="s">
        <v>115</v>
      </c>
      <c r="O4" s="114" t="s">
        <v>116</v>
      </c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</row>
    <row r="5" s="73" customFormat="1" ht="20" customHeight="1" spans="1:249">
      <c r="A5" s="87"/>
      <c r="B5" s="90" t="s">
        <v>150</v>
      </c>
      <c r="C5" s="91" t="s">
        <v>151</v>
      </c>
      <c r="D5" s="91" t="s">
        <v>152</v>
      </c>
      <c r="E5" s="91" t="s">
        <v>153</v>
      </c>
      <c r="F5" s="91" t="s">
        <v>154</v>
      </c>
      <c r="G5" s="91" t="s">
        <v>155</v>
      </c>
      <c r="H5" s="91" t="s">
        <v>156</v>
      </c>
      <c r="I5" s="115"/>
      <c r="J5" s="116" t="s">
        <v>120</v>
      </c>
      <c r="K5" s="117" t="s">
        <v>119</v>
      </c>
      <c r="L5" s="118" t="s">
        <v>118</v>
      </c>
      <c r="M5" s="116" t="s">
        <v>120</v>
      </c>
      <c r="N5" s="117" t="s">
        <v>119</v>
      </c>
      <c r="O5" s="119" t="s">
        <v>118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</row>
    <row r="6" s="73" customFormat="1" ht="20" customHeight="1" spans="1:249">
      <c r="A6" s="212" t="s">
        <v>159</v>
      </c>
      <c r="B6" s="93">
        <f>C6-1</f>
        <v>65</v>
      </c>
      <c r="C6" s="93">
        <f>D6-2</f>
        <v>66</v>
      </c>
      <c r="D6" s="94">
        <v>68</v>
      </c>
      <c r="E6" s="93">
        <f>D6+2</f>
        <v>70</v>
      </c>
      <c r="F6" s="93">
        <f>E6+2</f>
        <v>72</v>
      </c>
      <c r="G6" s="93">
        <f>F6+1</f>
        <v>73</v>
      </c>
      <c r="H6" s="93">
        <f>G6+1</f>
        <v>74</v>
      </c>
      <c r="I6" s="115"/>
      <c r="J6" s="116" t="s">
        <v>202</v>
      </c>
      <c r="K6" s="116" t="s">
        <v>202</v>
      </c>
      <c r="L6" s="116" t="s">
        <v>203</v>
      </c>
      <c r="M6" s="116" t="s">
        <v>204</v>
      </c>
      <c r="N6" s="116" t="s">
        <v>202</v>
      </c>
      <c r="O6" s="120" t="s">
        <v>205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</row>
    <row r="7" s="73" customFormat="1" ht="20" customHeight="1" spans="1:249">
      <c r="A7" s="213" t="s">
        <v>167</v>
      </c>
      <c r="B7" s="93">
        <f>C7-4</f>
        <v>98</v>
      </c>
      <c r="C7" s="93">
        <f>D7-4</f>
        <v>102</v>
      </c>
      <c r="D7" s="96">
        <v>106</v>
      </c>
      <c r="E7" s="93">
        <f>D7+4</f>
        <v>110</v>
      </c>
      <c r="F7" s="93">
        <f>E7+5</f>
        <v>115</v>
      </c>
      <c r="G7" s="93">
        <f>F7+6</f>
        <v>121</v>
      </c>
      <c r="H7" s="93">
        <f>G7+7</f>
        <v>128</v>
      </c>
      <c r="I7" s="115"/>
      <c r="J7" s="116" t="s">
        <v>202</v>
      </c>
      <c r="K7" s="116" t="s">
        <v>206</v>
      </c>
      <c r="L7" s="116" t="s">
        <v>207</v>
      </c>
      <c r="M7" s="116" t="s">
        <v>206</v>
      </c>
      <c r="N7" s="116" t="s">
        <v>208</v>
      </c>
      <c r="O7" s="120" t="s">
        <v>209</v>
      </c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</row>
    <row r="8" s="73" customFormat="1" ht="20" customHeight="1" spans="1:249">
      <c r="A8" s="213" t="s">
        <v>171</v>
      </c>
      <c r="B8" s="93">
        <f>C8-1.2</f>
        <v>43.6</v>
      </c>
      <c r="C8" s="93">
        <f>D8-1.2</f>
        <v>44.8</v>
      </c>
      <c r="D8" s="96">
        <v>46</v>
      </c>
      <c r="E8" s="93">
        <f>D8+1.2</f>
        <v>47.2</v>
      </c>
      <c r="F8" s="93">
        <f>E8+1.2</f>
        <v>48.4</v>
      </c>
      <c r="G8" s="93">
        <f>F8+1.4</f>
        <v>49.8</v>
      </c>
      <c r="H8" s="93">
        <f>G8+1.4</f>
        <v>51.2</v>
      </c>
      <c r="I8" s="115"/>
      <c r="J8" s="116" t="s">
        <v>210</v>
      </c>
      <c r="K8" s="116" t="s">
        <v>209</v>
      </c>
      <c r="L8" s="116" t="s">
        <v>211</v>
      </c>
      <c r="M8" s="116" t="s">
        <v>212</v>
      </c>
      <c r="N8" s="116" t="s">
        <v>210</v>
      </c>
      <c r="O8" s="120" t="s">
        <v>213</v>
      </c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</row>
    <row r="9" s="73" customFormat="1" ht="20" customHeight="1" spans="1:249">
      <c r="A9" s="213" t="s">
        <v>173</v>
      </c>
      <c r="B9" s="93">
        <f>C9-0.5</f>
        <v>19</v>
      </c>
      <c r="C9" s="93">
        <f>D9-0.5</f>
        <v>19.5</v>
      </c>
      <c r="D9" s="97">
        <v>20</v>
      </c>
      <c r="E9" s="93">
        <f t="shared" ref="E9:H9" si="0">D9+0.5</f>
        <v>20.5</v>
      </c>
      <c r="F9" s="93">
        <f t="shared" si="0"/>
        <v>21</v>
      </c>
      <c r="G9" s="93">
        <f t="shared" si="0"/>
        <v>21.5</v>
      </c>
      <c r="H9" s="93">
        <f t="shared" si="0"/>
        <v>22</v>
      </c>
      <c r="I9" s="115"/>
      <c r="J9" s="116" t="s">
        <v>214</v>
      </c>
      <c r="K9" s="116" t="s">
        <v>212</v>
      </c>
      <c r="L9" s="116" t="s">
        <v>204</v>
      </c>
      <c r="M9" s="116" t="s">
        <v>215</v>
      </c>
      <c r="N9" s="116" t="s">
        <v>210</v>
      </c>
      <c r="O9" s="120" t="s">
        <v>203</v>
      </c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</row>
    <row r="10" s="73" customFormat="1" ht="20" customHeight="1" spans="1:249">
      <c r="A10" s="214" t="s">
        <v>175</v>
      </c>
      <c r="B10" s="99">
        <f>C10-0.8</f>
        <v>17.9</v>
      </c>
      <c r="C10" s="99">
        <f>D10-0.8</f>
        <v>18.7</v>
      </c>
      <c r="D10" s="100">
        <v>19.5</v>
      </c>
      <c r="E10" s="99">
        <f>D10+0.8</f>
        <v>20.3</v>
      </c>
      <c r="F10" s="99">
        <f>E10+0.8</f>
        <v>21.1</v>
      </c>
      <c r="G10" s="99">
        <f>F10+1.3</f>
        <v>22.4</v>
      </c>
      <c r="H10" s="99">
        <f>G10+1.3</f>
        <v>23.7</v>
      </c>
      <c r="I10" s="115"/>
      <c r="J10" s="116" t="s">
        <v>216</v>
      </c>
      <c r="K10" s="116" t="s">
        <v>210</v>
      </c>
      <c r="L10" s="116" t="s">
        <v>210</v>
      </c>
      <c r="M10" s="116" t="s">
        <v>217</v>
      </c>
      <c r="N10" s="116" t="s">
        <v>218</v>
      </c>
      <c r="O10" s="120" t="s">
        <v>210</v>
      </c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</row>
    <row r="11" s="73" customFormat="1" ht="20" customHeight="1" spans="1:249">
      <c r="A11" s="214" t="s">
        <v>177</v>
      </c>
      <c r="B11" s="99">
        <f>C11-0.6</f>
        <v>16.3</v>
      </c>
      <c r="C11" s="99">
        <f>D11-0.6</f>
        <v>16.9</v>
      </c>
      <c r="D11" s="100">
        <v>17.5</v>
      </c>
      <c r="E11" s="99">
        <f>D11+0.6</f>
        <v>18.1</v>
      </c>
      <c r="F11" s="99">
        <f>E11+0.6</f>
        <v>18.7</v>
      </c>
      <c r="G11" s="99">
        <f>F11+0.95</f>
        <v>19.65</v>
      </c>
      <c r="H11" s="99">
        <f>G11+0.95</f>
        <v>20.6</v>
      </c>
      <c r="I11" s="115"/>
      <c r="J11" s="116" t="s">
        <v>210</v>
      </c>
      <c r="K11" s="116" t="s">
        <v>210</v>
      </c>
      <c r="L11" s="116" t="s">
        <v>219</v>
      </c>
      <c r="M11" s="116" t="s">
        <v>210</v>
      </c>
      <c r="N11" s="116" t="s">
        <v>210</v>
      </c>
      <c r="O11" s="120" t="s">
        <v>207</v>
      </c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</row>
    <row r="12" s="73" customFormat="1" ht="20" customHeight="1" spans="1:249">
      <c r="A12" s="213" t="s">
        <v>178</v>
      </c>
      <c r="B12" s="93">
        <f>C12-0.4</f>
        <v>19.2</v>
      </c>
      <c r="C12" s="93">
        <f>D12-0.4</f>
        <v>19.6</v>
      </c>
      <c r="D12" s="94">
        <v>20</v>
      </c>
      <c r="E12" s="93">
        <f>D12+0.4</f>
        <v>20.4</v>
      </c>
      <c r="F12" s="93">
        <f>E12+0.4</f>
        <v>20.8</v>
      </c>
      <c r="G12" s="93">
        <f>F12+0.6</f>
        <v>21.4</v>
      </c>
      <c r="H12" s="93">
        <f>G12+0.6</f>
        <v>22</v>
      </c>
      <c r="I12" s="115"/>
      <c r="J12" s="116" t="s">
        <v>210</v>
      </c>
      <c r="K12" s="116" t="s">
        <v>210</v>
      </c>
      <c r="L12" s="116" t="s">
        <v>210</v>
      </c>
      <c r="M12" s="116" t="s">
        <v>210</v>
      </c>
      <c r="N12" s="116" t="s">
        <v>210</v>
      </c>
      <c r="O12" s="120" t="s">
        <v>210</v>
      </c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</row>
    <row r="13" s="73" customFormat="1" ht="20" customHeight="1" spans="1:249">
      <c r="A13" s="213" t="s">
        <v>179</v>
      </c>
      <c r="B13" s="93">
        <f>C13-0.2</f>
        <v>11.1</v>
      </c>
      <c r="C13" s="93">
        <f>D13-0.2</f>
        <v>11.3</v>
      </c>
      <c r="D13" s="94">
        <v>11.5</v>
      </c>
      <c r="E13" s="93">
        <f>D13+0.2</f>
        <v>11.7</v>
      </c>
      <c r="F13" s="93">
        <f>E13+0.2</f>
        <v>11.9</v>
      </c>
      <c r="G13" s="93">
        <f>F13+0.25</f>
        <v>12.15</v>
      </c>
      <c r="H13" s="93">
        <f>G13+0.25</f>
        <v>12.4</v>
      </c>
      <c r="I13" s="115"/>
      <c r="J13" s="116" t="s">
        <v>210</v>
      </c>
      <c r="K13" s="116" t="s">
        <v>210</v>
      </c>
      <c r="L13" s="116" t="s">
        <v>210</v>
      </c>
      <c r="M13" s="116" t="s">
        <v>210</v>
      </c>
      <c r="N13" s="116" t="s">
        <v>210</v>
      </c>
      <c r="O13" s="120" t="s">
        <v>210</v>
      </c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</row>
    <row r="14" s="73" customFormat="1" ht="20" customHeight="1" spans="1:249">
      <c r="A14" s="213" t="s">
        <v>180</v>
      </c>
      <c r="B14" s="93">
        <f t="shared" ref="B14:B16" si="1">C14</f>
        <v>2.5</v>
      </c>
      <c r="C14" s="93">
        <f>D14</f>
        <v>2.5</v>
      </c>
      <c r="D14" s="94">
        <v>2.5</v>
      </c>
      <c r="E14" s="93">
        <f t="shared" ref="E14:H14" si="2">D14</f>
        <v>2.5</v>
      </c>
      <c r="F14" s="93">
        <f t="shared" si="2"/>
        <v>2.5</v>
      </c>
      <c r="G14" s="93">
        <f t="shared" si="2"/>
        <v>2.5</v>
      </c>
      <c r="H14" s="93">
        <f t="shared" si="2"/>
        <v>2.5</v>
      </c>
      <c r="I14" s="115"/>
      <c r="J14" s="116" t="s">
        <v>210</v>
      </c>
      <c r="K14" s="116" t="s">
        <v>210</v>
      </c>
      <c r="L14" s="116" t="s">
        <v>210</v>
      </c>
      <c r="M14" s="116" t="s">
        <v>210</v>
      </c>
      <c r="N14" s="116" t="s">
        <v>210</v>
      </c>
      <c r="O14" s="120" t="s">
        <v>210</v>
      </c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</row>
    <row r="15" s="73" customFormat="1" ht="20" customHeight="1" spans="1:249">
      <c r="A15" s="213" t="s">
        <v>181</v>
      </c>
      <c r="B15" s="93">
        <f t="shared" si="1"/>
        <v>8</v>
      </c>
      <c r="C15" s="93">
        <f>D15-0.5</f>
        <v>8</v>
      </c>
      <c r="D15" s="94">
        <v>8.5</v>
      </c>
      <c r="E15" s="93">
        <f>D15</f>
        <v>8.5</v>
      </c>
      <c r="F15" s="93">
        <f>E15+0.5</f>
        <v>9</v>
      </c>
      <c r="G15" s="93">
        <f>F15</f>
        <v>9</v>
      </c>
      <c r="H15" s="93">
        <f>G15+0.5</f>
        <v>9.5</v>
      </c>
      <c r="I15" s="115"/>
      <c r="J15" s="116" t="s">
        <v>210</v>
      </c>
      <c r="K15" s="116" t="s">
        <v>210</v>
      </c>
      <c r="L15" s="116" t="s">
        <v>210</v>
      </c>
      <c r="M15" s="116" t="s">
        <v>210</v>
      </c>
      <c r="N15" s="116" t="s">
        <v>210</v>
      </c>
      <c r="O15" s="120" t="s">
        <v>210</v>
      </c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</row>
    <row r="16" s="73" customFormat="1" ht="18" spans="1:249">
      <c r="A16" s="213" t="s">
        <v>182</v>
      </c>
      <c r="B16" s="93">
        <f t="shared" si="1"/>
        <v>-0.5</v>
      </c>
      <c r="C16" s="93">
        <f>D16-0.5</f>
        <v>-0.5</v>
      </c>
      <c r="D16" s="94">
        <v>0</v>
      </c>
      <c r="E16" s="93">
        <f>D16</f>
        <v>0</v>
      </c>
      <c r="F16" s="93">
        <f>E16+0.5</f>
        <v>0.5</v>
      </c>
      <c r="G16" s="93">
        <f>F16</f>
        <v>0.5</v>
      </c>
      <c r="H16" s="93">
        <f>G16+0.5</f>
        <v>1</v>
      </c>
      <c r="I16" s="115"/>
      <c r="J16" s="116" t="s">
        <v>210</v>
      </c>
      <c r="K16" s="116" t="s">
        <v>210</v>
      </c>
      <c r="L16" s="116" t="s">
        <v>210</v>
      </c>
      <c r="M16" s="116" t="s">
        <v>210</v>
      </c>
      <c r="N16" s="116" t="s">
        <v>210</v>
      </c>
      <c r="O16" s="120" t="s">
        <v>210</v>
      </c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</row>
    <row r="17" s="73" customFormat="1" ht="17.25" spans="1:249">
      <c r="A17" s="101"/>
      <c r="B17" s="102"/>
      <c r="C17" s="102"/>
      <c r="D17" s="102"/>
      <c r="E17" s="103"/>
      <c r="F17" s="102"/>
      <c r="G17" s="102"/>
      <c r="H17" s="102"/>
      <c r="I17" s="121"/>
      <c r="J17" s="122"/>
      <c r="K17" s="122"/>
      <c r="L17" s="123"/>
      <c r="M17" s="122"/>
      <c r="N17" s="122"/>
      <c r="O17" s="219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</row>
    <row r="18" s="73" customFormat="1" spans="3:249">
      <c r="C18" s="74"/>
      <c r="I18" s="124"/>
      <c r="J18" s="220"/>
      <c r="K18" s="124"/>
      <c r="L18" s="124"/>
      <c r="N18" s="124"/>
      <c r="O18" s="221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</row>
    <row r="19" spans="7:15">
      <c r="G19" s="124" t="s">
        <v>184</v>
      </c>
      <c r="H19" s="215">
        <v>45616</v>
      </c>
      <c r="J19" s="124" t="s">
        <v>185</v>
      </c>
      <c r="K19" s="73" t="s">
        <v>139</v>
      </c>
      <c r="N19" s="124" t="s">
        <v>186</v>
      </c>
      <c r="O19" s="222" t="s">
        <v>142</v>
      </c>
    </row>
  </sheetData>
  <mergeCells count="8">
    <mergeCell ref="A1:L1"/>
    <mergeCell ref="B2:D2"/>
    <mergeCell ref="F2:H2"/>
    <mergeCell ref="K2:O2"/>
    <mergeCell ref="B3:H3"/>
    <mergeCell ref="J3:O3"/>
    <mergeCell ref="A3:A5"/>
    <mergeCell ref="I2:I17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9" sqref="N9"/>
    </sheetView>
  </sheetViews>
  <sheetFormatPr defaultColWidth="10.125" defaultRowHeight="14.25"/>
  <cols>
    <col min="1" max="1" width="9.625" style="129" customWidth="1"/>
    <col min="2" max="2" width="11.125" style="129" customWidth="1"/>
    <col min="3" max="3" width="9.125" style="129" customWidth="1"/>
    <col min="4" max="4" width="9.5" style="129" customWidth="1"/>
    <col min="5" max="5" width="11.375" style="129" customWidth="1"/>
    <col min="6" max="6" width="10.375" style="129" customWidth="1"/>
    <col min="7" max="7" width="9.5" style="129" customWidth="1"/>
    <col min="8" max="8" width="9.125" style="129" customWidth="1"/>
    <col min="9" max="9" width="8.125" style="129" customWidth="1"/>
    <col min="10" max="10" width="10.5" style="129" customWidth="1"/>
    <col min="11" max="11" width="12.125" style="129" customWidth="1"/>
    <col min="12" max="16384" width="10.125" style="129"/>
  </cols>
  <sheetData>
    <row r="1" ht="23.25" spans="1:11">
      <c r="A1" s="130" t="s">
        <v>220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ht="39" customHeight="1" spans="1:11">
      <c r="A2" s="131" t="s">
        <v>53</v>
      </c>
      <c r="B2" s="132" t="s">
        <v>54</v>
      </c>
      <c r="C2" s="132"/>
      <c r="D2" s="133" t="s">
        <v>61</v>
      </c>
      <c r="E2" s="134" t="str">
        <f>首期!B4</f>
        <v>TAJJAN81234</v>
      </c>
      <c r="F2" s="135" t="s">
        <v>221</v>
      </c>
      <c r="G2" s="136" t="s">
        <v>222</v>
      </c>
      <c r="H2" s="137"/>
      <c r="I2" s="165" t="s">
        <v>57</v>
      </c>
      <c r="J2" s="184" t="s">
        <v>56</v>
      </c>
      <c r="K2" s="185"/>
    </row>
    <row r="3" ht="18" customHeight="1" spans="1:11">
      <c r="A3" s="138" t="s">
        <v>75</v>
      </c>
      <c r="B3" s="139">
        <v>3992</v>
      </c>
      <c r="C3" s="139"/>
      <c r="D3" s="140" t="s">
        <v>223</v>
      </c>
      <c r="E3" s="141">
        <v>45657</v>
      </c>
      <c r="F3" s="142"/>
      <c r="G3" s="142"/>
      <c r="H3" s="143" t="s">
        <v>224</v>
      </c>
      <c r="I3" s="143"/>
      <c r="J3" s="143"/>
      <c r="K3" s="186"/>
    </row>
    <row r="4" ht="18" customHeight="1" spans="1:11">
      <c r="A4" s="144" t="s">
        <v>71</v>
      </c>
      <c r="B4" s="139">
        <v>3</v>
      </c>
      <c r="C4" s="139">
        <v>6</v>
      </c>
      <c r="D4" s="145" t="s">
        <v>225</v>
      </c>
      <c r="E4" s="142" t="s">
        <v>226</v>
      </c>
      <c r="F4" s="142"/>
      <c r="G4" s="142"/>
      <c r="H4" s="145" t="s">
        <v>227</v>
      </c>
      <c r="I4" s="145"/>
      <c r="J4" s="157" t="s">
        <v>65</v>
      </c>
      <c r="K4" s="187" t="s">
        <v>66</v>
      </c>
    </row>
    <row r="5" ht="18" customHeight="1" spans="1:11">
      <c r="A5" s="144" t="s">
        <v>228</v>
      </c>
      <c r="B5" s="139">
        <v>1</v>
      </c>
      <c r="C5" s="139"/>
      <c r="D5" s="140" t="s">
        <v>229</v>
      </c>
      <c r="E5" s="140"/>
      <c r="G5" s="140"/>
      <c r="H5" s="145" t="s">
        <v>230</v>
      </c>
      <c r="I5" s="145"/>
      <c r="J5" s="157" t="s">
        <v>65</v>
      </c>
      <c r="K5" s="187" t="s">
        <v>66</v>
      </c>
    </row>
    <row r="6" ht="18" customHeight="1" spans="1:13">
      <c r="A6" s="146" t="s">
        <v>231</v>
      </c>
      <c r="B6" s="147">
        <v>200</v>
      </c>
      <c r="C6" s="147"/>
      <c r="D6" s="148" t="s">
        <v>232</v>
      </c>
      <c r="E6" s="149"/>
      <c r="F6" s="149">
        <v>4000</v>
      </c>
      <c r="G6" s="148"/>
      <c r="H6" s="150" t="s">
        <v>233</v>
      </c>
      <c r="I6" s="150"/>
      <c r="J6" s="149" t="s">
        <v>65</v>
      </c>
      <c r="K6" s="188" t="s">
        <v>66</v>
      </c>
      <c r="M6" s="189"/>
    </row>
    <row r="7" ht="18" customHeight="1" spans="1:11">
      <c r="A7" s="151"/>
      <c r="B7" s="152"/>
      <c r="C7" s="152"/>
      <c r="D7" s="151"/>
      <c r="E7" s="152"/>
      <c r="F7" s="153"/>
      <c r="G7" s="151"/>
      <c r="H7" s="153"/>
      <c r="I7" s="152"/>
      <c r="J7" s="152"/>
      <c r="K7" s="152"/>
    </row>
    <row r="8" ht="18" customHeight="1" spans="1:11">
      <c r="A8" s="154" t="s">
        <v>234</v>
      </c>
      <c r="B8" s="135" t="s">
        <v>235</v>
      </c>
      <c r="C8" s="135" t="s">
        <v>236</v>
      </c>
      <c r="D8" s="135" t="s">
        <v>237</v>
      </c>
      <c r="E8" s="135" t="s">
        <v>238</v>
      </c>
      <c r="F8" s="135" t="s">
        <v>239</v>
      </c>
      <c r="G8" s="155" t="s">
        <v>240</v>
      </c>
      <c r="H8" s="156"/>
      <c r="I8" s="156"/>
      <c r="J8" s="156"/>
      <c r="K8" s="190"/>
    </row>
    <row r="9" ht="18" customHeight="1" spans="1:11">
      <c r="A9" s="144" t="s">
        <v>241</v>
      </c>
      <c r="B9" s="145"/>
      <c r="C9" s="157" t="s">
        <v>65</v>
      </c>
      <c r="D9" s="157" t="s">
        <v>66</v>
      </c>
      <c r="E9" s="140" t="s">
        <v>242</v>
      </c>
      <c r="F9" s="158" t="s">
        <v>243</v>
      </c>
      <c r="G9" s="159"/>
      <c r="H9" s="160"/>
      <c r="I9" s="160"/>
      <c r="J9" s="160"/>
      <c r="K9" s="191"/>
    </row>
    <row r="10" ht="18" customHeight="1" spans="1:11">
      <c r="A10" s="144" t="s">
        <v>244</v>
      </c>
      <c r="B10" s="145"/>
      <c r="C10" s="157" t="s">
        <v>65</v>
      </c>
      <c r="D10" s="157" t="s">
        <v>66</v>
      </c>
      <c r="E10" s="140" t="s">
        <v>245</v>
      </c>
      <c r="F10" s="158" t="s">
        <v>246</v>
      </c>
      <c r="G10" s="159" t="s">
        <v>247</v>
      </c>
      <c r="H10" s="160"/>
      <c r="I10" s="160"/>
      <c r="J10" s="160"/>
      <c r="K10" s="191"/>
    </row>
    <row r="11" ht="18" customHeight="1" spans="1:11">
      <c r="A11" s="161" t="s">
        <v>189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92"/>
    </row>
    <row r="12" ht="18" customHeight="1" spans="1:11">
      <c r="A12" s="138" t="s">
        <v>89</v>
      </c>
      <c r="B12" s="157" t="s">
        <v>85</v>
      </c>
      <c r="C12" s="157" t="s">
        <v>86</v>
      </c>
      <c r="D12" s="158"/>
      <c r="E12" s="140" t="s">
        <v>87</v>
      </c>
      <c r="F12" s="157" t="s">
        <v>85</v>
      </c>
      <c r="G12" s="157" t="s">
        <v>86</v>
      </c>
      <c r="H12" s="157"/>
      <c r="I12" s="140" t="s">
        <v>248</v>
      </c>
      <c r="J12" s="157" t="s">
        <v>85</v>
      </c>
      <c r="K12" s="187" t="s">
        <v>86</v>
      </c>
    </row>
    <row r="13" ht="18" customHeight="1" spans="1:11">
      <c r="A13" s="138" t="s">
        <v>92</v>
      </c>
      <c r="B13" s="157" t="s">
        <v>85</v>
      </c>
      <c r="C13" s="157" t="s">
        <v>86</v>
      </c>
      <c r="D13" s="158"/>
      <c r="E13" s="140" t="s">
        <v>97</v>
      </c>
      <c r="F13" s="157" t="s">
        <v>85</v>
      </c>
      <c r="G13" s="157" t="s">
        <v>86</v>
      </c>
      <c r="H13" s="157"/>
      <c r="I13" s="140" t="s">
        <v>249</v>
      </c>
      <c r="J13" s="157" t="s">
        <v>85</v>
      </c>
      <c r="K13" s="187" t="s">
        <v>86</v>
      </c>
    </row>
    <row r="14" ht="18" customHeight="1" spans="1:11">
      <c r="A14" s="146" t="s">
        <v>250</v>
      </c>
      <c r="B14" s="149" t="s">
        <v>85</v>
      </c>
      <c r="C14" s="149" t="s">
        <v>86</v>
      </c>
      <c r="D14" s="163"/>
      <c r="E14" s="148" t="s">
        <v>251</v>
      </c>
      <c r="F14" s="149" t="s">
        <v>85</v>
      </c>
      <c r="G14" s="149" t="s">
        <v>86</v>
      </c>
      <c r="H14" s="149"/>
      <c r="I14" s="148" t="s">
        <v>252</v>
      </c>
      <c r="J14" s="149" t="s">
        <v>85</v>
      </c>
      <c r="K14" s="188" t="s">
        <v>86</v>
      </c>
    </row>
    <row r="15" ht="18" customHeight="1" spans="1:11">
      <c r="A15" s="151"/>
      <c r="B15" s="164"/>
      <c r="C15" s="164"/>
      <c r="D15" s="152"/>
      <c r="E15" s="151"/>
      <c r="F15" s="164"/>
      <c r="G15" s="164"/>
      <c r="H15" s="164"/>
      <c r="I15" s="151"/>
      <c r="J15" s="164"/>
      <c r="K15" s="164"/>
    </row>
    <row r="16" s="127" customFormat="1" ht="18" customHeight="1" spans="1:11">
      <c r="A16" s="131" t="s">
        <v>253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93"/>
    </row>
    <row r="17" ht="18" customHeight="1" spans="1:11">
      <c r="A17" s="144" t="s">
        <v>254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94"/>
    </row>
    <row r="18" ht="18" customHeight="1" spans="1:11">
      <c r="A18" s="144" t="s">
        <v>255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94"/>
    </row>
    <row r="19" ht="22" customHeight="1" spans="1:11">
      <c r="A19" s="166"/>
      <c r="B19" s="157"/>
      <c r="C19" s="157"/>
      <c r="D19" s="157"/>
      <c r="E19" s="157"/>
      <c r="F19" s="157"/>
      <c r="G19" s="157"/>
      <c r="H19" s="157"/>
      <c r="I19" s="157"/>
      <c r="J19" s="157"/>
      <c r="K19" s="187"/>
    </row>
    <row r="20" ht="22" customHeight="1" spans="1:11">
      <c r="A20" s="167"/>
      <c r="B20" s="168"/>
      <c r="C20" s="168"/>
      <c r="D20" s="168"/>
      <c r="E20" s="168"/>
      <c r="F20" s="168"/>
      <c r="G20" s="168"/>
      <c r="H20" s="168"/>
      <c r="I20" s="168"/>
      <c r="J20" s="168"/>
      <c r="K20" s="195"/>
    </row>
    <row r="21" ht="22" customHeight="1" spans="1:11">
      <c r="A21" s="167"/>
      <c r="B21" s="168"/>
      <c r="C21" s="168"/>
      <c r="D21" s="168"/>
      <c r="E21" s="168"/>
      <c r="F21" s="168"/>
      <c r="G21" s="168"/>
      <c r="H21" s="168"/>
      <c r="I21" s="168"/>
      <c r="J21" s="168"/>
      <c r="K21" s="195"/>
    </row>
    <row r="22" ht="22" customHeight="1" spans="1:11">
      <c r="A22" s="167"/>
      <c r="B22" s="168"/>
      <c r="C22" s="168"/>
      <c r="D22" s="168"/>
      <c r="E22" s="168"/>
      <c r="F22" s="168"/>
      <c r="G22" s="168"/>
      <c r="H22" s="168"/>
      <c r="I22" s="168"/>
      <c r="J22" s="168"/>
      <c r="K22" s="195"/>
    </row>
    <row r="23" ht="22" customHeight="1" spans="1:11">
      <c r="A23" s="169"/>
      <c r="B23" s="170"/>
      <c r="C23" s="170"/>
      <c r="D23" s="170"/>
      <c r="E23" s="170"/>
      <c r="F23" s="170"/>
      <c r="G23" s="170"/>
      <c r="H23" s="170"/>
      <c r="I23" s="170"/>
      <c r="J23" s="170"/>
      <c r="K23" s="196"/>
    </row>
    <row r="24" ht="18" customHeight="1" spans="1:11">
      <c r="A24" s="144" t="s">
        <v>124</v>
      </c>
      <c r="B24" s="145"/>
      <c r="C24" s="157" t="s">
        <v>65</v>
      </c>
      <c r="D24" s="157" t="s">
        <v>66</v>
      </c>
      <c r="E24" s="143"/>
      <c r="F24" s="143"/>
      <c r="G24" s="143"/>
      <c r="H24" s="143"/>
      <c r="I24" s="143"/>
      <c r="J24" s="143"/>
      <c r="K24" s="186"/>
    </row>
    <row r="25" ht="18" customHeight="1" spans="1:11">
      <c r="A25" s="171" t="s">
        <v>256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97"/>
    </row>
    <row r="26" ht="15" spans="1:11">
      <c r="A26" s="173"/>
      <c r="B26" s="173"/>
      <c r="C26" s="173"/>
      <c r="D26" s="173"/>
      <c r="E26" s="173"/>
      <c r="F26" s="173"/>
      <c r="G26" s="173"/>
      <c r="H26" s="173"/>
      <c r="I26" s="173"/>
      <c r="J26" s="173"/>
      <c r="K26" s="173"/>
    </row>
    <row r="27" ht="20" customHeight="1" spans="1:11">
      <c r="A27" s="174" t="s">
        <v>257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98" t="s">
        <v>258</v>
      </c>
    </row>
    <row r="28" ht="23" customHeight="1" spans="1:11">
      <c r="A28" s="167" t="s">
        <v>259</v>
      </c>
      <c r="B28" s="168"/>
      <c r="C28" s="168"/>
      <c r="D28" s="168"/>
      <c r="E28" s="168"/>
      <c r="F28" s="168"/>
      <c r="G28" s="168"/>
      <c r="H28" s="168"/>
      <c r="I28" s="168"/>
      <c r="J28" s="199"/>
      <c r="K28" s="200">
        <v>2</v>
      </c>
    </row>
    <row r="29" ht="23" customHeight="1" spans="1:11">
      <c r="A29" s="167" t="s">
        <v>260</v>
      </c>
      <c r="B29" s="168"/>
      <c r="C29" s="168"/>
      <c r="D29" s="168"/>
      <c r="E29" s="168"/>
      <c r="F29" s="168"/>
      <c r="G29" s="168"/>
      <c r="H29" s="168"/>
      <c r="I29" s="168"/>
      <c r="J29" s="199"/>
      <c r="K29" s="191">
        <v>2</v>
      </c>
    </row>
    <row r="30" ht="23" customHeight="1" spans="1:11">
      <c r="A30" s="167" t="s">
        <v>261</v>
      </c>
      <c r="B30" s="168"/>
      <c r="C30" s="168"/>
      <c r="D30" s="168"/>
      <c r="E30" s="168"/>
      <c r="F30" s="168"/>
      <c r="G30" s="168"/>
      <c r="H30" s="168"/>
      <c r="I30" s="168"/>
      <c r="J30" s="199"/>
      <c r="K30" s="191">
        <v>1</v>
      </c>
    </row>
    <row r="31" ht="23" customHeight="1" spans="1:11">
      <c r="A31" s="167"/>
      <c r="B31" s="168"/>
      <c r="C31" s="168"/>
      <c r="D31" s="168"/>
      <c r="E31" s="168"/>
      <c r="F31" s="168"/>
      <c r="G31" s="168"/>
      <c r="H31" s="168"/>
      <c r="I31" s="168"/>
      <c r="J31" s="199"/>
      <c r="K31" s="191"/>
    </row>
    <row r="32" ht="23" customHeight="1" spans="1:11">
      <c r="A32" s="167"/>
      <c r="B32" s="168"/>
      <c r="C32" s="168"/>
      <c r="D32" s="168"/>
      <c r="E32" s="168"/>
      <c r="F32" s="168"/>
      <c r="G32" s="168"/>
      <c r="H32" s="168"/>
      <c r="I32" s="168"/>
      <c r="J32" s="199"/>
      <c r="K32" s="201"/>
    </row>
    <row r="33" ht="23" customHeight="1" spans="1:11">
      <c r="A33" s="167"/>
      <c r="B33" s="168"/>
      <c r="C33" s="168"/>
      <c r="D33" s="168"/>
      <c r="E33" s="168"/>
      <c r="F33" s="168"/>
      <c r="G33" s="168"/>
      <c r="H33" s="168"/>
      <c r="I33" s="168"/>
      <c r="J33" s="199"/>
      <c r="K33" s="202"/>
    </row>
    <row r="34" ht="23" customHeight="1" spans="1:11">
      <c r="A34" s="167"/>
      <c r="B34" s="168"/>
      <c r="C34" s="168"/>
      <c r="D34" s="168"/>
      <c r="E34" s="168"/>
      <c r="F34" s="168"/>
      <c r="G34" s="168"/>
      <c r="H34" s="168"/>
      <c r="I34" s="168"/>
      <c r="J34" s="199"/>
      <c r="K34" s="191"/>
    </row>
    <row r="35" ht="23" customHeight="1" spans="1:11">
      <c r="A35" s="167"/>
      <c r="B35" s="168"/>
      <c r="C35" s="168"/>
      <c r="D35" s="168"/>
      <c r="E35" s="168"/>
      <c r="F35" s="168"/>
      <c r="G35" s="168"/>
      <c r="H35" s="168"/>
      <c r="I35" s="168"/>
      <c r="J35" s="199"/>
      <c r="K35" s="203"/>
    </row>
    <row r="36" ht="23" customHeight="1" spans="1:11">
      <c r="A36" s="175" t="s">
        <v>262</v>
      </c>
      <c r="B36" s="176"/>
      <c r="C36" s="176"/>
      <c r="D36" s="176"/>
      <c r="E36" s="176"/>
      <c r="F36" s="176"/>
      <c r="G36" s="176"/>
      <c r="H36" s="176"/>
      <c r="I36" s="176"/>
      <c r="J36" s="204"/>
      <c r="K36" s="205">
        <f>SUM(K28:K35)</f>
        <v>5</v>
      </c>
    </row>
    <row r="37" ht="18.75" customHeight="1" spans="1:11">
      <c r="A37" s="177" t="s">
        <v>263</v>
      </c>
      <c r="B37" s="178"/>
      <c r="C37" s="178"/>
      <c r="D37" s="178"/>
      <c r="E37" s="178"/>
      <c r="F37" s="178"/>
      <c r="G37" s="178"/>
      <c r="H37" s="178"/>
      <c r="I37" s="178"/>
      <c r="J37" s="178"/>
      <c r="K37" s="206"/>
    </row>
    <row r="38" s="128" customFormat="1" ht="18.75" customHeight="1" spans="1:11">
      <c r="A38" s="144" t="s">
        <v>264</v>
      </c>
      <c r="B38" s="145"/>
      <c r="C38" s="145"/>
      <c r="D38" s="143" t="s">
        <v>265</v>
      </c>
      <c r="E38" s="143"/>
      <c r="F38" s="179" t="s">
        <v>266</v>
      </c>
      <c r="G38" s="180"/>
      <c r="H38" s="145" t="s">
        <v>267</v>
      </c>
      <c r="I38" s="145"/>
      <c r="J38" s="145" t="s">
        <v>268</v>
      </c>
      <c r="K38" s="194"/>
    </row>
    <row r="39" ht="18.75" customHeight="1" spans="1:11">
      <c r="A39" s="144" t="s">
        <v>125</v>
      </c>
      <c r="B39" s="145" t="s">
        <v>269</v>
      </c>
      <c r="C39" s="145"/>
      <c r="D39" s="145"/>
      <c r="E39" s="145"/>
      <c r="F39" s="145"/>
      <c r="G39" s="145"/>
      <c r="H39" s="145"/>
      <c r="I39" s="145"/>
      <c r="J39" s="145"/>
      <c r="K39" s="194"/>
    </row>
    <row r="40" ht="24" customHeight="1" spans="1:11">
      <c r="A40" s="144"/>
      <c r="B40" s="145"/>
      <c r="C40" s="145"/>
      <c r="D40" s="145"/>
      <c r="E40" s="145"/>
      <c r="F40" s="145"/>
      <c r="G40" s="145"/>
      <c r="H40" s="145"/>
      <c r="I40" s="145"/>
      <c r="J40" s="145"/>
      <c r="K40" s="194"/>
    </row>
    <row r="41" ht="24" customHeight="1" spans="1:11">
      <c r="A41" s="144"/>
      <c r="B41" s="145"/>
      <c r="C41" s="145"/>
      <c r="D41" s="145"/>
      <c r="E41" s="145"/>
      <c r="F41" s="145"/>
      <c r="G41" s="145"/>
      <c r="H41" s="145"/>
      <c r="I41" s="145"/>
      <c r="J41" s="145"/>
      <c r="K41" s="194"/>
    </row>
    <row r="42" ht="32.1" customHeight="1" spans="1:11">
      <c r="A42" s="146" t="s">
        <v>136</v>
      </c>
      <c r="B42" s="181" t="s">
        <v>270</v>
      </c>
      <c r="C42" s="181"/>
      <c r="D42" s="148" t="s">
        <v>271</v>
      </c>
      <c r="E42" s="163" t="s">
        <v>139</v>
      </c>
      <c r="F42" s="148" t="s">
        <v>140</v>
      </c>
      <c r="G42" s="182">
        <v>45637</v>
      </c>
      <c r="H42" s="183" t="s">
        <v>141</v>
      </c>
      <c r="I42" s="183"/>
      <c r="J42" s="181" t="s">
        <v>142</v>
      </c>
      <c r="K42" s="20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"/>
  <sheetViews>
    <sheetView workbookViewId="0">
      <selection activeCell="G11" sqref="G11"/>
    </sheetView>
  </sheetViews>
  <sheetFormatPr defaultColWidth="9" defaultRowHeight="14.25"/>
  <cols>
    <col min="1" max="1" width="13.625" style="73" customWidth="1"/>
    <col min="2" max="3" width="9.125" style="73" customWidth="1"/>
    <col min="4" max="4" width="9.125" style="74" customWidth="1"/>
    <col min="5" max="7" width="9.125" style="73" customWidth="1"/>
    <col min="8" max="8" width="8.5" style="73" customWidth="1"/>
    <col min="9" max="9" width="2.75" style="73" customWidth="1"/>
    <col min="10" max="12" width="14.625" style="73" customWidth="1"/>
    <col min="13" max="15" width="14.625" style="75" customWidth="1"/>
    <col min="16" max="253" width="9" style="73"/>
    <col min="254" max="16384" width="9" style="76"/>
  </cols>
  <sheetData>
    <row r="1" s="73" customFormat="1" ht="29" customHeight="1" spans="1:256">
      <c r="A1" s="77" t="s">
        <v>145</v>
      </c>
      <c r="B1" s="78"/>
      <c r="C1" s="79"/>
      <c r="D1" s="80"/>
      <c r="E1" s="79"/>
      <c r="F1" s="79"/>
      <c r="G1" s="79"/>
      <c r="H1" s="79"/>
      <c r="I1" s="79"/>
      <c r="J1" s="79"/>
      <c r="K1" s="79"/>
      <c r="L1" s="79"/>
      <c r="M1" s="106"/>
      <c r="N1" s="106"/>
      <c r="O1" s="10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76"/>
      <c r="HW1" s="76"/>
      <c r="HX1" s="76"/>
      <c r="HY1" s="76"/>
      <c r="HZ1" s="76"/>
      <c r="IA1" s="76"/>
      <c r="IB1" s="76"/>
      <c r="IC1" s="76"/>
      <c r="ID1" s="76"/>
      <c r="IE1" s="76"/>
      <c r="IF1" s="76"/>
      <c r="IG1" s="76"/>
      <c r="IH1" s="76"/>
      <c r="II1" s="76"/>
      <c r="IJ1" s="76"/>
      <c r="IK1" s="76"/>
      <c r="IL1" s="76"/>
      <c r="IM1" s="76"/>
      <c r="IN1" s="76"/>
      <c r="IO1" s="76"/>
      <c r="IP1" s="76"/>
      <c r="IQ1" s="76"/>
      <c r="IR1" s="76"/>
      <c r="IS1" s="76"/>
      <c r="IT1" s="76"/>
      <c r="IU1" s="76"/>
      <c r="IV1" s="76"/>
    </row>
    <row r="2" s="73" customFormat="1" ht="20" customHeight="1" spans="1:256">
      <c r="A2" s="81" t="s">
        <v>61</v>
      </c>
      <c r="B2" s="82" t="str">
        <f>首期!B4</f>
        <v>TAJJAN81234</v>
      </c>
      <c r="C2" s="83"/>
      <c r="D2" s="84"/>
      <c r="E2" s="85" t="s">
        <v>67</v>
      </c>
      <c r="F2" s="86" t="str">
        <f>首期!B5</f>
        <v>男式短袖T恤</v>
      </c>
      <c r="G2" s="86"/>
      <c r="H2" s="86"/>
      <c r="I2" s="107"/>
      <c r="J2" s="108" t="s">
        <v>57</v>
      </c>
      <c r="K2" s="109" t="s">
        <v>56</v>
      </c>
      <c r="L2" s="109"/>
      <c r="M2" s="109"/>
      <c r="N2" s="109"/>
      <c r="O2" s="110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  <c r="IT2" s="76"/>
      <c r="IU2" s="76"/>
      <c r="IV2" s="76"/>
    </row>
    <row r="3" s="73" customFormat="1" spans="1:256">
      <c r="A3" s="87" t="s">
        <v>146</v>
      </c>
      <c r="B3" s="88" t="s">
        <v>147</v>
      </c>
      <c r="C3" s="89"/>
      <c r="D3" s="88"/>
      <c r="E3" s="88"/>
      <c r="F3" s="88"/>
      <c r="G3" s="88"/>
      <c r="H3" s="88"/>
      <c r="I3" s="111"/>
      <c r="J3" s="112"/>
      <c r="K3" s="112"/>
      <c r="L3" s="112"/>
      <c r="M3" s="112"/>
      <c r="N3" s="112"/>
      <c r="O3" s="113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  <c r="IQ3" s="76"/>
      <c r="IR3" s="76"/>
      <c r="IS3" s="76"/>
      <c r="IT3" s="76"/>
      <c r="IU3" s="76"/>
      <c r="IV3" s="76"/>
    </row>
    <row r="4" s="73" customFormat="1" ht="16.5" spans="1:256">
      <c r="A4" s="87"/>
      <c r="B4" s="90" t="s">
        <v>111</v>
      </c>
      <c r="C4" s="91" t="s">
        <v>112</v>
      </c>
      <c r="D4" s="91" t="s">
        <v>113</v>
      </c>
      <c r="E4" s="91" t="s">
        <v>114</v>
      </c>
      <c r="F4" s="91" t="s">
        <v>115</v>
      </c>
      <c r="G4" s="91" t="s">
        <v>116</v>
      </c>
      <c r="H4" s="91" t="s">
        <v>148</v>
      </c>
      <c r="I4" s="111"/>
      <c r="J4" s="90" t="s">
        <v>111</v>
      </c>
      <c r="K4" s="91" t="s">
        <v>112</v>
      </c>
      <c r="L4" s="91" t="s">
        <v>113</v>
      </c>
      <c r="M4" s="91" t="s">
        <v>114</v>
      </c>
      <c r="N4" s="91" t="s">
        <v>115</v>
      </c>
      <c r="O4" s="114" t="s">
        <v>116</v>
      </c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</row>
    <row r="5" s="73" customFormat="1" ht="16.5" spans="1:256">
      <c r="A5" s="87"/>
      <c r="B5" s="90" t="s">
        <v>150</v>
      </c>
      <c r="C5" s="91" t="s">
        <v>151</v>
      </c>
      <c r="D5" s="91" t="s">
        <v>152</v>
      </c>
      <c r="E5" s="91" t="s">
        <v>153</v>
      </c>
      <c r="F5" s="91" t="s">
        <v>154</v>
      </c>
      <c r="G5" s="91" t="s">
        <v>155</v>
      </c>
      <c r="H5" s="91" t="s">
        <v>156</v>
      </c>
      <c r="I5" s="115"/>
      <c r="J5" s="116" t="s">
        <v>120</v>
      </c>
      <c r="K5" s="117" t="s">
        <v>119</v>
      </c>
      <c r="L5" s="118" t="s">
        <v>118</v>
      </c>
      <c r="M5" s="116" t="s">
        <v>120</v>
      </c>
      <c r="N5" s="117" t="s">
        <v>119</v>
      </c>
      <c r="O5" s="119" t="s">
        <v>118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</row>
    <row r="6" s="73" customFormat="1" ht="21" customHeight="1" spans="1:256">
      <c r="A6" s="92" t="s">
        <v>159</v>
      </c>
      <c r="B6" s="93">
        <f>C6-1</f>
        <v>65</v>
      </c>
      <c r="C6" s="93">
        <f>D6-2</f>
        <v>66</v>
      </c>
      <c r="D6" s="94">
        <v>68</v>
      </c>
      <c r="E6" s="93">
        <f>D6+2</f>
        <v>70</v>
      </c>
      <c r="F6" s="93">
        <f>E6+2</f>
        <v>72</v>
      </c>
      <c r="G6" s="93">
        <f>F6+1</f>
        <v>73</v>
      </c>
      <c r="H6" s="93">
        <f>G6+1</f>
        <v>74</v>
      </c>
      <c r="I6" s="115"/>
      <c r="J6" s="116" t="s">
        <v>272</v>
      </c>
      <c r="K6" s="116" t="s">
        <v>214</v>
      </c>
      <c r="L6" s="116" t="s">
        <v>203</v>
      </c>
      <c r="M6" s="116" t="s">
        <v>210</v>
      </c>
      <c r="N6" s="116" t="s">
        <v>273</v>
      </c>
      <c r="O6" s="120" t="s">
        <v>205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  <c r="IV6" s="76"/>
    </row>
    <row r="7" s="73" customFormat="1" ht="21" hidden="1" customHeight="1" spans="1:256">
      <c r="A7" s="95" t="s">
        <v>162</v>
      </c>
      <c r="B7" s="93">
        <f>C7-4</f>
        <v>100</v>
      </c>
      <c r="C7" s="93">
        <f>D7-4</f>
        <v>104</v>
      </c>
      <c r="D7" s="94">
        <v>108</v>
      </c>
      <c r="E7" s="93">
        <f>D7+4</f>
        <v>112</v>
      </c>
      <c r="F7" s="93">
        <f>E7+4</f>
        <v>116</v>
      </c>
      <c r="G7" s="93">
        <f>F7+6</f>
        <v>122</v>
      </c>
      <c r="H7" s="93">
        <f>G7+6</f>
        <v>128</v>
      </c>
      <c r="I7" s="115"/>
      <c r="J7" s="116" t="s">
        <v>274</v>
      </c>
      <c r="K7" s="116" t="s">
        <v>274</v>
      </c>
      <c r="L7" s="116" t="s">
        <v>274</v>
      </c>
      <c r="M7" s="116" t="s">
        <v>275</v>
      </c>
      <c r="N7" s="116" t="s">
        <v>274</v>
      </c>
      <c r="O7" s="120" t="s">
        <v>210</v>
      </c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  <c r="IU7" s="76"/>
      <c r="IV7" s="76"/>
    </row>
    <row r="8" s="73" customFormat="1" ht="21" customHeight="1" spans="1:256">
      <c r="A8" s="95" t="s">
        <v>167</v>
      </c>
      <c r="B8" s="93">
        <f>C8-4</f>
        <v>98</v>
      </c>
      <c r="C8" s="93">
        <f>D8-4</f>
        <v>102</v>
      </c>
      <c r="D8" s="96">
        <v>106</v>
      </c>
      <c r="E8" s="93">
        <f>D8+4</f>
        <v>110</v>
      </c>
      <c r="F8" s="93">
        <f>E8+5</f>
        <v>115</v>
      </c>
      <c r="G8" s="93">
        <f>F8+6</f>
        <v>121</v>
      </c>
      <c r="H8" s="93">
        <f>G8+7</f>
        <v>128</v>
      </c>
      <c r="I8" s="115"/>
      <c r="J8" s="116" t="s">
        <v>276</v>
      </c>
      <c r="K8" s="116" t="s">
        <v>206</v>
      </c>
      <c r="L8" s="116" t="s">
        <v>277</v>
      </c>
      <c r="M8" s="116" t="s">
        <v>206</v>
      </c>
      <c r="N8" s="116" t="s">
        <v>208</v>
      </c>
      <c r="O8" s="120" t="s">
        <v>209</v>
      </c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  <c r="IV8" s="76"/>
    </row>
    <row r="9" s="73" customFormat="1" ht="21" customHeight="1" spans="1:256">
      <c r="A9" s="95" t="s">
        <v>171</v>
      </c>
      <c r="B9" s="93">
        <f>C9-1.2</f>
        <v>43.6</v>
      </c>
      <c r="C9" s="93">
        <f>D9-1.2</f>
        <v>44.8</v>
      </c>
      <c r="D9" s="96">
        <v>46</v>
      </c>
      <c r="E9" s="93">
        <f>D9+1.2</f>
        <v>47.2</v>
      </c>
      <c r="F9" s="93">
        <f>E9+1.2</f>
        <v>48.4</v>
      </c>
      <c r="G9" s="93">
        <f>F9+1.4</f>
        <v>49.8</v>
      </c>
      <c r="H9" s="93">
        <f>G9+1.4</f>
        <v>51.2</v>
      </c>
      <c r="I9" s="115"/>
      <c r="J9" s="116" t="s">
        <v>210</v>
      </c>
      <c r="K9" s="116" t="s">
        <v>209</v>
      </c>
      <c r="L9" s="116" t="s">
        <v>211</v>
      </c>
      <c r="M9" s="116" t="s">
        <v>212</v>
      </c>
      <c r="N9" s="116" t="s">
        <v>210</v>
      </c>
      <c r="O9" s="120" t="s">
        <v>213</v>
      </c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  <c r="IV9" s="76"/>
    </row>
    <row r="10" s="73" customFormat="1" ht="21" customHeight="1" spans="1:256">
      <c r="A10" s="95" t="s">
        <v>173</v>
      </c>
      <c r="B10" s="93">
        <f>C10-0.5</f>
        <v>19</v>
      </c>
      <c r="C10" s="93">
        <f>D10-0.5</f>
        <v>19.5</v>
      </c>
      <c r="D10" s="97">
        <v>20</v>
      </c>
      <c r="E10" s="93">
        <f t="shared" ref="E10:H10" si="0">D10+0.5</f>
        <v>20.5</v>
      </c>
      <c r="F10" s="93">
        <f t="shared" si="0"/>
        <v>21</v>
      </c>
      <c r="G10" s="93">
        <f t="shared" si="0"/>
        <v>21.5</v>
      </c>
      <c r="H10" s="93">
        <f t="shared" si="0"/>
        <v>22</v>
      </c>
      <c r="I10" s="115"/>
      <c r="J10" s="116" t="s">
        <v>214</v>
      </c>
      <c r="K10" s="116" t="s">
        <v>212</v>
      </c>
      <c r="L10" s="116" t="s">
        <v>204</v>
      </c>
      <c r="M10" s="116" t="s">
        <v>278</v>
      </c>
      <c r="N10" s="116" t="s">
        <v>210</v>
      </c>
      <c r="O10" s="120" t="s">
        <v>203</v>
      </c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  <c r="IV10" s="76"/>
    </row>
    <row r="11" s="73" customFormat="1" ht="21" customHeight="1" spans="1:256">
      <c r="A11" s="98" t="s">
        <v>175</v>
      </c>
      <c r="B11" s="99">
        <f>C11-0.8</f>
        <v>17.9</v>
      </c>
      <c r="C11" s="99">
        <f>D11-0.8</f>
        <v>18.7</v>
      </c>
      <c r="D11" s="100">
        <v>19.5</v>
      </c>
      <c r="E11" s="99">
        <f>D11+0.8</f>
        <v>20.3</v>
      </c>
      <c r="F11" s="99">
        <f>E11+0.8</f>
        <v>21.1</v>
      </c>
      <c r="G11" s="99">
        <f>F11+1.3</f>
        <v>22.4</v>
      </c>
      <c r="H11" s="99">
        <f>G11+1.3</f>
        <v>23.7</v>
      </c>
      <c r="I11" s="115"/>
      <c r="J11" s="116" t="s">
        <v>216</v>
      </c>
      <c r="K11" s="116" t="s">
        <v>210</v>
      </c>
      <c r="L11" s="116" t="s">
        <v>210</v>
      </c>
      <c r="M11" s="116" t="s">
        <v>217</v>
      </c>
      <c r="N11" s="116" t="s">
        <v>218</v>
      </c>
      <c r="O11" s="120" t="s">
        <v>210</v>
      </c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  <c r="IR11" s="76"/>
      <c r="IS11" s="76"/>
      <c r="IT11" s="76"/>
      <c r="IU11" s="76"/>
      <c r="IV11" s="76"/>
    </row>
    <row r="12" s="73" customFormat="1" ht="21" customHeight="1" spans="1:256">
      <c r="A12" s="98" t="s">
        <v>177</v>
      </c>
      <c r="B12" s="99">
        <f>C12-0.6</f>
        <v>16.3</v>
      </c>
      <c r="C12" s="99">
        <f>D12-0.6</f>
        <v>16.9</v>
      </c>
      <c r="D12" s="100">
        <v>17.5</v>
      </c>
      <c r="E12" s="99">
        <f>D12+0.6</f>
        <v>18.1</v>
      </c>
      <c r="F12" s="99">
        <f>E12+0.6</f>
        <v>18.7</v>
      </c>
      <c r="G12" s="99">
        <f>F12+0.95</f>
        <v>19.65</v>
      </c>
      <c r="H12" s="99">
        <f>G12+0.95</f>
        <v>20.6</v>
      </c>
      <c r="I12" s="115"/>
      <c r="J12" s="116" t="s">
        <v>279</v>
      </c>
      <c r="K12" s="116" t="s">
        <v>210</v>
      </c>
      <c r="L12" s="116" t="s">
        <v>219</v>
      </c>
      <c r="M12" s="116" t="s">
        <v>210</v>
      </c>
      <c r="N12" s="116" t="s">
        <v>210</v>
      </c>
      <c r="O12" s="120" t="s">
        <v>279</v>
      </c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  <c r="IV12" s="76"/>
    </row>
    <row r="13" s="73" customFormat="1" ht="17.25" spans="1:256">
      <c r="A13" s="101"/>
      <c r="B13" s="102"/>
      <c r="C13" s="102"/>
      <c r="D13" s="102"/>
      <c r="E13" s="103"/>
      <c r="F13" s="102"/>
      <c r="G13" s="102"/>
      <c r="H13" s="102"/>
      <c r="I13" s="121"/>
      <c r="J13" s="122"/>
      <c r="K13" s="122"/>
      <c r="L13" s="123"/>
      <c r="M13" s="122"/>
      <c r="N13" s="122"/>
      <c r="O13" s="123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  <c r="IT13" s="76"/>
      <c r="IU13" s="76"/>
      <c r="IV13" s="76"/>
    </row>
    <row r="14" s="73" customFormat="1" spans="1:256">
      <c r="A14" s="104" t="s">
        <v>183</v>
      </c>
      <c r="B14" s="104"/>
      <c r="C14" s="104"/>
      <c r="D14" s="105"/>
      <c r="M14" s="75"/>
      <c r="N14" s="75"/>
      <c r="O14" s="75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</row>
    <row r="15" s="73" customFormat="1" spans="4:256">
      <c r="D15" s="74"/>
      <c r="J15" s="124" t="s">
        <v>184</v>
      </c>
      <c r="K15" s="125">
        <v>45637</v>
      </c>
      <c r="L15" s="124" t="s">
        <v>185</v>
      </c>
      <c r="M15" s="126" t="s">
        <v>139</v>
      </c>
      <c r="N15" s="126" t="s">
        <v>186</v>
      </c>
      <c r="O15" s="75" t="s">
        <v>142</v>
      </c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  <c r="IR15" s="76"/>
      <c r="IS15" s="76"/>
      <c r="IT15" s="76"/>
      <c r="IU15" s="76"/>
      <c r="IV15" s="76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3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4" sqref="A4:O8"/>
    </sheetView>
  </sheetViews>
  <sheetFormatPr defaultColWidth="9" defaultRowHeight="14.25"/>
  <cols>
    <col min="1" max="1" width="7" customWidth="1"/>
    <col min="2" max="2" width="14.5" customWidth="1"/>
    <col min="3" max="3" width="16.6" style="63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281</v>
      </c>
      <c r="B2" s="5" t="s">
        <v>282</v>
      </c>
      <c r="C2" s="5" t="s">
        <v>283</v>
      </c>
      <c r="D2" s="5" t="s">
        <v>284</v>
      </c>
      <c r="E2" s="5" t="s">
        <v>285</v>
      </c>
      <c r="F2" s="5" t="s">
        <v>286</v>
      </c>
      <c r="G2" s="5" t="s">
        <v>287</v>
      </c>
      <c r="H2" s="64" t="s">
        <v>288</v>
      </c>
      <c r="I2" s="4" t="s">
        <v>289</v>
      </c>
      <c r="J2" s="4" t="s">
        <v>290</v>
      </c>
      <c r="K2" s="4" t="s">
        <v>291</v>
      </c>
      <c r="L2" s="4" t="s">
        <v>292</v>
      </c>
      <c r="M2" s="4" t="s">
        <v>293</v>
      </c>
      <c r="N2" s="5" t="s">
        <v>294</v>
      </c>
      <c r="O2" s="5" t="s">
        <v>295</v>
      </c>
    </row>
    <row r="3" s="1" customFormat="1" ht="16.5" spans="1:15">
      <c r="A3" s="4"/>
      <c r="B3" s="7"/>
      <c r="C3" s="7"/>
      <c r="D3" s="7"/>
      <c r="E3" s="7"/>
      <c r="F3" s="7"/>
      <c r="G3" s="7"/>
      <c r="H3" s="65"/>
      <c r="I3" s="4" t="s">
        <v>258</v>
      </c>
      <c r="J3" s="4" t="s">
        <v>258</v>
      </c>
      <c r="K3" s="4" t="s">
        <v>258</v>
      </c>
      <c r="L3" s="4" t="s">
        <v>258</v>
      </c>
      <c r="M3" s="4" t="s">
        <v>258</v>
      </c>
      <c r="N3" s="7"/>
      <c r="O3" s="7"/>
    </row>
    <row r="4" ht="20" customHeight="1" spans="1:15">
      <c r="A4" s="66">
        <v>1</v>
      </c>
      <c r="B4" s="17" t="s">
        <v>296</v>
      </c>
      <c r="C4" s="17" t="s">
        <v>297</v>
      </c>
      <c r="D4" s="12" t="s">
        <v>298</v>
      </c>
      <c r="E4" s="13" t="s">
        <v>299</v>
      </c>
      <c r="F4" s="12" t="s">
        <v>300</v>
      </c>
      <c r="G4" s="67" t="s">
        <v>65</v>
      </c>
      <c r="H4" s="9" t="s">
        <v>65</v>
      </c>
      <c r="I4" s="70">
        <v>3</v>
      </c>
      <c r="J4" s="71">
        <v>1</v>
      </c>
      <c r="K4" s="71">
        <v>1</v>
      </c>
      <c r="L4" s="71">
        <v>1</v>
      </c>
      <c r="M4" s="9">
        <v>0</v>
      </c>
      <c r="N4" s="9">
        <f t="shared" ref="N4:N8" si="0">SUM(I4:M4)</f>
        <v>6</v>
      </c>
      <c r="O4" s="9" t="s">
        <v>301</v>
      </c>
    </row>
    <row r="5" ht="20" customHeight="1" spans="1:15">
      <c r="A5" s="66">
        <v>2</v>
      </c>
      <c r="B5" s="17" t="s">
        <v>302</v>
      </c>
      <c r="C5" s="17" t="s">
        <v>297</v>
      </c>
      <c r="D5" s="12" t="s">
        <v>303</v>
      </c>
      <c r="E5" s="13" t="s">
        <v>299</v>
      </c>
      <c r="F5" s="12" t="s">
        <v>300</v>
      </c>
      <c r="G5" s="67" t="s">
        <v>65</v>
      </c>
      <c r="H5" s="9" t="s">
        <v>65</v>
      </c>
      <c r="I5" s="71">
        <v>2</v>
      </c>
      <c r="J5" s="71">
        <v>0</v>
      </c>
      <c r="K5" s="71">
        <v>1</v>
      </c>
      <c r="L5" s="71">
        <v>0</v>
      </c>
      <c r="M5" s="71">
        <v>0</v>
      </c>
      <c r="N5" s="9">
        <f t="shared" si="0"/>
        <v>3</v>
      </c>
      <c r="O5" s="9" t="s">
        <v>301</v>
      </c>
    </row>
    <row r="6" ht="20" customHeight="1" spans="1:15">
      <c r="A6" s="66">
        <v>3</v>
      </c>
      <c r="B6" s="17" t="s">
        <v>304</v>
      </c>
      <c r="C6" s="17" t="s">
        <v>297</v>
      </c>
      <c r="D6" s="12" t="s">
        <v>305</v>
      </c>
      <c r="E6" s="13" t="s">
        <v>299</v>
      </c>
      <c r="F6" s="12" t="s">
        <v>300</v>
      </c>
      <c r="G6" s="67" t="s">
        <v>65</v>
      </c>
      <c r="H6" s="9" t="s">
        <v>65</v>
      </c>
      <c r="I6" s="71">
        <v>3</v>
      </c>
      <c r="J6" s="71">
        <v>1</v>
      </c>
      <c r="K6" s="71">
        <v>0</v>
      </c>
      <c r="L6" s="71">
        <v>0</v>
      </c>
      <c r="M6" s="71">
        <v>0</v>
      </c>
      <c r="N6" s="9">
        <f t="shared" si="0"/>
        <v>4</v>
      </c>
      <c r="O6" s="9" t="s">
        <v>301</v>
      </c>
    </row>
    <row r="7" ht="20" customHeight="1" spans="1:15">
      <c r="A7" s="66">
        <v>4</v>
      </c>
      <c r="B7" s="17" t="s">
        <v>306</v>
      </c>
      <c r="C7" s="17" t="s">
        <v>297</v>
      </c>
      <c r="D7" s="12" t="s">
        <v>118</v>
      </c>
      <c r="E7" s="13" t="s">
        <v>299</v>
      </c>
      <c r="F7" s="12" t="s">
        <v>300</v>
      </c>
      <c r="G7" s="67" t="s">
        <v>65</v>
      </c>
      <c r="H7" s="9" t="s">
        <v>65</v>
      </c>
      <c r="I7" s="71">
        <v>2</v>
      </c>
      <c r="J7" s="71">
        <v>0</v>
      </c>
      <c r="K7" s="71">
        <v>1</v>
      </c>
      <c r="L7" s="71">
        <v>0</v>
      </c>
      <c r="M7" s="71">
        <v>0</v>
      </c>
      <c r="N7" s="9">
        <f t="shared" si="0"/>
        <v>3</v>
      </c>
      <c r="O7" s="9" t="s">
        <v>301</v>
      </c>
    </row>
    <row r="8" ht="20" customHeight="1" spans="1:15">
      <c r="A8" s="66">
        <v>5</v>
      </c>
      <c r="B8" s="17" t="s">
        <v>307</v>
      </c>
      <c r="C8" s="17" t="s">
        <v>297</v>
      </c>
      <c r="D8" s="17" t="s">
        <v>308</v>
      </c>
      <c r="E8" s="13" t="s">
        <v>299</v>
      </c>
      <c r="F8" s="12" t="s">
        <v>300</v>
      </c>
      <c r="G8" s="67" t="s">
        <v>65</v>
      </c>
      <c r="H8" s="9" t="s">
        <v>65</v>
      </c>
      <c r="I8" s="71">
        <v>3</v>
      </c>
      <c r="J8" s="71">
        <v>1</v>
      </c>
      <c r="K8" s="71">
        <v>0</v>
      </c>
      <c r="L8" s="71">
        <v>0</v>
      </c>
      <c r="M8" s="71">
        <v>0</v>
      </c>
      <c r="N8" s="9">
        <f t="shared" si="0"/>
        <v>4</v>
      </c>
      <c r="O8" s="9" t="s">
        <v>301</v>
      </c>
    </row>
    <row r="9" ht="20" customHeight="1" spans="1:15">
      <c r="A9" s="9"/>
      <c r="B9" s="53"/>
      <c r="C9" s="53"/>
      <c r="D9" s="53"/>
      <c r="E9" s="54"/>
      <c r="F9" s="53"/>
      <c r="G9" s="9"/>
      <c r="H9" s="10"/>
      <c r="I9" s="70"/>
      <c r="J9" s="71"/>
      <c r="K9" s="71"/>
      <c r="L9" s="71"/>
      <c r="M9" s="9"/>
      <c r="N9" s="9"/>
      <c r="O9" s="10"/>
    </row>
    <row r="10" ht="20" customHeight="1" spans="1:15">
      <c r="A10" s="9"/>
      <c r="B10" s="53"/>
      <c r="C10" s="53"/>
      <c r="D10" s="53"/>
      <c r="E10" s="54"/>
      <c r="F10" s="53"/>
      <c r="G10" s="9"/>
      <c r="H10" s="10"/>
      <c r="I10" s="70"/>
      <c r="J10" s="71"/>
      <c r="K10" s="71"/>
      <c r="L10" s="71"/>
      <c r="M10" s="9"/>
      <c r="N10" s="9"/>
      <c r="O10" s="10"/>
    </row>
    <row r="11" ht="20" customHeight="1" spans="1:15">
      <c r="A11" s="9"/>
      <c r="B11" s="53"/>
      <c r="C11" s="53"/>
      <c r="D11" s="53"/>
      <c r="E11" s="54"/>
      <c r="F11" s="53"/>
      <c r="G11" s="9"/>
      <c r="H11" s="10"/>
      <c r="I11" s="70"/>
      <c r="J11" s="71"/>
      <c r="K11" s="71"/>
      <c r="L11" s="71"/>
      <c r="M11" s="9"/>
      <c r="N11" s="9"/>
      <c r="O11" s="10"/>
    </row>
    <row r="12" s="2" customFormat="1" ht="18.75" spans="1:15">
      <c r="A12" s="18" t="s">
        <v>309</v>
      </c>
      <c r="B12" s="19"/>
      <c r="C12" s="53"/>
      <c r="D12" s="20"/>
      <c r="E12" s="21"/>
      <c r="F12" s="53"/>
      <c r="G12" s="9"/>
      <c r="H12" s="34"/>
      <c r="I12" s="28"/>
      <c r="J12" s="18" t="s">
        <v>310</v>
      </c>
      <c r="K12" s="19"/>
      <c r="L12" s="19"/>
      <c r="M12" s="20"/>
      <c r="N12" s="19"/>
      <c r="O12" s="26"/>
    </row>
    <row r="13" ht="61" customHeight="1" spans="1:15">
      <c r="A13" s="68" t="s">
        <v>311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72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</vt:lpstr>
      <vt:lpstr>验货尺寸表 (尾期第一批)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2024-12-13T07:05:54Z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