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<sst xmlns="http://schemas.openxmlformats.org/spreadsheetml/2006/main" count="1029" uniqueCount="336">
  <si>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</si>
  <si>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</si>
  <si>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</si>
  <si>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</si>
  <si>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</si>
  <si>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</si>
  <si>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</si>
  <si>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</si>
  <si>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</si>
  <si>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</si>
  <si>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</si>
  <si>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</si>
  <si>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</si>
  <si>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</si>
  <si>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</si>
  <si>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</si>
  <si>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</si>
  <si>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</si>
  <si>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</si>
  <si>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</si>
  <si>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</si>
  <si>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</si>
  <si>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</si>
  <si>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</si>
  <si>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</si>
  <si>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</si>
  <si>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</si>
  <si>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</si>
  <si>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</si>
  <si>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</si>
  <si>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</si>
  <si>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</si>
  <si>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</si>
  <si>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</si>
  <si>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</si>
  <si>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</si>
  <si>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</si>
  <si>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</si>
  <si>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</si>
  <si>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</si>
  <si>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</si>
  <si>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</si>
  <si>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</si>
  <si>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</si>
  <si>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</si>
  <si>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</si>
  <si>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</si>
  <si>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</si>
  <si>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</si>
  <si>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</si>
  <si>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</si>
  <si>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</si>
  <si>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</si>
  <si>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</si>
  <si>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</si>
  <si>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</si>
  <si>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</si>
  <si>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</si>
  <si>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</si>
  <si>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</si>
  <si>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</si>
  <si>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</si>
  <si>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QAMMBN85650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</si>
  <si>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</si>
  <si>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</si>
  <si>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</si>
  <si>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</si>
  <si>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</si>
  <si>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</si>
  <si>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</si>
  <si>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</si>
  <si>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</si>
  <si>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</si>
  <si>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</si>
  <si>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</si>
  <si>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</si>
  <si>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</si>
  <si>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</si>
  <si>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</si>
  <si>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CGDD24102500003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</si>
  <si>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</si>
  <si>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</si>
  <si>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</si>
  <si>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</si>
  <si>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</si>
  <si>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</si>
  <si>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</si>
  <si>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</si>
  <si>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</si>
  <si>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</si>
  <si>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</si>
  <si>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</si>
  <si>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</si>
  <si>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</si>
  <si>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</si>
  <si>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</si>
  <si>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</si>
  <si>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</si>
  <si>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</si>
  <si>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</si>
  <si>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</si>
  <si>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</si>
  <si>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</si>
  <si>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</si>
  <si>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</si>
  <si>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</si>
  <si>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</si>
  <si>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</si>
  <si>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</si>
  <si>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</si>
  <si>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</si>
  <si>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</si>
  <si>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卡其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</si>
  <si>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</si>
  <si>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</si>
  <si>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</si>
  <si>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卡其170码2件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</si>
  <si>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</si>
  <si>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</si>
  <si>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</si>
  <si>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</si>
  <si>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</si>
  <si>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1.单针锁链线跳针，针距稀，要调试好衣车</t>
  </si>
  <si>
    <t>2.拼幅起皱不平，侧骨不顺直，省位倒针不牢固</t>
  </si>
  <si>
    <t>3.线头较多，没有清理干净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</si>
  <si>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</si>
  <si>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</si>
  <si>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</si>
  <si>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</si>
  <si>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</si>
  <si>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</si>
  <si>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</si>
  <si>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</si>
  <si>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</si>
  <si>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</si>
  <si>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</si>
  <si>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</si>
  <si>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</si>
  <si>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</si>
  <si>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</si>
  <si>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</si>
  <si>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</si>
  <si>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</si>
  <si>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</si>
  <si>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</si>
  <si>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</si>
  <si>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</si>
  <si>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</si>
  <si>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</si>
  <si>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t>洗前</t>
  </si>
  <si>
    <t>洗后</t>
  </si>
  <si>
    <r>
      <rPr>
        <b/>
        <sz val="11"/>
        <rFont val="宋体"/>
        <charset val="134"/>
      </rPr>
      <t>鲜芋紫</t>
    </r>
    <r>
      <rPr>
        <b/>
        <sz val="11"/>
        <rFont val="Arial"/>
        <charset val="134"/>
      </rPr>
      <t>150</t>
    </r>
  </si>
  <si>
    <t>裤外侧长</t>
  </si>
  <si>
    <t>+0.5</t>
  </si>
  <si>
    <t>+0</t>
  </si>
  <si>
    <t>-1</t>
  </si>
  <si>
    <t>全松紧腰围 平量</t>
  </si>
  <si>
    <t>+2</t>
  </si>
  <si>
    <t>臀围</t>
  </si>
  <si>
    <t>腿围/2</t>
  </si>
  <si>
    <t>+0.2</t>
  </si>
  <si>
    <t>膝围/2</t>
  </si>
  <si>
    <t>+0.4</t>
  </si>
  <si>
    <t>脚口/2平量</t>
  </si>
  <si>
    <t>前裆长</t>
  </si>
  <si>
    <t>+0.6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</si>
  <si>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</si>
  <si>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</si>
  <si>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</si>
  <si>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</si>
  <si>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</si>
  <si>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</si>
  <si>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</si>
  <si>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</si>
  <si>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</si>
  <si>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</si>
  <si>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</si>
  <si>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</si>
  <si>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</si>
  <si>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</si>
  <si>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</si>
  <si>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</si>
  <si>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</si>
  <si>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</si>
  <si>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</si>
  <si>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儿童短裤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</si>
  <si>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</si>
  <si>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±1</t>
  </si>
  <si>
    <t>+1</t>
  </si>
  <si>
    <t>全松紧腰围 拉量</t>
  </si>
  <si>
    <t>/</t>
  </si>
  <si>
    <t>±0.5</t>
  </si>
  <si>
    <t>-0.8</t>
  </si>
  <si>
    <t>+0.3</t>
  </si>
  <si>
    <t>±0.3</t>
  </si>
  <si>
    <t>-0.3</t>
  </si>
  <si>
    <t>脚口/2拉量</t>
  </si>
  <si>
    <t>-0.5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</si>
  <si>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</si>
  <si>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</si>
  <si>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</si>
  <si>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</si>
  <si>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</si>
  <si>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</si>
  <si>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</si>
  <si>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</si>
  <si>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</si>
  <si>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</si>
  <si>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</si>
  <si>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</si>
  <si>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</si>
  <si>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</si>
  <si>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</si>
  <si>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</si>
  <si>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</si>
  <si>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</si>
  <si>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</si>
  <si>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</si>
  <si>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</si>
  <si>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</si>
  <si>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</si>
  <si>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</si>
  <si>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</si>
  <si>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</si>
  <si>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</si>
  <si>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</si>
  <si>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</si>
  <si>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</si>
  <si>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</si>
  <si>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</si>
  <si>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</si>
  <si>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</si>
  <si>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</si>
  <si>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</si>
  <si>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</si>
  <si>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1、左右袋口有高低</t>
  </si>
  <si>
    <t>2、冚脚过骨处不顺直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</si>
  <si>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</si>
  <si>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</si>
  <si>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</si>
  <si>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</si>
  <si>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</si>
  <si>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</si>
  <si>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</si>
  <si>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</si>
  <si>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</si>
  <si>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</si>
  <si>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</si>
  <si>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</si>
  <si>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</si>
  <si>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</si>
  <si>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</si>
  <si>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</si>
  <si>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</si>
  <si>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</si>
  <si>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</si>
  <si>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</si>
  <si>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</si>
  <si>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</si>
  <si>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</si>
  <si>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</si>
  <si>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</si>
  <si>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</si>
  <si>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</si>
  <si>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</si>
  <si>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WU</t>
  </si>
  <si>
    <t>FW08450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</si>
  <si>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</si>
  <si>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</si>
  <si>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</si>
  <si>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</si>
  <si>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</si>
  <si>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</si>
  <si>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</si>
  <si>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</si>
  <si>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冲孔</t>
  </si>
  <si>
    <t>QAMMBM85650</t>
  </si>
  <si>
    <t>制表时间：2024/11/7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</si>
  <si>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</si>
  <si>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</si>
  <si>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</si>
  <si>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</si>
  <si>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</si>
  <si>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</si>
  <si>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</si>
  <si>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</si>
  <si>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</si>
  <si>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</si>
  <si>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</si>
  <si>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</si>
  <si>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</si>
  <si>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</si>
  <si>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</si>
  <si>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</si>
  <si>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</si>
  <si>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</si>
  <si>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</si>
  <si>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</si>
  <si>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</si>
  <si>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</si>
  <si>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</si>
  <si>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</si>
  <si>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</si>
  <si>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</si>
  <si>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</si>
  <si>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</si>
  <si>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</si>
  <si>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制表时间：2024/11/12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</si>
  <si>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</si>
  <si>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</si>
  <si>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</si>
  <si>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</si>
  <si>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</si>
  <si>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</si>
  <si>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</si>
  <si>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</si>
  <si>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</si>
  <si>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</si>
  <si>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</si>
  <si>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</si>
  <si>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</si>
  <si>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</si>
  <si>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</si>
  <si>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</si>
  <si>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左前+右后腿</t>
  </si>
  <si>
    <t>烫标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</si>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</sst>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8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86" applyNumberFormat="0" applyAlignment="0" applyProtection="0">
      <alignment vertical="center"/>
    </xf>
    <xf numFmtId="0" fontId="60" fillId="10" borderId="87" applyNumberFormat="0" applyAlignment="0" applyProtection="0">
      <alignment vertical="center"/>
    </xf>
    <xf numFmtId="0" fontId="61" fillId="10" borderId="86" applyNumberFormat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70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/>
    <xf numFmtId="0" fontId="29" fillId="0" borderId="22" xfId="0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37" fillId="0" borderId="24" xfId="54" applyNumberFormat="1" applyFont="1" applyFill="1" applyBorder="1" applyAlignment="1">
      <alignment horizontal="center" vertical="center"/>
    </xf>
    <xf numFmtId="49" fontId="37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40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40" fillId="0" borderId="28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0" fillId="0" borderId="3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7" xfId="52" applyFont="1" applyFill="1" applyBorder="1" applyAlignment="1">
      <alignment vertical="center"/>
    </xf>
    <xf numFmtId="0" fontId="40" fillId="0" borderId="33" xfId="52" applyFont="1" applyFill="1" applyBorder="1" applyAlignment="1">
      <alignment vertical="center"/>
    </xf>
    <xf numFmtId="0" fontId="40" fillId="0" borderId="34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40" fillId="0" borderId="31" xfId="52" applyFont="1" applyFill="1" applyBorder="1" applyAlignment="1">
      <alignment horizontal="left" vertical="center"/>
    </xf>
    <xf numFmtId="0" fontId="19" fillId="0" borderId="32" xfId="52" applyFill="1" applyBorder="1" applyAlignment="1">
      <alignment horizontal="center" vertical="center"/>
    </xf>
    <xf numFmtId="0" fontId="40" fillId="0" borderId="38" xfId="52" applyFont="1" applyFill="1" applyBorder="1" applyAlignment="1">
      <alignment horizontal="center" vertical="center"/>
    </xf>
    <xf numFmtId="0" fontId="40" fillId="0" borderId="39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righ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43" xfId="52" applyFont="1" applyFill="1" applyBorder="1" applyAlignment="1">
      <alignment vertical="center"/>
    </xf>
    <xf numFmtId="0" fontId="26" fillId="0" borderId="44" xfId="52" applyFont="1" applyFill="1" applyBorder="1" applyAlignment="1">
      <alignment horizontal="center" vertical="center"/>
    </xf>
    <xf numFmtId="0" fontId="38" fillId="0" borderId="44" xfId="52" applyFont="1" applyFill="1" applyBorder="1" applyAlignment="1">
      <alignment horizontal="left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 wrapText="1"/>
    </xf>
    <xf numFmtId="0" fontId="19" fillId="0" borderId="42" xfId="52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18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10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0" fillId="0" borderId="47" xfId="52" applyFont="1" applyBorder="1" applyAlignment="1">
      <alignment horizontal="center" vertical="center"/>
    </xf>
    <xf numFmtId="0" fontId="38" fillId="0" borderId="47" xfId="52" applyFont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41" xfId="52" applyFont="1" applyBorder="1" applyAlignment="1">
      <alignment horizontal="center" vertical="center"/>
    </xf>
    <xf numFmtId="0" fontId="10" fillId="0" borderId="27" xfId="52" applyFont="1" applyBorder="1" applyAlignment="1">
      <alignment horizontal="center" vertical="center"/>
    </xf>
    <xf numFmtId="0" fontId="10" fillId="0" borderId="28" xfId="52" applyFont="1" applyBorder="1" applyAlignment="1">
      <alignment horizontal="center" vertical="center"/>
    </xf>
    <xf numFmtId="0" fontId="10" fillId="0" borderId="41" xfId="52" applyFont="1" applyBorder="1" applyAlignment="1">
      <alignment horizontal="center" vertical="center"/>
    </xf>
    <xf numFmtId="0" fontId="38" fillId="0" borderId="30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38" fillId="0" borderId="30" xfId="52" applyFont="1" applyBorder="1" applyAlignment="1">
      <alignment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38" fillId="0" borderId="21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14" fontId="22" fillId="0" borderId="32" xfId="52" applyNumberFormat="1" applyFont="1" applyBorder="1" applyAlignment="1">
      <alignment horizontal="center" vertical="center"/>
    </xf>
    <xf numFmtId="14" fontId="22" fillId="0" borderId="42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8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1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1" xfId="52" applyFont="1" applyBorder="1" applyAlignment="1">
      <alignment horizontal="center" vertical="center"/>
    </xf>
    <xf numFmtId="0" fontId="38" fillId="0" borderId="32" xfId="52" applyFont="1" applyBorder="1" applyAlignment="1">
      <alignment horizontal="center" vertical="center"/>
    </xf>
    <xf numFmtId="0" fontId="38" fillId="0" borderId="30" xfId="52" applyFont="1" applyBorder="1" applyAlignment="1">
      <alignment horizontal="center" vertical="center"/>
    </xf>
    <xf numFmtId="0" fontId="38" fillId="0" borderId="21" xfId="52" applyFont="1" applyBorder="1" applyAlignment="1">
      <alignment horizontal="center" vertical="center"/>
    </xf>
    <xf numFmtId="0" fontId="40" fillId="0" borderId="21" xfId="52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55" xfId="52" applyFont="1" applyBorder="1" applyAlignment="1">
      <alignment horizontal="center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57" xfId="52" applyFont="1" applyFill="1" applyBorder="1" applyAlignment="1">
      <alignment horizontal="center" vertical="center"/>
    </xf>
    <xf numFmtId="0" fontId="10" fillId="0" borderId="58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38" fillId="0" borderId="42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0" fontId="40" fillId="0" borderId="41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44" xfId="52" applyFont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38" fillId="0" borderId="42" xfId="52" applyFont="1" applyBorder="1" applyAlignment="1">
      <alignment horizontal="center" vertical="center"/>
    </xf>
    <xf numFmtId="0" fontId="40" fillId="0" borderId="29" xfId="52" applyFont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38" fillId="0" borderId="44" xfId="52" applyFont="1" applyBorder="1" applyAlignment="1">
      <alignment horizontal="left" vertical="center"/>
    </xf>
    <xf numFmtId="0" fontId="22" fillId="0" borderId="60" xfId="52" applyFont="1" applyBorder="1" applyAlignment="1">
      <alignment horizontal="center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4" fontId="25" fillId="0" borderId="0" xfId="53" applyNumberFormat="1" applyFont="1" applyFill="1" applyAlignment="1">
      <alignment horizontal="left"/>
    </xf>
    <xf numFmtId="0" fontId="19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38" fillId="0" borderId="63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38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38" fillId="0" borderId="58" xfId="52" applyFont="1" applyBorder="1" applyAlignment="1">
      <alignment vertical="center"/>
    </xf>
    <xf numFmtId="0" fontId="38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38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8" fillId="0" borderId="52" xfId="52" applyFont="1" applyBorder="1" applyAlignment="1">
      <alignment horizontal="left" vertical="center" wrapText="1"/>
    </xf>
    <xf numFmtId="0" fontId="38" fillId="0" borderId="53" xfId="52" applyFont="1" applyBorder="1" applyAlignment="1">
      <alignment horizontal="left" vertical="center" wrapText="1"/>
    </xf>
    <xf numFmtId="0" fontId="38" fillId="0" borderId="64" xfId="52" applyFont="1" applyBorder="1" applyAlignment="1">
      <alignment horizontal="left" vertical="center"/>
    </xf>
    <xf numFmtId="0" fontId="38" fillId="0" borderId="65" xfId="52" applyFont="1" applyBorder="1" applyAlignment="1">
      <alignment horizontal="left" vertical="center"/>
    </xf>
    <xf numFmtId="0" fontId="43" fillId="0" borderId="6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8" xfId="52" applyNumberFormat="1" applyFont="1" applyBorder="1" applyAlignment="1">
      <alignment horizontal="center" vertic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58" xfId="52" applyFont="1" applyFill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3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10" fillId="0" borderId="46" xfId="52" applyFont="1" applyBorder="1" applyAlignment="1">
      <alignment vertical="center"/>
    </xf>
    <xf numFmtId="0" fontId="45" fillId="0" borderId="55" xfId="52" applyFont="1" applyBorder="1" applyAlignment="1">
      <alignment horizontal="center" vertical="center"/>
    </xf>
    <xf numFmtId="0" fontId="10" fillId="0" borderId="47" xfId="52" applyFont="1" applyBorder="1" applyAlignment="1">
      <alignment vertical="center"/>
    </xf>
    <xf numFmtId="0" fontId="22" fillId="0" borderId="69" xfId="52" applyFont="1" applyBorder="1" applyAlignment="1">
      <alignment vertical="center"/>
    </xf>
    <xf numFmtId="0" fontId="10" fillId="0" borderId="69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0" fillId="0" borderId="38" xfId="52" applyFont="1" applyBorder="1" applyAlignment="1">
      <alignment horizontal="center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38" fillId="0" borderId="71" xfId="52" applyFont="1" applyBorder="1" applyAlignment="1">
      <alignment horizontal="left" vertical="center"/>
    </xf>
    <xf numFmtId="0" fontId="10" fillId="0" borderId="61" xfId="52" applyFont="1" applyBorder="1" applyAlignment="1">
      <alignment horizontal="left" vertical="center"/>
    </xf>
    <xf numFmtId="0" fontId="22" fillId="0" borderId="6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5" xfId="52" applyFont="1" applyBorder="1" applyAlignment="1">
      <alignment horizontal="left" vertical="center" wrapText="1"/>
    </xf>
    <xf numFmtId="0" fontId="38" fillId="0" borderId="62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0" fillId="0" borderId="62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0" fillId="0" borderId="73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47" fillId="0" borderId="74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8" fillId="0" borderId="76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47" fillId="0" borderId="79" xfId="0" applyFont="1" applyBorder="1" applyAlignment="1">
      <alignment horizontal="center" vertical="center" wrapText="1"/>
    </xf>
    <xf numFmtId="0" fontId="48" fillId="0" borderId="80" xfId="0" applyFont="1" applyBorder="1" applyAlignment="1">
      <alignment horizontal="center" vertical="center"/>
    </xf>
    <xf numFmtId="0" fontId="48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632460</xdr:colOff>
      <xdr:row>2</xdr:row>
      <xdr:rowOff>72390</xdr:rowOff>
    </xdr:from>
    <xdr:to>
      <xdr:col>8</xdr:col>
      <xdr:colOff>1005205</xdr:colOff>
      <xdr:row>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653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641985</xdr:colOff>
      <xdr:row>3</xdr:row>
      <xdr:rowOff>259080</xdr:rowOff>
    </xdr:from>
    <xdr:to>
      <xdr:col>8</xdr:col>
      <xdr:colOff>965835</xdr:colOff>
      <xdr:row>4</xdr:row>
      <xdr:rowOff>312420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2845" y="1221105"/>
          <a:ext cx="13906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3</xdr:row>
      <xdr:rowOff>72390</xdr:rowOff>
    </xdr:from>
    <xdr:to>
      <xdr:col>8</xdr:col>
      <xdr:colOff>1005205</xdr:colOff>
      <xdr:row>4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034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4</xdr:row>
      <xdr:rowOff>72390</xdr:rowOff>
    </xdr:from>
    <xdr:to>
      <xdr:col>8</xdr:col>
      <xdr:colOff>1005205</xdr:colOff>
      <xdr:row>5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415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5</xdr:row>
      <xdr:rowOff>72390</xdr:rowOff>
    </xdr:from>
    <xdr:to>
      <xdr:col>8</xdr:col>
      <xdr:colOff>1005205</xdr:colOff>
      <xdr:row>6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796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6</xdr:row>
      <xdr:rowOff>72390</xdr:rowOff>
    </xdr:from>
    <xdr:to>
      <xdr:col>8</xdr:col>
      <xdr:colOff>1005205</xdr:colOff>
      <xdr:row>7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177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7</xdr:row>
      <xdr:rowOff>72390</xdr:rowOff>
    </xdr:from>
    <xdr:to>
      <xdr:col>8</xdr:col>
      <xdr:colOff>1005205</xdr:colOff>
      <xdr:row>8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558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H16" sqref="H16:K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281</v>
      </c>
      <c r="H2" s="4"/>
      <c r="I2" s="4" t="s">
        <v>282</v>
      </c>
      <c r="J2" s="4"/>
      <c r="K2" s="6" t="s">
        <v>283</v>
      </c>
      <c r="L2" s="69" t="s">
        <v>284</v>
      </c>
      <c r="M2" s="19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70"/>
      <c r="M3" s="20"/>
    </row>
    <row r="4" ht="22" customHeight="1" spans="1:13">
      <c r="A4" s="60">
        <v>1</v>
      </c>
      <c r="B4" s="23" t="s">
        <v>269</v>
      </c>
      <c r="C4" s="24" t="s">
        <v>265</v>
      </c>
      <c r="D4" s="23" t="s">
        <v>266</v>
      </c>
      <c r="E4" s="23" t="s">
        <v>267</v>
      </c>
      <c r="F4" s="25" t="s">
        <v>268</v>
      </c>
      <c r="G4" s="61">
        <v>-0.03</v>
      </c>
      <c r="H4" s="61">
        <v>0</v>
      </c>
      <c r="I4" s="61">
        <v>-0.03</v>
      </c>
      <c r="J4" s="61">
        <v>0</v>
      </c>
      <c r="K4" s="65"/>
      <c r="L4" s="9" t="s">
        <v>95</v>
      </c>
      <c r="M4" s="9" t="s">
        <v>288</v>
      </c>
    </row>
    <row r="5" ht="22" customHeight="1" spans="1:13">
      <c r="A5" s="60">
        <v>2</v>
      </c>
      <c r="B5" s="23" t="s">
        <v>269</v>
      </c>
      <c r="C5" s="24" t="s">
        <v>265</v>
      </c>
      <c r="D5" s="23" t="s">
        <v>266</v>
      </c>
      <c r="E5" s="23" t="s">
        <v>270</v>
      </c>
      <c r="F5" s="25" t="s">
        <v>268</v>
      </c>
      <c r="G5" s="61">
        <v>-0.03</v>
      </c>
      <c r="H5" s="61">
        <v>0</v>
      </c>
      <c r="I5" s="61">
        <v>-0.03</v>
      </c>
      <c r="J5" s="61">
        <v>0</v>
      </c>
      <c r="K5" s="65"/>
      <c r="L5" s="9" t="s">
        <v>95</v>
      </c>
      <c r="M5" s="9" t="s">
        <v>288</v>
      </c>
    </row>
    <row r="6" ht="22" customHeight="1" spans="1:13">
      <c r="A6" s="60">
        <v>3</v>
      </c>
      <c r="B6" s="23" t="s">
        <v>269</v>
      </c>
      <c r="C6" s="24" t="s">
        <v>265</v>
      </c>
      <c r="D6" s="23" t="s">
        <v>266</v>
      </c>
      <c r="E6" s="23" t="s">
        <v>271</v>
      </c>
      <c r="F6" s="25" t="s">
        <v>268</v>
      </c>
      <c r="G6" s="61">
        <v>-0.02</v>
      </c>
      <c r="H6" s="61">
        <v>-0.01</v>
      </c>
      <c r="I6" s="61">
        <v>-0.02</v>
      </c>
      <c r="J6" s="61">
        <v>-0.01</v>
      </c>
      <c r="K6" s="65"/>
      <c r="L6" s="9" t="s">
        <v>95</v>
      </c>
      <c r="M6" s="9" t="s">
        <v>288</v>
      </c>
    </row>
    <row r="7" ht="22" customHeight="1" spans="1:13">
      <c r="A7" s="60">
        <v>4</v>
      </c>
      <c r="B7" s="23" t="s">
        <v>269</v>
      </c>
      <c r="C7" s="24" t="s">
        <v>265</v>
      </c>
      <c r="D7" s="23" t="s">
        <v>266</v>
      </c>
      <c r="E7" s="23" t="s">
        <v>272</v>
      </c>
      <c r="F7" s="25" t="s">
        <v>268</v>
      </c>
      <c r="G7" s="61">
        <v>-0.03</v>
      </c>
      <c r="H7" s="61">
        <v>0</v>
      </c>
      <c r="I7" s="61">
        <v>-0.03</v>
      </c>
      <c r="J7" s="61">
        <v>0</v>
      </c>
      <c r="K7" s="65"/>
      <c r="L7" s="9" t="s">
        <v>95</v>
      </c>
      <c r="M7" s="9" t="s">
        <v>288</v>
      </c>
    </row>
    <row r="8" ht="22" customHeight="1" spans="1:13">
      <c r="A8" s="60">
        <v>5</v>
      </c>
      <c r="B8" s="23" t="s">
        <v>269</v>
      </c>
      <c r="C8" s="24" t="s">
        <v>265</v>
      </c>
      <c r="D8" s="23" t="s">
        <v>266</v>
      </c>
      <c r="E8" s="27" t="s">
        <v>273</v>
      </c>
      <c r="F8" s="25" t="s">
        <v>268</v>
      </c>
      <c r="G8" s="61">
        <v>-0.02</v>
      </c>
      <c r="H8" s="61">
        <v>0</v>
      </c>
      <c r="I8" s="61">
        <v>-0.02</v>
      </c>
      <c r="J8" s="61">
        <v>-0.01</v>
      </c>
      <c r="K8" s="65"/>
      <c r="L8" s="9" t="s">
        <v>95</v>
      </c>
      <c r="M8" s="9" t="s">
        <v>288</v>
      </c>
    </row>
    <row r="9" ht="22" customHeight="1" spans="1:13">
      <c r="A9" s="60">
        <v>6</v>
      </c>
      <c r="B9" s="23" t="s">
        <v>269</v>
      </c>
      <c r="C9" s="24" t="s">
        <v>265</v>
      </c>
      <c r="D9" s="23" t="s">
        <v>266</v>
      </c>
      <c r="E9" s="23" t="s">
        <v>274</v>
      </c>
      <c r="F9" s="25" t="s">
        <v>268</v>
      </c>
      <c r="G9" s="61">
        <v>-0.02</v>
      </c>
      <c r="H9" s="61">
        <v>0</v>
      </c>
      <c r="I9" s="61">
        <v>-0.02</v>
      </c>
      <c r="J9" s="61">
        <v>-0.01</v>
      </c>
      <c r="K9" s="65"/>
      <c r="L9" s="9" t="s">
        <v>95</v>
      </c>
      <c r="M9" s="9" t="s">
        <v>288</v>
      </c>
    </row>
    <row r="10" ht="22" customHeight="1" spans="1:13">
      <c r="A10" s="60">
        <v>7</v>
      </c>
      <c r="B10" s="23" t="s">
        <v>269</v>
      </c>
      <c r="C10" s="24"/>
      <c r="D10" s="23" t="s">
        <v>275</v>
      </c>
      <c r="E10" s="23" t="s">
        <v>274</v>
      </c>
      <c r="F10" s="25" t="s">
        <v>276</v>
      </c>
      <c r="G10" s="61">
        <v>-0.01</v>
      </c>
      <c r="H10" s="61">
        <v>-0.02</v>
      </c>
      <c r="I10" s="61">
        <v>-0.03</v>
      </c>
      <c r="J10" s="61">
        <v>-0.01</v>
      </c>
      <c r="K10" s="65"/>
      <c r="L10" s="9" t="s">
        <v>95</v>
      </c>
      <c r="M10" s="9" t="s">
        <v>288</v>
      </c>
    </row>
    <row r="11" ht="22" customHeight="1" spans="1:13">
      <c r="A11" s="60">
        <v>8</v>
      </c>
      <c r="B11" s="23" t="s">
        <v>269</v>
      </c>
      <c r="C11" s="24"/>
      <c r="D11" s="23" t="s">
        <v>275</v>
      </c>
      <c r="E11" s="23" t="s">
        <v>270</v>
      </c>
      <c r="F11" s="25" t="s">
        <v>276</v>
      </c>
      <c r="G11" s="61">
        <v>-0.015</v>
      </c>
      <c r="H11" s="61">
        <v>-0.01</v>
      </c>
      <c r="I11" s="61">
        <v>-0.02</v>
      </c>
      <c r="J11" s="61">
        <v>-0.01</v>
      </c>
      <c r="K11" s="65"/>
      <c r="L11" s="9" t="s">
        <v>95</v>
      </c>
      <c r="M11" s="9" t="s">
        <v>288</v>
      </c>
    </row>
    <row r="12" ht="22" customHeight="1" spans="1:13">
      <c r="A12" s="60">
        <v>9</v>
      </c>
      <c r="B12" s="23" t="s">
        <v>269</v>
      </c>
      <c r="C12" s="24"/>
      <c r="D12" s="23" t="s">
        <v>275</v>
      </c>
      <c r="E12" s="23" t="s">
        <v>272</v>
      </c>
      <c r="F12" s="25" t="s">
        <v>276</v>
      </c>
      <c r="G12" s="61">
        <v>-0.02</v>
      </c>
      <c r="H12" s="61">
        <v>-0.01</v>
      </c>
      <c r="I12" s="61">
        <v>-0.02</v>
      </c>
      <c r="J12" s="61">
        <v>-0.01</v>
      </c>
      <c r="K12" s="65"/>
      <c r="L12" s="9" t="s">
        <v>95</v>
      </c>
      <c r="M12" s="9" t="s">
        <v>288</v>
      </c>
    </row>
    <row r="13" ht="22" customHeight="1" spans="1:13">
      <c r="A13" s="60">
        <v>10</v>
      </c>
      <c r="B13" s="23" t="s">
        <v>269</v>
      </c>
      <c r="C13" s="24"/>
      <c r="D13" s="23" t="s">
        <v>275</v>
      </c>
      <c r="E13" s="27" t="s">
        <v>273</v>
      </c>
      <c r="F13" s="25" t="s">
        <v>276</v>
      </c>
      <c r="G13" s="61">
        <v>-0.02</v>
      </c>
      <c r="H13" s="61">
        <v>-0.02</v>
      </c>
      <c r="I13" s="61">
        <v>-0.01</v>
      </c>
      <c r="J13" s="61">
        <v>-0.01</v>
      </c>
      <c r="K13" s="65"/>
      <c r="L13" s="9" t="s">
        <v>95</v>
      </c>
      <c r="M13" s="9" t="s">
        <v>288</v>
      </c>
    </row>
    <row r="14" ht="22" customHeight="1" spans="1:13">
      <c r="A14" s="60"/>
      <c r="B14" s="62"/>
      <c r="C14" s="63"/>
      <c r="D14" s="63"/>
      <c r="E14" s="63"/>
      <c r="F14" s="64"/>
      <c r="G14" s="65"/>
      <c r="H14" s="66"/>
      <c r="I14" s="66"/>
      <c r="J14" s="66"/>
      <c r="K14" s="65"/>
      <c r="L14" s="10"/>
      <c r="M14" s="10"/>
    </row>
    <row r="15" ht="22" customHeight="1" spans="1:13">
      <c r="A15" s="60"/>
      <c r="B15" s="62"/>
      <c r="C15" s="63"/>
      <c r="D15" s="63"/>
      <c r="E15" s="63"/>
      <c r="F15" s="64"/>
      <c r="G15" s="65"/>
      <c r="H15" s="66"/>
      <c r="I15" s="66"/>
      <c r="J15" s="66"/>
      <c r="K15" s="65"/>
      <c r="L15" s="10"/>
      <c r="M15" s="10"/>
    </row>
    <row r="16" s="2" customFormat="1" ht="18.75" spans="1:13">
      <c r="A16" s="13" t="s">
        <v>289</v>
      </c>
      <c r="B16" s="14"/>
      <c r="C16" s="14"/>
      <c r="D16" s="63"/>
      <c r="E16" s="15"/>
      <c r="F16" s="64"/>
      <c r="G16" s="33"/>
      <c r="H16" s="13" t="s">
        <v>278</v>
      </c>
      <c r="I16" s="14"/>
      <c r="J16" s="14"/>
      <c r="K16" s="15"/>
      <c r="L16" s="71"/>
      <c r="M16" s="21"/>
    </row>
    <row r="17" ht="84" customHeight="1" spans="1:13">
      <c r="A17" s="67" t="s">
        <v>290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2"/>
    </row>
  </sheetData>
  <mergeCells count="15">
    <mergeCell ref="A1:M1"/>
    <mergeCell ref="G2:H2"/>
    <mergeCell ref="I2:J2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10" sqref="A10:A13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0" t="s">
        <v>293</v>
      </c>
      <c r="H2" s="41"/>
      <c r="I2" s="57"/>
      <c r="J2" s="40" t="s">
        <v>294</v>
      </c>
      <c r="K2" s="41"/>
      <c r="L2" s="57"/>
      <c r="M2" s="40" t="s">
        <v>295</v>
      </c>
      <c r="N2" s="41"/>
      <c r="O2" s="57"/>
      <c r="P2" s="40" t="s">
        <v>296</v>
      </c>
      <c r="Q2" s="41"/>
      <c r="R2" s="57"/>
      <c r="S2" s="41" t="s">
        <v>297</v>
      </c>
      <c r="T2" s="41"/>
      <c r="U2" s="57"/>
      <c r="V2" s="36" t="s">
        <v>298</v>
      </c>
      <c r="W2" s="36" t="s">
        <v>264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299</v>
      </c>
      <c r="H3" s="4" t="s">
        <v>67</v>
      </c>
      <c r="I3" s="4" t="s">
        <v>255</v>
      </c>
      <c r="J3" s="4" t="s">
        <v>299</v>
      </c>
      <c r="K3" s="4" t="s">
        <v>67</v>
      </c>
      <c r="L3" s="4" t="s">
        <v>255</v>
      </c>
      <c r="M3" s="4" t="s">
        <v>299</v>
      </c>
      <c r="N3" s="4" t="s">
        <v>67</v>
      </c>
      <c r="O3" s="4" t="s">
        <v>255</v>
      </c>
      <c r="P3" s="4" t="s">
        <v>299</v>
      </c>
      <c r="Q3" s="4" t="s">
        <v>67</v>
      </c>
      <c r="R3" s="4" t="s">
        <v>255</v>
      </c>
      <c r="S3" s="4" t="s">
        <v>299</v>
      </c>
      <c r="T3" s="4" t="s">
        <v>67</v>
      </c>
      <c r="U3" s="4" t="s">
        <v>255</v>
      </c>
      <c r="V3" s="59"/>
      <c r="W3" s="59"/>
    </row>
    <row r="4" ht="18.75" spans="1:23">
      <c r="A4" s="43" t="s">
        <v>300</v>
      </c>
      <c r="B4" s="23" t="s">
        <v>269</v>
      </c>
      <c r="C4" s="24" t="s">
        <v>265</v>
      </c>
      <c r="D4" s="23" t="s">
        <v>266</v>
      </c>
      <c r="E4" s="23" t="s">
        <v>267</v>
      </c>
      <c r="F4" s="25" t="s">
        <v>268</v>
      </c>
      <c r="G4" s="44"/>
      <c r="H4" s="45"/>
      <c r="I4" s="45"/>
      <c r="J4" s="45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301</v>
      </c>
      <c r="W4" s="9"/>
    </row>
    <row r="5" ht="18.75" spans="1:23">
      <c r="A5" s="46" t="s">
        <v>300</v>
      </c>
      <c r="B5" s="23" t="s">
        <v>269</v>
      </c>
      <c r="C5" s="24" t="s">
        <v>265</v>
      </c>
      <c r="D5" s="23" t="s">
        <v>266</v>
      </c>
      <c r="E5" s="23" t="s">
        <v>270</v>
      </c>
      <c r="F5" s="25" t="s">
        <v>268</v>
      </c>
      <c r="G5" s="47" t="s">
        <v>302</v>
      </c>
      <c r="H5" s="48"/>
      <c r="I5" s="58"/>
      <c r="J5" s="47" t="s">
        <v>303</v>
      </c>
      <c r="K5" s="48"/>
      <c r="L5" s="58"/>
      <c r="M5" s="40" t="s">
        <v>304</v>
      </c>
      <c r="N5" s="41"/>
      <c r="O5" s="57"/>
      <c r="P5" s="40" t="s">
        <v>305</v>
      </c>
      <c r="Q5" s="41"/>
      <c r="R5" s="57"/>
      <c r="S5" s="41" t="s">
        <v>306</v>
      </c>
      <c r="T5" s="41"/>
      <c r="U5" s="57"/>
      <c r="V5" s="9"/>
      <c r="W5" s="9"/>
    </row>
    <row r="6" ht="18.75" spans="1:23">
      <c r="A6" s="46" t="s">
        <v>300</v>
      </c>
      <c r="B6" s="23" t="s">
        <v>269</v>
      </c>
      <c r="C6" s="24" t="s">
        <v>265</v>
      </c>
      <c r="D6" s="23" t="s">
        <v>266</v>
      </c>
      <c r="E6" s="23" t="s">
        <v>271</v>
      </c>
      <c r="F6" s="25" t="s">
        <v>268</v>
      </c>
      <c r="G6" s="49" t="s">
        <v>299</v>
      </c>
      <c r="H6" s="49" t="s">
        <v>67</v>
      </c>
      <c r="I6" s="49" t="s">
        <v>255</v>
      </c>
      <c r="J6" s="49" t="s">
        <v>299</v>
      </c>
      <c r="K6" s="49" t="s">
        <v>67</v>
      </c>
      <c r="L6" s="49" t="s">
        <v>255</v>
      </c>
      <c r="M6" s="4" t="s">
        <v>299</v>
      </c>
      <c r="N6" s="4" t="s">
        <v>67</v>
      </c>
      <c r="O6" s="4" t="s">
        <v>255</v>
      </c>
      <c r="P6" s="4" t="s">
        <v>299</v>
      </c>
      <c r="Q6" s="4" t="s">
        <v>67</v>
      </c>
      <c r="R6" s="4" t="s">
        <v>255</v>
      </c>
      <c r="S6" s="4" t="s">
        <v>299</v>
      </c>
      <c r="T6" s="4" t="s">
        <v>67</v>
      </c>
      <c r="U6" s="4" t="s">
        <v>255</v>
      </c>
      <c r="V6" s="9"/>
      <c r="W6" s="9"/>
    </row>
    <row r="7" ht="18.75" spans="1:23">
      <c r="A7" s="50" t="s">
        <v>300</v>
      </c>
      <c r="B7" s="23" t="s">
        <v>269</v>
      </c>
      <c r="C7" s="24" t="s">
        <v>265</v>
      </c>
      <c r="D7" s="23" t="s">
        <v>266</v>
      </c>
      <c r="E7" s="23" t="s">
        <v>272</v>
      </c>
      <c r="F7" s="25" t="s">
        <v>268</v>
      </c>
      <c r="G7" s="26"/>
      <c r="H7" s="45"/>
      <c r="I7" s="45"/>
      <c r="J7" s="45"/>
      <c r="K7" s="45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6" t="s">
        <v>300</v>
      </c>
      <c r="B8" s="23" t="s">
        <v>269</v>
      </c>
      <c r="C8" s="24" t="s">
        <v>265</v>
      </c>
      <c r="D8" s="23" t="s">
        <v>266</v>
      </c>
      <c r="E8" s="27" t="s">
        <v>273</v>
      </c>
      <c r="F8" s="25" t="s">
        <v>268</v>
      </c>
      <c r="G8" s="9"/>
      <c r="H8" s="45"/>
      <c r="I8" s="4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0" t="s">
        <v>300</v>
      </c>
      <c r="B9" s="23" t="s">
        <v>269</v>
      </c>
      <c r="C9" s="24" t="s">
        <v>265</v>
      </c>
      <c r="D9" s="23" t="s">
        <v>266</v>
      </c>
      <c r="E9" s="23" t="s">
        <v>274</v>
      </c>
      <c r="F9" s="25" t="s">
        <v>268</v>
      </c>
      <c r="G9" s="9"/>
      <c r="H9" s="45"/>
      <c r="I9" s="4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8.75" spans="1:23">
      <c r="A10" s="46" t="s">
        <v>300</v>
      </c>
      <c r="B10" s="23" t="s">
        <v>269</v>
      </c>
      <c r="C10" s="51"/>
      <c r="D10" s="23" t="s">
        <v>275</v>
      </c>
      <c r="E10" s="23" t="s">
        <v>274</v>
      </c>
      <c r="F10" s="25" t="s">
        <v>276</v>
      </c>
      <c r="G10" s="9"/>
      <c r="H10" s="45"/>
      <c r="I10" s="4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8.75" spans="1:23">
      <c r="A11" s="50" t="s">
        <v>300</v>
      </c>
      <c r="B11" s="23" t="s">
        <v>269</v>
      </c>
      <c r="C11" s="52"/>
      <c r="D11" s="23" t="s">
        <v>275</v>
      </c>
      <c r="E11" s="23" t="s">
        <v>270</v>
      </c>
      <c r="F11" s="25" t="s">
        <v>276</v>
      </c>
      <c r="G11" s="9"/>
      <c r="H11" s="45"/>
      <c r="I11" s="4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8.75" spans="1:23">
      <c r="A12" s="46" t="s">
        <v>300</v>
      </c>
      <c r="B12" s="23" t="s">
        <v>269</v>
      </c>
      <c r="C12" s="52"/>
      <c r="D12" s="23" t="s">
        <v>275</v>
      </c>
      <c r="E12" s="23" t="s">
        <v>272</v>
      </c>
      <c r="F12" s="25" t="s">
        <v>276</v>
      </c>
      <c r="G12" s="9"/>
      <c r="H12" s="45"/>
      <c r="I12" s="4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8.75" spans="1:23">
      <c r="A13" s="50" t="s">
        <v>300</v>
      </c>
      <c r="B13" s="23" t="s">
        <v>269</v>
      </c>
      <c r="C13" s="53"/>
      <c r="D13" s="23" t="s">
        <v>275</v>
      </c>
      <c r="E13" s="27" t="s">
        <v>273</v>
      </c>
      <c r="F13" s="25" t="s">
        <v>276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54"/>
      <c r="B16" s="54"/>
      <c r="C16" s="54"/>
      <c r="D16" s="54"/>
      <c r="E16" s="54"/>
      <c r="F16" s="5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53"/>
      <c r="B17" s="53"/>
      <c r="C17" s="53"/>
      <c r="D17" s="53"/>
      <c r="E17" s="53"/>
      <c r="F17" s="5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="2" customFormat="1" ht="33" customHeight="1" spans="1:23">
      <c r="A19" s="13" t="s">
        <v>307</v>
      </c>
      <c r="B19" s="14"/>
      <c r="C19" s="14"/>
      <c r="D19" s="14"/>
      <c r="E19" s="15"/>
      <c r="F19" s="16"/>
      <c r="G19" s="33"/>
      <c r="H19" s="39"/>
      <c r="I19" s="39"/>
      <c r="J19" s="13" t="s">
        <v>278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4"/>
      <c r="W19" s="21"/>
    </row>
    <row r="20" ht="80" customHeight="1" spans="1:23">
      <c r="A20" s="55" t="s">
        <v>308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</sheetData>
  <mergeCells count="3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14:A15"/>
    <mergeCell ref="A16:A17"/>
    <mergeCell ref="B2:B3"/>
    <mergeCell ref="B14:B15"/>
    <mergeCell ref="B16:B17"/>
    <mergeCell ref="C2:C3"/>
    <mergeCell ref="C10:C13"/>
    <mergeCell ref="C14:C15"/>
    <mergeCell ref="C16:C17"/>
    <mergeCell ref="D2:D3"/>
    <mergeCell ref="D14:D15"/>
    <mergeCell ref="D16:D17"/>
    <mergeCell ref="E2:E3"/>
    <mergeCell ref="E14:E15"/>
    <mergeCell ref="E16:E17"/>
    <mergeCell ref="F2:F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310</v>
      </c>
      <c r="B2" s="36" t="s">
        <v>251</v>
      </c>
      <c r="C2" s="36" t="s">
        <v>252</v>
      </c>
      <c r="D2" s="36" t="s">
        <v>253</v>
      </c>
      <c r="E2" s="36" t="s">
        <v>254</v>
      </c>
      <c r="F2" s="36" t="s">
        <v>255</v>
      </c>
      <c r="G2" s="35" t="s">
        <v>311</v>
      </c>
      <c r="H2" s="35" t="s">
        <v>312</v>
      </c>
      <c r="I2" s="35" t="s">
        <v>313</v>
      </c>
      <c r="J2" s="35" t="s">
        <v>312</v>
      </c>
      <c r="K2" s="35" t="s">
        <v>314</v>
      </c>
      <c r="L2" s="35" t="s">
        <v>312</v>
      </c>
      <c r="M2" s="36" t="s">
        <v>298</v>
      </c>
      <c r="N2" s="36" t="s">
        <v>264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310</v>
      </c>
      <c r="B4" s="38" t="s">
        <v>315</v>
      </c>
      <c r="C4" s="38" t="s">
        <v>299</v>
      </c>
      <c r="D4" s="38" t="s">
        <v>253</v>
      </c>
      <c r="E4" s="36" t="s">
        <v>254</v>
      </c>
      <c r="F4" s="36" t="s">
        <v>255</v>
      </c>
      <c r="G4" s="35" t="s">
        <v>311</v>
      </c>
      <c r="H4" s="35" t="s">
        <v>312</v>
      </c>
      <c r="I4" s="35" t="s">
        <v>313</v>
      </c>
      <c r="J4" s="35" t="s">
        <v>312</v>
      </c>
      <c r="K4" s="35" t="s">
        <v>314</v>
      </c>
      <c r="L4" s="35" t="s">
        <v>312</v>
      </c>
      <c r="M4" s="36" t="s">
        <v>298</v>
      </c>
      <c r="N4" s="36" t="s">
        <v>264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316</v>
      </c>
      <c r="B11" s="14"/>
      <c r="C11" s="14"/>
      <c r="D11" s="15"/>
      <c r="E11" s="16"/>
      <c r="F11" s="39"/>
      <c r="G11" s="33"/>
      <c r="H11" s="39"/>
      <c r="I11" s="13" t="s">
        <v>317</v>
      </c>
      <c r="J11" s="14"/>
      <c r="K11" s="14"/>
      <c r="L11" s="14"/>
      <c r="M11" s="14"/>
      <c r="N11" s="21"/>
    </row>
    <row r="12" ht="16.5" spans="1:14">
      <c r="A12" s="17" t="s">
        <v>318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3.3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298</v>
      </c>
      <c r="L2" s="5" t="s">
        <v>264</v>
      </c>
    </row>
    <row r="3" ht="30" customHeight="1" spans="1:12">
      <c r="A3" s="22" t="s">
        <v>300</v>
      </c>
      <c r="B3" s="23" t="s">
        <v>269</v>
      </c>
      <c r="C3" s="24" t="s">
        <v>265</v>
      </c>
      <c r="D3" s="23" t="s">
        <v>266</v>
      </c>
      <c r="E3" s="23" t="s">
        <v>267</v>
      </c>
      <c r="F3" s="25" t="s">
        <v>268</v>
      </c>
      <c r="G3" s="9" t="s">
        <v>324</v>
      </c>
      <c r="H3" s="26" t="s">
        <v>325</v>
      </c>
      <c r="I3" s="26"/>
      <c r="J3" s="9"/>
      <c r="K3" s="34" t="s">
        <v>326</v>
      </c>
      <c r="L3" s="9" t="s">
        <v>288</v>
      </c>
    </row>
    <row r="4" ht="30" customHeight="1" spans="1:12">
      <c r="A4" s="22" t="s">
        <v>300</v>
      </c>
      <c r="B4" s="23" t="s">
        <v>269</v>
      </c>
      <c r="C4" s="24" t="s">
        <v>265</v>
      </c>
      <c r="D4" s="23" t="s">
        <v>266</v>
      </c>
      <c r="E4" s="23" t="s">
        <v>270</v>
      </c>
      <c r="F4" s="25" t="s">
        <v>268</v>
      </c>
      <c r="G4" s="9" t="s">
        <v>324</v>
      </c>
      <c r="H4" s="26" t="s">
        <v>325</v>
      </c>
      <c r="I4" s="26"/>
      <c r="J4" s="9"/>
      <c r="K4" s="34" t="s">
        <v>326</v>
      </c>
      <c r="L4" s="9" t="s">
        <v>288</v>
      </c>
    </row>
    <row r="5" ht="30" customHeight="1" spans="1:12">
      <c r="A5" s="22" t="s">
        <v>300</v>
      </c>
      <c r="B5" s="23" t="s">
        <v>269</v>
      </c>
      <c r="C5" s="24" t="s">
        <v>265</v>
      </c>
      <c r="D5" s="23" t="s">
        <v>266</v>
      </c>
      <c r="E5" s="23" t="s">
        <v>271</v>
      </c>
      <c r="F5" s="25" t="s">
        <v>268</v>
      </c>
      <c r="G5" s="9" t="s">
        <v>324</v>
      </c>
      <c r="H5" s="26" t="s">
        <v>325</v>
      </c>
      <c r="I5" s="10"/>
      <c r="J5" s="10"/>
      <c r="K5" s="34" t="s">
        <v>326</v>
      </c>
      <c r="L5" s="9" t="s">
        <v>288</v>
      </c>
    </row>
    <row r="6" ht="30" customHeight="1" spans="1:12">
      <c r="A6" s="22" t="s">
        <v>300</v>
      </c>
      <c r="B6" s="23" t="s">
        <v>269</v>
      </c>
      <c r="C6" s="24" t="s">
        <v>265</v>
      </c>
      <c r="D6" s="23" t="s">
        <v>266</v>
      </c>
      <c r="E6" s="23" t="s">
        <v>272</v>
      </c>
      <c r="F6" s="25" t="s">
        <v>268</v>
      </c>
      <c r="G6" s="9" t="s">
        <v>324</v>
      </c>
      <c r="H6" s="26" t="s">
        <v>325</v>
      </c>
      <c r="I6" s="10"/>
      <c r="J6" s="10"/>
      <c r="K6" s="34" t="s">
        <v>326</v>
      </c>
      <c r="L6" s="9" t="s">
        <v>288</v>
      </c>
    </row>
    <row r="7" ht="30" customHeight="1" spans="1:12">
      <c r="A7" s="22" t="s">
        <v>300</v>
      </c>
      <c r="B7" s="23" t="s">
        <v>269</v>
      </c>
      <c r="C7" s="24" t="s">
        <v>265</v>
      </c>
      <c r="D7" s="23" t="s">
        <v>266</v>
      </c>
      <c r="E7" s="27" t="s">
        <v>273</v>
      </c>
      <c r="F7" s="25" t="s">
        <v>268</v>
      </c>
      <c r="G7" s="9" t="s">
        <v>324</v>
      </c>
      <c r="H7" s="26" t="s">
        <v>325</v>
      </c>
      <c r="I7" s="10"/>
      <c r="J7" s="10"/>
      <c r="K7" s="34"/>
      <c r="L7" s="9"/>
    </row>
    <row r="8" ht="30" customHeight="1" spans="1:12">
      <c r="A8" s="22" t="s">
        <v>300</v>
      </c>
      <c r="B8" s="23" t="s">
        <v>269</v>
      </c>
      <c r="C8" s="24" t="s">
        <v>265</v>
      </c>
      <c r="D8" s="23" t="s">
        <v>266</v>
      </c>
      <c r="E8" s="23" t="s">
        <v>274</v>
      </c>
      <c r="F8" s="25" t="s">
        <v>268</v>
      </c>
      <c r="G8" s="9" t="s">
        <v>324</v>
      </c>
      <c r="H8" s="26" t="s">
        <v>325</v>
      </c>
      <c r="I8" s="10"/>
      <c r="J8" s="10"/>
      <c r="K8" s="34"/>
      <c r="L8" s="9"/>
    </row>
    <row r="9" ht="30" customHeight="1" spans="1:12">
      <c r="A9" s="22"/>
      <c r="B9" s="28"/>
      <c r="C9" s="29"/>
      <c r="D9" s="30"/>
      <c r="E9" s="31"/>
      <c r="F9" s="32"/>
      <c r="G9" s="9"/>
      <c r="H9" s="26"/>
      <c r="I9" s="10"/>
      <c r="J9" s="10"/>
      <c r="K9" s="34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327</v>
      </c>
      <c r="B11" s="14"/>
      <c r="C11" s="14"/>
      <c r="D11" s="14"/>
      <c r="E11" s="15"/>
      <c r="F11" s="16"/>
      <c r="G11" s="33"/>
      <c r="H11" s="13" t="s">
        <v>328</v>
      </c>
      <c r="I11" s="14"/>
      <c r="J11" s="14"/>
      <c r="K11" s="14"/>
      <c r="L11" s="21"/>
    </row>
    <row r="12" ht="16.5" spans="1:12">
      <c r="A12" s="17" t="s">
        <v>329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299</v>
      </c>
      <c r="D2" s="5" t="s">
        <v>253</v>
      </c>
      <c r="E2" s="5" t="s">
        <v>254</v>
      </c>
      <c r="F2" s="4" t="s">
        <v>331</v>
      </c>
      <c r="G2" s="4" t="s">
        <v>282</v>
      </c>
      <c r="H2" s="6" t="s">
        <v>283</v>
      </c>
      <c r="I2" s="19" t="s">
        <v>285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286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333</v>
      </c>
      <c r="B12" s="14"/>
      <c r="C12" s="14"/>
      <c r="D12" s="15"/>
      <c r="E12" s="16"/>
      <c r="F12" s="13" t="s">
        <v>334</v>
      </c>
      <c r="G12" s="14"/>
      <c r="H12" s="15"/>
      <c r="I12" s="21"/>
    </row>
    <row r="13" ht="16.5" spans="1:9">
      <c r="A13" s="17" t="s">
        <v>335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7.95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7.95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7.95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7.95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7.95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7.95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M17" sqref="M17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61" t="s">
        <v>62</v>
      </c>
      <c r="C4" s="162"/>
      <c r="D4" s="248" t="s">
        <v>63</v>
      </c>
      <c r="E4" s="249"/>
      <c r="F4" s="250">
        <v>45667</v>
      </c>
      <c r="G4" s="251"/>
      <c r="H4" s="248" t="s">
        <v>64</v>
      </c>
      <c r="I4" s="249"/>
      <c r="J4" s="161" t="s">
        <v>65</v>
      </c>
      <c r="K4" s="162" t="s">
        <v>66</v>
      </c>
    </row>
    <row r="5" ht="14.25" spans="1:11">
      <c r="A5" s="252" t="s">
        <v>67</v>
      </c>
      <c r="B5" s="161" t="s">
        <v>68</v>
      </c>
      <c r="C5" s="162"/>
      <c r="D5" s="248" t="s">
        <v>69</v>
      </c>
      <c r="E5" s="249"/>
      <c r="F5" s="250">
        <v>45636</v>
      </c>
      <c r="G5" s="251"/>
      <c r="H5" s="248" t="s">
        <v>70</v>
      </c>
      <c r="I5" s="249"/>
      <c r="J5" s="161" t="s">
        <v>65</v>
      </c>
      <c r="K5" s="162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45651</v>
      </c>
      <c r="G6" s="251"/>
      <c r="H6" s="248" t="s">
        <v>74</v>
      </c>
      <c r="I6" s="249"/>
      <c r="J6" s="161" t="s">
        <v>65</v>
      </c>
      <c r="K6" s="162" t="s">
        <v>66</v>
      </c>
    </row>
    <row r="7" ht="14.25" spans="1:11">
      <c r="A7" s="248" t="s">
        <v>75</v>
      </c>
      <c r="B7" s="256">
        <v>3000</v>
      </c>
      <c r="C7" s="257"/>
      <c r="D7" s="252" t="s">
        <v>76</v>
      </c>
      <c r="E7" s="258"/>
      <c r="F7" s="250">
        <v>45654</v>
      </c>
      <c r="G7" s="251"/>
      <c r="H7" s="248" t="s">
        <v>77</v>
      </c>
      <c r="I7" s="249"/>
      <c r="J7" s="161" t="s">
        <v>65</v>
      </c>
      <c r="K7" s="162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45656</v>
      </c>
      <c r="G8" s="265"/>
      <c r="H8" s="262" t="s">
        <v>81</v>
      </c>
      <c r="I8" s="263"/>
      <c r="J8" s="282" t="s">
        <v>65</v>
      </c>
      <c r="K8" s="314" t="s">
        <v>66</v>
      </c>
    </row>
    <row r="9" ht="15" spans="1:11">
      <c r="A9" s="337" t="s">
        <v>82</v>
      </c>
      <c r="B9" s="338"/>
      <c r="C9" s="338"/>
      <c r="D9" s="339"/>
      <c r="E9" s="339"/>
      <c r="F9" s="339"/>
      <c r="G9" s="339"/>
      <c r="H9" s="339"/>
      <c r="I9" s="339"/>
      <c r="J9" s="339"/>
      <c r="K9" s="387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88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89" t="s">
        <v>86</v>
      </c>
    </row>
    <row r="12" ht="14.25" spans="1:11">
      <c r="A12" s="252" t="s">
        <v>90</v>
      </c>
      <c r="B12" s="272" t="s">
        <v>85</v>
      </c>
      <c r="C12" s="161" t="s">
        <v>86</v>
      </c>
      <c r="D12" s="258"/>
      <c r="E12" s="255" t="s">
        <v>91</v>
      </c>
      <c r="F12" s="272" t="s">
        <v>85</v>
      </c>
      <c r="G12" s="161" t="s">
        <v>86</v>
      </c>
      <c r="H12" s="161" t="s">
        <v>88</v>
      </c>
      <c r="I12" s="255" t="s">
        <v>92</v>
      </c>
      <c r="J12" s="272" t="s">
        <v>85</v>
      </c>
      <c r="K12" s="162" t="s">
        <v>86</v>
      </c>
    </row>
    <row r="13" ht="14.25" spans="1:11">
      <c r="A13" s="252" t="s">
        <v>93</v>
      </c>
      <c r="B13" s="272" t="s">
        <v>85</v>
      </c>
      <c r="C13" s="161" t="s">
        <v>86</v>
      </c>
      <c r="D13" s="258"/>
      <c r="E13" s="255" t="s">
        <v>94</v>
      </c>
      <c r="F13" s="161" t="s">
        <v>95</v>
      </c>
      <c r="G13" s="161" t="s">
        <v>96</v>
      </c>
      <c r="H13" s="161" t="s">
        <v>88</v>
      </c>
      <c r="I13" s="255" t="s">
        <v>97</v>
      </c>
      <c r="J13" s="272" t="s">
        <v>85</v>
      </c>
      <c r="K13" s="162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6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88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89" t="s">
        <v>96</v>
      </c>
    </row>
    <row r="17" customHeight="1" spans="1:22">
      <c r="A17" s="289" t="s">
        <v>103</v>
      </c>
      <c r="B17" s="161" t="s">
        <v>95</v>
      </c>
      <c r="C17" s="161" t="s">
        <v>96</v>
      </c>
      <c r="D17" s="351"/>
      <c r="E17" s="290" t="s">
        <v>104</v>
      </c>
      <c r="F17" s="161" t="s">
        <v>95</v>
      </c>
      <c r="G17" s="161" t="s">
        <v>96</v>
      </c>
      <c r="H17" s="352"/>
      <c r="I17" s="290" t="s">
        <v>105</v>
      </c>
      <c r="J17" s="161" t="s">
        <v>95</v>
      </c>
      <c r="K17" s="162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1"/>
    </row>
    <row r="19" s="335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88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2"/>
    </row>
    <row r="21" ht="21.75" customHeight="1" spans="1:11">
      <c r="A21" s="357" t="s">
        <v>109</v>
      </c>
      <c r="B21" s="107"/>
      <c r="C21" s="358">
        <v>120</v>
      </c>
      <c r="D21" s="358">
        <v>130</v>
      </c>
      <c r="E21" s="358">
        <v>140</v>
      </c>
      <c r="F21" s="358">
        <v>150</v>
      </c>
      <c r="G21" s="358">
        <v>160</v>
      </c>
      <c r="H21" s="359">
        <v>170</v>
      </c>
      <c r="I21" s="107"/>
      <c r="J21" s="393"/>
      <c r="K21" s="321" t="s">
        <v>110</v>
      </c>
    </row>
    <row r="22" ht="23" customHeight="1" spans="1:11">
      <c r="A22" s="360" t="s">
        <v>111</v>
      </c>
      <c r="B22" s="361"/>
      <c r="C22" s="361" t="s">
        <v>95</v>
      </c>
      <c r="D22" s="361" t="s">
        <v>95</v>
      </c>
      <c r="E22" s="361" t="s">
        <v>95</v>
      </c>
      <c r="F22" s="361" t="s">
        <v>95</v>
      </c>
      <c r="G22" s="361" t="s">
        <v>95</v>
      </c>
      <c r="H22" s="361" t="s">
        <v>95</v>
      </c>
      <c r="I22" s="361"/>
      <c r="J22" s="361"/>
      <c r="K22" s="394"/>
    </row>
    <row r="23" ht="23" customHeight="1" spans="1:11">
      <c r="A23" s="360" t="s">
        <v>112</v>
      </c>
      <c r="B23" s="361"/>
      <c r="C23" s="361" t="s">
        <v>95</v>
      </c>
      <c r="D23" s="361" t="s">
        <v>95</v>
      </c>
      <c r="E23" s="361" t="s">
        <v>95</v>
      </c>
      <c r="F23" s="361" t="s">
        <v>95</v>
      </c>
      <c r="G23" s="361" t="s">
        <v>95</v>
      </c>
      <c r="H23" s="361" t="s">
        <v>95</v>
      </c>
      <c r="I23" s="361"/>
      <c r="J23" s="361"/>
      <c r="K23" s="394"/>
    </row>
    <row r="24" ht="23" customHeight="1" spans="1:11">
      <c r="A24" s="360" t="s">
        <v>113</v>
      </c>
      <c r="B24" s="362"/>
      <c r="C24" s="361" t="s">
        <v>95</v>
      </c>
      <c r="D24" s="361" t="s">
        <v>95</v>
      </c>
      <c r="E24" s="361" t="s">
        <v>95</v>
      </c>
      <c r="F24" s="361" t="s">
        <v>95</v>
      </c>
      <c r="G24" s="361" t="s">
        <v>95</v>
      </c>
      <c r="H24" s="361" t="s">
        <v>95</v>
      </c>
      <c r="I24" s="362"/>
      <c r="J24" s="362"/>
      <c r="K24" s="395"/>
    </row>
    <row r="25" ht="23" customHeight="1" spans="1:11">
      <c r="A25" s="360" t="s">
        <v>114</v>
      </c>
      <c r="B25" s="363"/>
      <c r="C25" s="361" t="s">
        <v>95</v>
      </c>
      <c r="D25" s="361" t="s">
        <v>95</v>
      </c>
      <c r="E25" s="361" t="s">
        <v>95</v>
      </c>
      <c r="F25" s="361" t="s">
        <v>95</v>
      </c>
      <c r="G25" s="361" t="s">
        <v>95</v>
      </c>
      <c r="H25" s="361" t="s">
        <v>95</v>
      </c>
      <c r="I25" s="363"/>
      <c r="J25" s="363"/>
      <c r="K25" s="395"/>
    </row>
    <row r="26" ht="23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5"/>
    </row>
    <row r="27" ht="23" customHeight="1" spans="1:11">
      <c r="A27" s="364"/>
      <c r="B27" s="363"/>
      <c r="C27" s="363"/>
      <c r="D27" s="363"/>
      <c r="E27" s="363"/>
      <c r="F27" s="363"/>
      <c r="G27" s="363"/>
      <c r="H27" s="363"/>
      <c r="I27" s="363"/>
      <c r="J27" s="363"/>
      <c r="K27" s="395"/>
    </row>
    <row r="28" ht="18" customHeight="1" spans="1:11">
      <c r="A28" s="365" t="s">
        <v>115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96"/>
    </row>
    <row r="29" ht="18.75" customHeight="1" spans="1:11">
      <c r="A29" s="367" t="s">
        <v>116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97"/>
    </row>
    <row r="30" ht="18.75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98"/>
    </row>
    <row r="31" ht="18" customHeight="1" spans="1:11">
      <c r="A31" s="365" t="s">
        <v>117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96"/>
    </row>
    <row r="32" ht="14.25" spans="1:11">
      <c r="A32" s="371" t="s">
        <v>118</v>
      </c>
      <c r="B32" s="372"/>
      <c r="C32" s="372"/>
      <c r="D32" s="372"/>
      <c r="E32" s="372"/>
      <c r="F32" s="372"/>
      <c r="G32" s="372"/>
      <c r="H32" s="372"/>
      <c r="I32" s="372"/>
      <c r="J32" s="372"/>
      <c r="K32" s="399"/>
    </row>
    <row r="33" ht="15" spans="1:11">
      <c r="A33" s="169" t="s">
        <v>119</v>
      </c>
      <c r="B33" s="170"/>
      <c r="C33" s="161" t="s">
        <v>65</v>
      </c>
      <c r="D33" s="161" t="s">
        <v>66</v>
      </c>
      <c r="E33" s="373" t="s">
        <v>120</v>
      </c>
      <c r="F33" s="374"/>
      <c r="G33" s="374"/>
      <c r="H33" s="374"/>
      <c r="I33" s="374"/>
      <c r="J33" s="374"/>
      <c r="K33" s="400"/>
    </row>
    <row r="34" ht="15" spans="1:11">
      <c r="A34" s="375" t="s">
        <v>121</v>
      </c>
      <c r="B34" s="375"/>
      <c r="C34" s="375"/>
      <c r="D34" s="375"/>
      <c r="E34" s="375"/>
      <c r="F34" s="375"/>
      <c r="G34" s="375"/>
      <c r="H34" s="375"/>
      <c r="I34" s="375"/>
      <c r="J34" s="375"/>
      <c r="K34" s="375"/>
    </row>
    <row r="35" ht="21" customHeight="1" spans="1:11">
      <c r="A35" s="376" t="s">
        <v>122</v>
      </c>
      <c r="B35" s="377"/>
      <c r="C35" s="377"/>
      <c r="D35" s="377"/>
      <c r="E35" s="377"/>
      <c r="F35" s="377"/>
      <c r="G35" s="377"/>
      <c r="H35" s="377"/>
      <c r="I35" s="377"/>
      <c r="J35" s="377"/>
      <c r="K35" s="401"/>
    </row>
    <row r="36" ht="21" customHeight="1" spans="1:11">
      <c r="A36" s="297" t="s">
        <v>123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 t="s">
        <v>124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15" spans="1:11">
      <c r="A42" s="292" t="s">
        <v>125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40" t="s">
        <v>126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88"/>
    </row>
    <row r="44" ht="14.25" spans="1:11">
      <c r="A44" s="347" t="s">
        <v>127</v>
      </c>
      <c r="B44" s="344" t="s">
        <v>95</v>
      </c>
      <c r="C44" s="344" t="s">
        <v>96</v>
      </c>
      <c r="D44" s="344" t="s">
        <v>88</v>
      </c>
      <c r="E44" s="349" t="s">
        <v>128</v>
      </c>
      <c r="F44" s="344" t="s">
        <v>95</v>
      </c>
      <c r="G44" s="344" t="s">
        <v>96</v>
      </c>
      <c r="H44" s="344" t="s">
        <v>88</v>
      </c>
      <c r="I44" s="349" t="s">
        <v>129</v>
      </c>
      <c r="J44" s="344" t="s">
        <v>95</v>
      </c>
      <c r="K44" s="389" t="s">
        <v>96</v>
      </c>
    </row>
    <row r="45" ht="14.25" spans="1:11">
      <c r="A45" s="289" t="s">
        <v>87</v>
      </c>
      <c r="B45" s="161" t="s">
        <v>95</v>
      </c>
      <c r="C45" s="161" t="s">
        <v>96</v>
      </c>
      <c r="D45" s="161" t="s">
        <v>88</v>
      </c>
      <c r="E45" s="290" t="s">
        <v>94</v>
      </c>
      <c r="F45" s="161" t="s">
        <v>95</v>
      </c>
      <c r="G45" s="161" t="s">
        <v>96</v>
      </c>
      <c r="H45" s="161" t="s">
        <v>88</v>
      </c>
      <c r="I45" s="290" t="s">
        <v>105</v>
      </c>
      <c r="J45" s="161" t="s">
        <v>95</v>
      </c>
      <c r="K45" s="162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16"/>
    </row>
    <row r="47" ht="15" spans="1:11">
      <c r="A47" s="375" t="s">
        <v>130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</row>
    <row r="48" ht="15" spans="1:11">
      <c r="A48" s="376"/>
      <c r="B48" s="377"/>
      <c r="C48" s="377"/>
      <c r="D48" s="377"/>
      <c r="E48" s="377"/>
      <c r="F48" s="377"/>
      <c r="G48" s="377"/>
      <c r="H48" s="377"/>
      <c r="I48" s="377"/>
      <c r="J48" s="377"/>
      <c r="K48" s="401"/>
    </row>
    <row r="49" ht="15" spans="1:11">
      <c r="A49" s="378" t="s">
        <v>131</v>
      </c>
      <c r="B49" s="379" t="s">
        <v>132</v>
      </c>
      <c r="C49" s="379"/>
      <c r="D49" s="380" t="s">
        <v>133</v>
      </c>
      <c r="E49" s="381" t="s">
        <v>134</v>
      </c>
      <c r="F49" s="382" t="s">
        <v>135</v>
      </c>
      <c r="G49" s="383">
        <v>45252</v>
      </c>
      <c r="H49" s="384" t="s">
        <v>136</v>
      </c>
      <c r="I49" s="402"/>
      <c r="J49" s="403" t="s">
        <v>137</v>
      </c>
      <c r="K49" s="404"/>
    </row>
    <row r="50" ht="15" spans="1:11">
      <c r="A50" s="375" t="s">
        <v>138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</row>
    <row r="51" ht="15" spans="1:11">
      <c r="A51" s="385" t="s">
        <v>139</v>
      </c>
      <c r="B51" s="386"/>
      <c r="C51" s="386"/>
      <c r="D51" s="386"/>
      <c r="E51" s="386"/>
      <c r="F51" s="386"/>
      <c r="G51" s="386"/>
      <c r="H51" s="386"/>
      <c r="I51" s="386"/>
      <c r="J51" s="386"/>
      <c r="K51" s="405"/>
    </row>
    <row r="52" ht="15" spans="1:11">
      <c r="A52" s="378" t="s">
        <v>131</v>
      </c>
      <c r="B52" s="379" t="s">
        <v>132</v>
      </c>
      <c r="C52" s="379"/>
      <c r="D52" s="380" t="s">
        <v>133</v>
      </c>
      <c r="E52" s="381" t="s">
        <v>134</v>
      </c>
      <c r="F52" s="382" t="s">
        <v>135</v>
      </c>
      <c r="G52" s="383">
        <v>45252</v>
      </c>
      <c r="H52" s="384" t="s">
        <v>136</v>
      </c>
      <c r="I52" s="402"/>
      <c r="J52" s="403" t="s">
        <v>137</v>
      </c>
      <c r="K52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workbookViewId="0">
      <selection activeCell="J11" sqref="J11"/>
    </sheetView>
  </sheetViews>
  <sheetFormatPr defaultColWidth="9" defaultRowHeight="14.25"/>
  <cols>
    <col min="1" max="1" width="19.875" style="87" customWidth="1"/>
    <col min="2" max="2" width="9" style="87" customWidth="1"/>
    <col min="3" max="4" width="8.5" style="88" customWidth="1"/>
    <col min="5" max="7" width="8.5" style="87" customWidth="1"/>
    <col min="8" max="8" width="2.75" style="87" customWidth="1"/>
    <col min="9" max="9" width="9.15833333333333" style="87" customWidth="1"/>
    <col min="10" max="10" width="10.75" style="87" customWidth="1"/>
    <col min="11" max="12" width="9.75" style="87" customWidth="1"/>
    <col min="13" max="13" width="17.75" style="87" customWidth="1"/>
    <col min="14" max="14" width="9.75" style="333" customWidth="1"/>
    <col min="15" max="252" width="9" style="87"/>
    <col min="253" max="16384" width="9" style="91"/>
  </cols>
  <sheetData>
    <row r="1" s="87" customFormat="1" ht="29" customHeight="1" spans="1:255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126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7" customFormat="1" ht="20" customHeight="1" spans="1:255">
      <c r="A2" s="95" t="s">
        <v>61</v>
      </c>
      <c r="B2" s="96" t="str">
        <f>首期!B4</f>
        <v>QAMMBN85650</v>
      </c>
      <c r="C2" s="97"/>
      <c r="D2" s="98"/>
      <c r="E2" s="99" t="s">
        <v>67</v>
      </c>
      <c r="F2" s="100" t="s">
        <v>68</v>
      </c>
      <c r="G2" s="100"/>
      <c r="H2" s="127"/>
      <c r="I2" s="128" t="s">
        <v>57</v>
      </c>
      <c r="J2" s="129" t="s">
        <v>56</v>
      </c>
      <c r="K2" s="129"/>
      <c r="L2" s="129"/>
      <c r="M2" s="130"/>
      <c r="N2" s="13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7" customFormat="1" spans="1:255">
      <c r="A3" s="101" t="s">
        <v>141</v>
      </c>
      <c r="B3" s="102" t="s">
        <v>142</v>
      </c>
      <c r="C3" s="103"/>
      <c r="D3" s="102"/>
      <c r="E3" s="102"/>
      <c r="F3" s="102"/>
      <c r="G3" s="102"/>
      <c r="H3" s="132"/>
      <c r="I3" s="133"/>
      <c r="J3" s="133"/>
      <c r="K3" s="133"/>
      <c r="L3" s="133"/>
      <c r="M3" s="134"/>
      <c r="N3" s="135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7" customFormat="1" ht="16.5" spans="1:255">
      <c r="A4" s="101"/>
      <c r="B4" s="104" t="s">
        <v>143</v>
      </c>
      <c r="C4" s="104" t="s">
        <v>144</v>
      </c>
      <c r="D4" s="105" t="s">
        <v>145</v>
      </c>
      <c r="E4" s="104" t="s">
        <v>146</v>
      </c>
      <c r="F4" s="104" t="s">
        <v>147</v>
      </c>
      <c r="G4" s="104" t="s">
        <v>148</v>
      </c>
      <c r="H4" s="132"/>
      <c r="I4" s="136"/>
      <c r="J4" s="137" t="s">
        <v>112</v>
      </c>
      <c r="K4" s="137" t="s">
        <v>149</v>
      </c>
      <c r="L4" s="137" t="s">
        <v>150</v>
      </c>
      <c r="M4" s="137" t="s">
        <v>151</v>
      </c>
      <c r="N4" s="139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7" customFormat="1" ht="20" customHeight="1" spans="1:255">
      <c r="A5" s="109" t="s">
        <v>152</v>
      </c>
      <c r="B5" s="110">
        <f>C5-5</f>
        <v>69</v>
      </c>
      <c r="C5" s="110">
        <v>74</v>
      </c>
      <c r="D5" s="111">
        <f t="shared" ref="D5:G5" si="0">C5+6</f>
        <v>80</v>
      </c>
      <c r="E5" s="110">
        <f t="shared" si="0"/>
        <v>86</v>
      </c>
      <c r="F5" s="110">
        <f t="shared" si="0"/>
        <v>92</v>
      </c>
      <c r="G5" s="110">
        <f t="shared" si="0"/>
        <v>98</v>
      </c>
      <c r="H5" s="140"/>
      <c r="I5" s="141"/>
      <c r="J5" s="141"/>
      <c r="K5" s="141" t="s">
        <v>153</v>
      </c>
      <c r="L5" s="141" t="s">
        <v>154</v>
      </c>
      <c r="M5" s="141" t="s">
        <v>155</v>
      </c>
      <c r="N5" s="145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7" customFormat="1" ht="20" customHeight="1" spans="1:255">
      <c r="A6" s="109" t="s">
        <v>156</v>
      </c>
      <c r="B6" s="110">
        <f>C6-3</f>
        <v>51</v>
      </c>
      <c r="C6" s="110">
        <v>54</v>
      </c>
      <c r="D6" s="111">
        <f>C6+3</f>
        <v>57</v>
      </c>
      <c r="E6" s="110">
        <f>D6+3</f>
        <v>60</v>
      </c>
      <c r="F6" s="110">
        <f>E6+4</f>
        <v>64</v>
      </c>
      <c r="G6" s="110">
        <f>F6+4</f>
        <v>68</v>
      </c>
      <c r="H6" s="140"/>
      <c r="I6" s="141"/>
      <c r="J6" s="141"/>
      <c r="K6" s="141" t="s">
        <v>157</v>
      </c>
      <c r="L6" s="141" t="s">
        <v>153</v>
      </c>
      <c r="M6" s="141" t="s">
        <v>157</v>
      </c>
      <c r="N6" s="145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7" customFormat="1" ht="20" customHeight="1" spans="1:255">
      <c r="A7" s="109" t="s">
        <v>158</v>
      </c>
      <c r="B7" s="110">
        <f>C7-5</f>
        <v>81</v>
      </c>
      <c r="C7" s="110">
        <v>86</v>
      </c>
      <c r="D7" s="111">
        <f>C7+6</f>
        <v>92</v>
      </c>
      <c r="E7" s="110">
        <f>D7+6</f>
        <v>98</v>
      </c>
      <c r="F7" s="110">
        <f>E7+6</f>
        <v>104</v>
      </c>
      <c r="G7" s="110">
        <f>F7+4</f>
        <v>108</v>
      </c>
      <c r="H7" s="140"/>
      <c r="I7" s="141"/>
      <c r="J7" s="141"/>
      <c r="K7" s="141" t="s">
        <v>154</v>
      </c>
      <c r="L7" s="141" t="s">
        <v>155</v>
      </c>
      <c r="M7" s="141" t="s">
        <v>155</v>
      </c>
      <c r="N7" s="145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7" customFormat="1" ht="20" customHeight="1" spans="1:255">
      <c r="A8" s="109" t="s">
        <v>159</v>
      </c>
      <c r="B8" s="110">
        <f>C8-1.6</f>
        <v>23.9</v>
      </c>
      <c r="C8" s="110">
        <v>25.5</v>
      </c>
      <c r="D8" s="111">
        <f>C8+1.9</f>
        <v>27.4</v>
      </c>
      <c r="E8" s="110">
        <f>D8+1.9</f>
        <v>29.3</v>
      </c>
      <c r="F8" s="110">
        <f>E8+1.9</f>
        <v>31.2</v>
      </c>
      <c r="G8" s="110">
        <f>F8+1.3</f>
        <v>32.5</v>
      </c>
      <c r="H8" s="140"/>
      <c r="I8" s="141"/>
      <c r="J8" s="141"/>
      <c r="K8" s="141" t="s">
        <v>153</v>
      </c>
      <c r="L8" s="141" t="s">
        <v>154</v>
      </c>
      <c r="M8" s="141" t="s">
        <v>160</v>
      </c>
      <c r="N8" s="145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7" customFormat="1" ht="20" customHeight="1" spans="1:255">
      <c r="A9" s="109" t="s">
        <v>161</v>
      </c>
      <c r="B9" s="110">
        <f>C9-1</f>
        <v>18.5</v>
      </c>
      <c r="C9" s="110">
        <v>19.5</v>
      </c>
      <c r="D9" s="111">
        <f>C9+1.2</f>
        <v>20.7</v>
      </c>
      <c r="E9" s="110">
        <f>D9+1.2</f>
        <v>21.9</v>
      </c>
      <c r="F9" s="110">
        <f>E9+1.2</f>
        <v>23.1</v>
      </c>
      <c r="G9" s="110">
        <f>F9+0.7</f>
        <v>23.8</v>
      </c>
      <c r="H9" s="140"/>
      <c r="I9" s="141"/>
      <c r="J9" s="141"/>
      <c r="K9" s="141" t="s">
        <v>154</v>
      </c>
      <c r="L9" s="141" t="s">
        <v>154</v>
      </c>
      <c r="M9" s="141" t="s">
        <v>162</v>
      </c>
      <c r="N9" s="145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7" customFormat="1" ht="20" customHeight="1" spans="1:255">
      <c r="A10" s="109" t="s">
        <v>163</v>
      </c>
      <c r="B10" s="110">
        <f>C10-0.5</f>
        <v>11</v>
      </c>
      <c r="C10" s="110">
        <v>11.5</v>
      </c>
      <c r="D10" s="111">
        <f t="shared" ref="D10:G10" si="1">C10+0.5</f>
        <v>12</v>
      </c>
      <c r="E10" s="110">
        <f t="shared" si="1"/>
        <v>12.5</v>
      </c>
      <c r="F10" s="110">
        <f t="shared" si="1"/>
        <v>13</v>
      </c>
      <c r="G10" s="110">
        <f t="shared" si="1"/>
        <v>13.5</v>
      </c>
      <c r="H10" s="140"/>
      <c r="I10" s="141"/>
      <c r="J10" s="141"/>
      <c r="K10" s="141" t="s">
        <v>153</v>
      </c>
      <c r="L10" s="141" t="s">
        <v>154</v>
      </c>
      <c r="M10" s="141" t="s">
        <v>153</v>
      </c>
      <c r="N10" s="145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7" customFormat="1" ht="20" customHeight="1" spans="1:255">
      <c r="A11" s="109" t="s">
        <v>164</v>
      </c>
      <c r="B11" s="110">
        <f>C11-1.5</f>
        <v>22.5</v>
      </c>
      <c r="C11" s="110">
        <v>24</v>
      </c>
      <c r="D11" s="111">
        <f>C11+1.7</f>
        <v>25.7</v>
      </c>
      <c r="E11" s="110">
        <f>D11+1.7</f>
        <v>27.4</v>
      </c>
      <c r="F11" s="110">
        <f>E11+1.7</f>
        <v>29.1</v>
      </c>
      <c r="G11" s="110">
        <f>F11+1.6</f>
        <v>30.7</v>
      </c>
      <c r="H11" s="140"/>
      <c r="I11" s="141"/>
      <c r="J11" s="141"/>
      <c r="K11" s="141" t="s">
        <v>154</v>
      </c>
      <c r="L11" s="141" t="s">
        <v>154</v>
      </c>
      <c r="M11" s="141" t="s">
        <v>165</v>
      </c>
      <c r="N11" s="145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7" customFormat="1" ht="20" customHeight="1" spans="1:255">
      <c r="A12" s="109" t="s">
        <v>166</v>
      </c>
      <c r="B12" s="110">
        <f>C12-1.8</f>
        <v>31.2</v>
      </c>
      <c r="C12" s="110">
        <v>33</v>
      </c>
      <c r="D12" s="111">
        <f>C12+2.25</f>
        <v>35.25</v>
      </c>
      <c r="E12" s="110">
        <f>D12+2.25</f>
        <v>37.5</v>
      </c>
      <c r="F12" s="110">
        <f>E12+2.25</f>
        <v>39.75</v>
      </c>
      <c r="G12" s="110">
        <f>F12+2</f>
        <v>41.75</v>
      </c>
      <c r="H12" s="140"/>
      <c r="I12" s="141"/>
      <c r="J12" s="141"/>
      <c r="K12" s="141" t="s">
        <v>154</v>
      </c>
      <c r="L12" s="141" t="s">
        <v>154</v>
      </c>
      <c r="M12" s="141" t="s">
        <v>154</v>
      </c>
      <c r="N12" s="145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7" customFormat="1" ht="20" customHeight="1" spans="1:255">
      <c r="A13" s="109" t="s">
        <v>167</v>
      </c>
      <c r="B13" s="110">
        <f>C13</f>
        <v>12</v>
      </c>
      <c r="C13" s="110">
        <v>12</v>
      </c>
      <c r="D13" s="111">
        <f>B13+1</f>
        <v>13</v>
      </c>
      <c r="E13" s="110">
        <f>D13</f>
        <v>13</v>
      </c>
      <c r="F13" s="110">
        <f>D13+1</f>
        <v>14</v>
      </c>
      <c r="G13" s="110">
        <f>F13</f>
        <v>14</v>
      </c>
      <c r="H13" s="140"/>
      <c r="I13" s="141"/>
      <c r="J13" s="141"/>
      <c r="K13" s="141" t="s">
        <v>154</v>
      </c>
      <c r="L13" s="141" t="s">
        <v>154</v>
      </c>
      <c r="M13" s="141"/>
      <c r="N13" s="145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7" customFormat="1" ht="20" customHeight="1" spans="1:255">
      <c r="A14" s="109" t="s">
        <v>168</v>
      </c>
      <c r="B14" s="110">
        <v>3.5</v>
      </c>
      <c r="C14" s="110">
        <v>3.5</v>
      </c>
      <c r="D14" s="111">
        <v>3.5</v>
      </c>
      <c r="E14" s="110">
        <v>3.5</v>
      </c>
      <c r="F14" s="110">
        <v>3.5</v>
      </c>
      <c r="G14" s="110">
        <v>3.5</v>
      </c>
      <c r="H14" s="140"/>
      <c r="I14" s="141"/>
      <c r="J14" s="141"/>
      <c r="K14" s="141" t="s">
        <v>154</v>
      </c>
      <c r="L14" s="141" t="s">
        <v>154</v>
      </c>
      <c r="M14" s="141"/>
      <c r="N14" s="145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7" customFormat="1" ht="20" customHeight="1" spans="1:255">
      <c r="A15" s="109" t="s">
        <v>169</v>
      </c>
      <c r="B15" s="110">
        <v>2</v>
      </c>
      <c r="C15" s="110">
        <v>2</v>
      </c>
      <c r="D15" s="111">
        <v>2</v>
      </c>
      <c r="E15" s="110">
        <v>2</v>
      </c>
      <c r="F15" s="110">
        <v>2</v>
      </c>
      <c r="G15" s="110">
        <v>2</v>
      </c>
      <c r="H15" s="140"/>
      <c r="I15" s="141"/>
      <c r="J15" s="141"/>
      <c r="K15" s="141" t="s">
        <v>154</v>
      </c>
      <c r="L15" s="141" t="s">
        <v>154</v>
      </c>
      <c r="M15" s="141"/>
      <c r="N15" s="145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7" customFormat="1" ht="20" customHeight="1" spans="1:255">
      <c r="A16" s="115"/>
      <c r="B16" s="116"/>
      <c r="C16" s="116"/>
      <c r="D16" s="116"/>
      <c r="E16" s="116"/>
      <c r="F16" s="116"/>
      <c r="G16" s="116"/>
      <c r="H16" s="140"/>
      <c r="I16" s="141"/>
      <c r="J16" s="141"/>
      <c r="K16" s="141"/>
      <c r="L16" s="141"/>
      <c r="M16" s="141"/>
      <c r="N16" s="145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7" customFormat="1" ht="20" customHeight="1" spans="1:255">
      <c r="A17" s="115"/>
      <c r="B17" s="116"/>
      <c r="C17" s="116"/>
      <c r="D17" s="116"/>
      <c r="E17" s="116"/>
      <c r="F17" s="116"/>
      <c r="G17" s="116"/>
      <c r="H17" s="140"/>
      <c r="I17" s="141"/>
      <c r="J17" s="141"/>
      <c r="K17" s="141"/>
      <c r="L17" s="141"/>
      <c r="M17" s="141"/>
      <c r="N17" s="145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7" customFormat="1" ht="20" customHeight="1" spans="1:255">
      <c r="A18" s="118"/>
      <c r="B18" s="119"/>
      <c r="C18" s="119"/>
      <c r="D18" s="119"/>
      <c r="E18" s="120"/>
      <c r="F18" s="119"/>
      <c r="G18" s="119"/>
      <c r="H18" s="146"/>
      <c r="I18" s="147"/>
      <c r="J18" s="147"/>
      <c r="K18" s="148"/>
      <c r="L18" s="147"/>
      <c r="M18" s="148"/>
      <c r="N18" s="149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7" customFormat="1" ht="17.25" spans="1:255">
      <c r="A19" s="121"/>
      <c r="B19" s="121"/>
      <c r="C19" s="122"/>
      <c r="D19" s="122"/>
      <c r="E19" s="123"/>
      <c r="F19" s="122"/>
      <c r="G19" s="122"/>
      <c r="N19" s="126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7" customFormat="1" spans="1:255">
      <c r="A20" s="124" t="s">
        <v>170</v>
      </c>
      <c r="B20" s="124"/>
      <c r="C20" s="125"/>
      <c r="D20" s="125"/>
      <c r="N20" s="126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7" customFormat="1" spans="3:255">
      <c r="C21" s="88"/>
      <c r="D21" s="88"/>
      <c r="G21" s="150" t="s">
        <v>171</v>
      </c>
      <c r="H21" s="334"/>
      <c r="I21" s="334"/>
      <c r="J21" s="150" t="s">
        <v>172</v>
      </c>
      <c r="K21" s="150" t="s">
        <v>134</v>
      </c>
      <c r="L21" s="150" t="s">
        <v>173</v>
      </c>
      <c r="M21" s="87" t="s">
        <v>137</v>
      </c>
      <c r="N21" s="126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</sheetData>
  <mergeCells count="9">
    <mergeCell ref="A1:M1"/>
    <mergeCell ref="B2:D2"/>
    <mergeCell ref="F2:G2"/>
    <mergeCell ref="J2:M2"/>
    <mergeCell ref="B3:G3"/>
    <mergeCell ref="I3:M3"/>
    <mergeCell ref="H21:I21"/>
    <mergeCell ref="A3:A4"/>
    <mergeCell ref="H2:H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55" t="s">
        <v>174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161" t="s">
        <v>62</v>
      </c>
      <c r="C4" s="162"/>
      <c r="D4" s="248" t="s">
        <v>63</v>
      </c>
      <c r="E4" s="249"/>
      <c r="F4" s="250">
        <v>45667</v>
      </c>
      <c r="G4" s="251"/>
      <c r="H4" s="248" t="s">
        <v>64</v>
      </c>
      <c r="I4" s="249"/>
      <c r="J4" s="161" t="s">
        <v>65</v>
      </c>
      <c r="K4" s="162" t="s">
        <v>66</v>
      </c>
    </row>
    <row r="5" customHeight="1" spans="1:11">
      <c r="A5" s="252" t="s">
        <v>67</v>
      </c>
      <c r="B5" s="161" t="s">
        <v>68</v>
      </c>
      <c r="C5" s="162"/>
      <c r="D5" s="248" t="s">
        <v>69</v>
      </c>
      <c r="E5" s="249"/>
      <c r="F5" s="250">
        <v>45636</v>
      </c>
      <c r="G5" s="251"/>
      <c r="H5" s="248" t="s">
        <v>70</v>
      </c>
      <c r="I5" s="249"/>
      <c r="J5" s="161" t="s">
        <v>65</v>
      </c>
      <c r="K5" s="162" t="s">
        <v>66</v>
      </c>
    </row>
    <row r="6" customHeight="1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45651</v>
      </c>
      <c r="G6" s="251"/>
      <c r="H6" s="248" t="s">
        <v>74</v>
      </c>
      <c r="I6" s="249"/>
      <c r="J6" s="161" t="s">
        <v>65</v>
      </c>
      <c r="K6" s="162" t="s">
        <v>66</v>
      </c>
    </row>
    <row r="7" customHeight="1" spans="1:11">
      <c r="A7" s="248" t="s">
        <v>75</v>
      </c>
      <c r="B7" s="256">
        <v>3000</v>
      </c>
      <c r="C7" s="257"/>
      <c r="D7" s="252" t="s">
        <v>76</v>
      </c>
      <c r="E7" s="258"/>
      <c r="F7" s="250">
        <v>45654</v>
      </c>
      <c r="G7" s="251"/>
      <c r="H7" s="248" t="s">
        <v>77</v>
      </c>
      <c r="I7" s="249"/>
      <c r="J7" s="161" t="s">
        <v>65</v>
      </c>
      <c r="K7" s="162" t="s">
        <v>66</v>
      </c>
    </row>
    <row r="8" customHeight="1" spans="1:16">
      <c r="A8" s="259" t="s">
        <v>78</v>
      </c>
      <c r="B8" s="260" t="s">
        <v>79</v>
      </c>
      <c r="C8" s="261"/>
      <c r="D8" s="262" t="s">
        <v>80</v>
      </c>
      <c r="E8" s="263"/>
      <c r="F8" s="264">
        <v>45656</v>
      </c>
      <c r="G8" s="265"/>
      <c r="H8" s="262" t="s">
        <v>81</v>
      </c>
      <c r="I8" s="263"/>
      <c r="J8" s="282" t="s">
        <v>65</v>
      </c>
      <c r="K8" s="314" t="s">
        <v>66</v>
      </c>
      <c r="P8" s="215" t="s">
        <v>175</v>
      </c>
    </row>
    <row r="9" customHeight="1" spans="1:11">
      <c r="A9" s="266" t="s">
        <v>176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5" t="s">
        <v>86</v>
      </c>
    </row>
    <row r="11" customHeight="1" spans="1:11">
      <c r="A11" s="252" t="s">
        <v>90</v>
      </c>
      <c r="B11" s="272" t="s">
        <v>85</v>
      </c>
      <c r="C11" s="161" t="s">
        <v>86</v>
      </c>
      <c r="D11" s="258"/>
      <c r="E11" s="255" t="s">
        <v>92</v>
      </c>
      <c r="F11" s="272" t="s">
        <v>85</v>
      </c>
      <c r="G11" s="161" t="s">
        <v>86</v>
      </c>
      <c r="H11" s="272"/>
      <c r="I11" s="255" t="s">
        <v>97</v>
      </c>
      <c r="J11" s="272" t="s">
        <v>85</v>
      </c>
      <c r="K11" s="162" t="s">
        <v>86</v>
      </c>
    </row>
    <row r="12" customHeight="1" spans="1:11">
      <c r="A12" s="262" t="s">
        <v>120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6"/>
    </row>
    <row r="13" customHeight="1" spans="1:11">
      <c r="A13" s="273" t="s">
        <v>177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178</v>
      </c>
      <c r="B14" s="275"/>
      <c r="C14" s="275"/>
      <c r="D14" s="275"/>
      <c r="E14" s="275"/>
      <c r="F14" s="275"/>
      <c r="G14" s="275"/>
      <c r="H14" s="276"/>
      <c r="I14" s="317"/>
      <c r="J14" s="317"/>
      <c r="K14" s="318"/>
    </row>
    <row r="15" customHeight="1" spans="1:11">
      <c r="A15" s="277"/>
      <c r="B15" s="278"/>
      <c r="C15" s="278"/>
      <c r="D15" s="279"/>
      <c r="E15" s="280"/>
      <c r="F15" s="278"/>
      <c r="G15" s="278"/>
      <c r="H15" s="279"/>
      <c r="I15" s="319"/>
      <c r="J15" s="320"/>
      <c r="K15" s="321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314"/>
    </row>
    <row r="17" customHeight="1" spans="1:11">
      <c r="A17" s="273" t="s">
        <v>179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3" t="s">
        <v>180</v>
      </c>
      <c r="B18" s="284"/>
      <c r="C18" s="284"/>
      <c r="D18" s="284"/>
      <c r="E18" s="284"/>
      <c r="F18" s="284"/>
      <c r="G18" s="284"/>
      <c r="H18" s="284"/>
      <c r="I18" s="317"/>
      <c r="J18" s="317"/>
      <c r="K18" s="318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9"/>
      <c r="J19" s="320"/>
      <c r="K19" s="321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314"/>
    </row>
    <row r="21" customHeight="1" spans="1:11">
      <c r="A21" s="285" t="s">
        <v>117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56" t="s">
        <v>118</v>
      </c>
      <c r="B22" s="190"/>
      <c r="C22" s="190"/>
      <c r="D22" s="190"/>
      <c r="E22" s="190"/>
      <c r="F22" s="190"/>
      <c r="G22" s="190"/>
      <c r="H22" s="190"/>
      <c r="I22" s="190"/>
      <c r="J22" s="190"/>
      <c r="K22" s="219"/>
    </row>
    <row r="23" customHeight="1" spans="1:11">
      <c r="A23" s="169" t="s">
        <v>119</v>
      </c>
      <c r="B23" s="170"/>
      <c r="C23" s="161" t="s">
        <v>65</v>
      </c>
      <c r="D23" s="161" t="s">
        <v>66</v>
      </c>
      <c r="E23" s="168"/>
      <c r="F23" s="168"/>
      <c r="G23" s="168"/>
      <c r="H23" s="168"/>
      <c r="I23" s="168"/>
      <c r="J23" s="168"/>
      <c r="K23" s="212"/>
    </row>
    <row r="24" customHeight="1" spans="1:11">
      <c r="A24" s="286" t="s">
        <v>181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6" t="s">
        <v>126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2" t="s">
        <v>127</v>
      </c>
      <c r="B27" s="269" t="s">
        <v>95</v>
      </c>
      <c r="C27" s="269" t="s">
        <v>96</v>
      </c>
      <c r="D27" s="269" t="s">
        <v>88</v>
      </c>
      <c r="E27" s="243" t="s">
        <v>128</v>
      </c>
      <c r="F27" s="269" t="s">
        <v>95</v>
      </c>
      <c r="G27" s="269" t="s">
        <v>96</v>
      </c>
      <c r="H27" s="269" t="s">
        <v>88</v>
      </c>
      <c r="I27" s="243" t="s">
        <v>129</v>
      </c>
      <c r="J27" s="269" t="s">
        <v>95</v>
      </c>
      <c r="K27" s="315" t="s">
        <v>96</v>
      </c>
    </row>
    <row r="28" customHeight="1" spans="1:11">
      <c r="A28" s="289" t="s">
        <v>87</v>
      </c>
      <c r="B28" s="161" t="s">
        <v>95</v>
      </c>
      <c r="C28" s="161" t="s">
        <v>96</v>
      </c>
      <c r="D28" s="161" t="s">
        <v>88</v>
      </c>
      <c r="E28" s="290" t="s">
        <v>94</v>
      </c>
      <c r="F28" s="161" t="s">
        <v>95</v>
      </c>
      <c r="G28" s="161" t="s">
        <v>96</v>
      </c>
      <c r="H28" s="161" t="s">
        <v>88</v>
      </c>
      <c r="I28" s="290" t="s">
        <v>105</v>
      </c>
      <c r="J28" s="161" t="s">
        <v>95</v>
      </c>
      <c r="K28" s="162" t="s">
        <v>96</v>
      </c>
    </row>
    <row r="29" customHeight="1" spans="1:11">
      <c r="A29" s="248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4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5"/>
    </row>
    <row r="31" customHeight="1" spans="1:11">
      <c r="A31" s="294" t="s">
        <v>182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21" customHeight="1" spans="1:11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327"/>
    </row>
    <row r="34" ht="21" customHeight="1" spans="1:1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27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7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7"/>
    </row>
    <row r="43" ht="17.25" customHeight="1" spans="1:11">
      <c r="A43" s="292" t="s">
        <v>125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customHeight="1" spans="1:11">
      <c r="A44" s="294" t="s">
        <v>183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120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28"/>
    </row>
    <row r="46" ht="18" customHeight="1" spans="1:11">
      <c r="A46" s="299" t="s">
        <v>184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1" t="s">
        <v>131</v>
      </c>
      <c r="B48" s="302" t="s">
        <v>132</v>
      </c>
      <c r="C48" s="302"/>
      <c r="D48" s="303" t="s">
        <v>133</v>
      </c>
      <c r="E48" s="303"/>
      <c r="F48" s="303" t="s">
        <v>135</v>
      </c>
      <c r="G48" s="304"/>
      <c r="H48" s="305" t="s">
        <v>136</v>
      </c>
      <c r="I48" s="305"/>
      <c r="J48" s="302" t="s">
        <v>137</v>
      </c>
      <c r="K48" s="329"/>
    </row>
    <row r="49" customHeight="1" spans="1:11">
      <c r="A49" s="306" t="s">
        <v>138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1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2"/>
    </row>
    <row r="52" ht="21" customHeight="1" spans="1:11">
      <c r="A52" s="301" t="s">
        <v>131</v>
      </c>
      <c r="B52" s="302" t="s">
        <v>132</v>
      </c>
      <c r="C52" s="302"/>
      <c r="D52" s="303" t="s">
        <v>133</v>
      </c>
      <c r="E52" s="303"/>
      <c r="F52" s="303" t="s">
        <v>135</v>
      </c>
      <c r="G52" s="304"/>
      <c r="H52" s="305" t="s">
        <v>136</v>
      </c>
      <c r="I52" s="305"/>
      <c r="J52" s="302" t="s">
        <v>137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D28" sqref="D28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" style="87" customWidth="1"/>
    <col min="9" max="14" width="8.875" style="87" customWidth="1"/>
    <col min="15" max="16" width="8.875" style="234" customWidth="1"/>
    <col min="17" max="248" width="9" style="87"/>
    <col min="249" max="16384" width="9" style="91"/>
  </cols>
  <sheetData>
    <row r="1" s="87" customFormat="1" ht="29" customHeight="1" spans="1:251">
      <c r="A1" s="92" t="s">
        <v>140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36"/>
      <c r="P1" s="23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</row>
    <row r="2" s="87" customFormat="1" ht="20" customHeight="1" spans="1:251">
      <c r="A2" s="95" t="s">
        <v>61</v>
      </c>
      <c r="B2" s="96" t="str">
        <f>首期!B4</f>
        <v>QAMMBN85650</v>
      </c>
      <c r="C2" s="97"/>
      <c r="D2" s="98"/>
      <c r="E2" s="99" t="s">
        <v>67</v>
      </c>
      <c r="F2" s="100" t="s">
        <v>185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13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</row>
    <row r="3" s="87" customFormat="1" spans="1:251">
      <c r="A3" s="101" t="s">
        <v>141</v>
      </c>
      <c r="B3" s="102" t="s">
        <v>142</v>
      </c>
      <c r="C3" s="103"/>
      <c r="D3" s="102"/>
      <c r="E3" s="102"/>
      <c r="F3" s="102"/>
      <c r="G3" s="102"/>
      <c r="H3" s="102"/>
      <c r="I3" s="132"/>
      <c r="J3" s="133"/>
      <c r="K3" s="133"/>
      <c r="L3" s="133"/>
      <c r="M3" s="133"/>
      <c r="N3" s="133"/>
      <c r="O3" s="134"/>
      <c r="P3" s="135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</row>
    <row r="4" s="87" customFormat="1" ht="16.5" spans="1:251">
      <c r="A4" s="101"/>
      <c r="B4" s="104" t="s">
        <v>143</v>
      </c>
      <c r="C4" s="104" t="s">
        <v>144</v>
      </c>
      <c r="D4" s="105" t="s">
        <v>145</v>
      </c>
      <c r="E4" s="104" t="s">
        <v>146</v>
      </c>
      <c r="F4" s="104" t="s">
        <v>147</v>
      </c>
      <c r="G4" s="104" t="s">
        <v>148</v>
      </c>
      <c r="H4" s="106" t="s">
        <v>186</v>
      </c>
      <c r="I4" s="132"/>
      <c r="J4" s="136"/>
      <c r="K4" s="137" t="s">
        <v>113</v>
      </c>
      <c r="L4" s="137" t="s">
        <v>149</v>
      </c>
      <c r="M4" s="137" t="s">
        <v>149</v>
      </c>
      <c r="N4" s="137" t="s">
        <v>150</v>
      </c>
      <c r="O4" s="138"/>
      <c r="P4" s="139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</row>
    <row r="5" s="87" customFormat="1" ht="20" customHeight="1" spans="1:251">
      <c r="A5" s="101"/>
      <c r="B5" s="107"/>
      <c r="C5" s="107"/>
      <c r="D5" s="108"/>
      <c r="E5" s="108"/>
      <c r="F5" s="108"/>
      <c r="G5" s="108"/>
      <c r="H5" s="106"/>
      <c r="I5" s="140"/>
      <c r="J5" s="141"/>
      <c r="K5" s="142"/>
      <c r="L5" s="142">
        <v>170</v>
      </c>
      <c r="M5" s="142">
        <v>160</v>
      </c>
      <c r="N5" s="143">
        <v>160</v>
      </c>
      <c r="O5" s="142"/>
      <c r="P5" s="144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</row>
    <row r="6" s="87" customFormat="1" ht="20" customHeight="1" spans="1:251">
      <c r="A6" s="109" t="s">
        <v>152</v>
      </c>
      <c r="B6" s="110">
        <f t="shared" ref="B6:B9" si="0">C6-5</f>
        <v>69</v>
      </c>
      <c r="C6" s="110">
        <v>74</v>
      </c>
      <c r="D6" s="111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187</v>
      </c>
      <c r="I6" s="140"/>
      <c r="J6" s="141"/>
      <c r="K6" s="141"/>
      <c r="L6" s="141" t="s">
        <v>153</v>
      </c>
      <c r="M6" s="141" t="s">
        <v>188</v>
      </c>
      <c r="N6" s="141" t="s">
        <v>188</v>
      </c>
      <c r="O6" s="141"/>
      <c r="P6" s="145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</row>
    <row r="7" s="87" customFormat="1" ht="20" customHeight="1" spans="1:251">
      <c r="A7" s="109" t="s">
        <v>156</v>
      </c>
      <c r="B7" s="110">
        <f>C7-3</f>
        <v>51</v>
      </c>
      <c r="C7" s="110">
        <v>54</v>
      </c>
      <c r="D7" s="111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187</v>
      </c>
      <c r="I7" s="140"/>
      <c r="J7" s="141"/>
      <c r="K7" s="141"/>
      <c r="L7" s="141" t="s">
        <v>188</v>
      </c>
      <c r="M7" s="141" t="s">
        <v>153</v>
      </c>
      <c r="N7" s="141" t="s">
        <v>188</v>
      </c>
      <c r="O7" s="141"/>
      <c r="P7" s="14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</row>
    <row r="8" s="87" customFormat="1" ht="20" customHeight="1" spans="1:251">
      <c r="A8" s="109" t="s">
        <v>189</v>
      </c>
      <c r="B8" s="110">
        <f t="shared" si="0"/>
        <v>71</v>
      </c>
      <c r="C8" s="110">
        <v>76</v>
      </c>
      <c r="D8" s="111">
        <f>C8+6</f>
        <v>82</v>
      </c>
      <c r="E8" s="110">
        <f>D8+6</f>
        <v>88</v>
      </c>
      <c r="F8" s="110">
        <f>E8+6</f>
        <v>94</v>
      </c>
      <c r="G8" s="110">
        <f t="shared" si="2"/>
        <v>98</v>
      </c>
      <c r="H8" s="112" t="s">
        <v>187</v>
      </c>
      <c r="I8" s="140"/>
      <c r="J8" s="141"/>
      <c r="K8" s="141"/>
      <c r="L8" s="141" t="s">
        <v>190</v>
      </c>
      <c r="M8" s="141" t="s">
        <v>190</v>
      </c>
      <c r="N8" s="141" t="s">
        <v>190</v>
      </c>
      <c r="O8" s="141"/>
      <c r="P8" s="14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</row>
    <row r="9" s="87" customFormat="1" ht="20" customHeight="1" spans="1:251">
      <c r="A9" s="109" t="s">
        <v>158</v>
      </c>
      <c r="B9" s="110">
        <f t="shared" si="0"/>
        <v>81</v>
      </c>
      <c r="C9" s="110">
        <v>86</v>
      </c>
      <c r="D9" s="111">
        <f>C9+6</f>
        <v>92</v>
      </c>
      <c r="E9" s="110">
        <f>D9+6</f>
        <v>98</v>
      </c>
      <c r="F9" s="110">
        <f>E9+6</f>
        <v>104</v>
      </c>
      <c r="G9" s="110">
        <f t="shared" si="2"/>
        <v>108</v>
      </c>
      <c r="H9" s="112" t="s">
        <v>191</v>
      </c>
      <c r="I9" s="140"/>
      <c r="J9" s="141"/>
      <c r="K9" s="141"/>
      <c r="L9" s="141" t="s">
        <v>155</v>
      </c>
      <c r="M9" s="141" t="s">
        <v>192</v>
      </c>
      <c r="N9" s="141" t="s">
        <v>155</v>
      </c>
      <c r="O9" s="141"/>
      <c r="P9" s="14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</row>
    <row r="10" s="87" customFormat="1" ht="20" customHeight="1" spans="1:251">
      <c r="A10" s="109" t="s">
        <v>159</v>
      </c>
      <c r="B10" s="110">
        <f>C10-1.6</f>
        <v>23.9</v>
      </c>
      <c r="C10" s="110">
        <v>25.5</v>
      </c>
      <c r="D10" s="111">
        <f>C10+1.9</f>
        <v>27.4</v>
      </c>
      <c r="E10" s="110">
        <f>D10+1.9</f>
        <v>29.3</v>
      </c>
      <c r="F10" s="110">
        <f>E10+1.9</f>
        <v>31.2</v>
      </c>
      <c r="G10" s="110">
        <f>F10+1.3</f>
        <v>32.5</v>
      </c>
      <c r="H10" s="112" t="s">
        <v>191</v>
      </c>
      <c r="I10" s="140"/>
      <c r="J10" s="141"/>
      <c r="K10" s="141"/>
      <c r="L10" s="141" t="s">
        <v>190</v>
      </c>
      <c r="M10" s="141" t="s">
        <v>193</v>
      </c>
      <c r="N10" s="141" t="s">
        <v>193</v>
      </c>
      <c r="O10" s="141"/>
      <c r="P10" s="14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</row>
    <row r="11" s="87" customFormat="1" ht="20" customHeight="1" spans="1:251">
      <c r="A11" s="109" t="s">
        <v>161</v>
      </c>
      <c r="B11" s="110">
        <f>C11-1</f>
        <v>18.5</v>
      </c>
      <c r="C11" s="110">
        <v>19.5</v>
      </c>
      <c r="D11" s="111">
        <f>C11+1.2</f>
        <v>20.7</v>
      </c>
      <c r="E11" s="110">
        <f>D11+1.2</f>
        <v>21.9</v>
      </c>
      <c r="F11" s="110">
        <f>E11+1.2</f>
        <v>23.1</v>
      </c>
      <c r="G11" s="110">
        <f>F11+0.7</f>
        <v>23.8</v>
      </c>
      <c r="H11" s="112" t="s">
        <v>194</v>
      </c>
      <c r="I11" s="140"/>
      <c r="J11" s="141"/>
      <c r="K11" s="141"/>
      <c r="L11" s="141" t="s">
        <v>195</v>
      </c>
      <c r="M11" s="141" t="s">
        <v>190</v>
      </c>
      <c r="N11" s="141" t="s">
        <v>190</v>
      </c>
      <c r="O11" s="141"/>
      <c r="P11" s="14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</row>
    <row r="12" s="87" customFormat="1" ht="20" customHeight="1" spans="1:251">
      <c r="A12" s="109" t="s">
        <v>196</v>
      </c>
      <c r="B12" s="110">
        <f>C12-0.5</f>
        <v>16.5</v>
      </c>
      <c r="C12" s="110">
        <v>17</v>
      </c>
      <c r="D12" s="111">
        <f t="shared" ref="D12:G12" si="3">C12+0.5</f>
        <v>17.5</v>
      </c>
      <c r="E12" s="110">
        <f t="shared" si="3"/>
        <v>18</v>
      </c>
      <c r="F12" s="110">
        <f t="shared" si="3"/>
        <v>18.5</v>
      </c>
      <c r="G12" s="110">
        <f t="shared" si="3"/>
        <v>19</v>
      </c>
      <c r="H12" s="112" t="s">
        <v>191</v>
      </c>
      <c r="I12" s="140"/>
      <c r="J12" s="141"/>
      <c r="K12" s="141"/>
      <c r="L12" s="141" t="s">
        <v>190</v>
      </c>
      <c r="M12" s="141" t="s">
        <v>195</v>
      </c>
      <c r="N12" s="141" t="s">
        <v>195</v>
      </c>
      <c r="O12" s="141"/>
      <c r="P12" s="14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</row>
    <row r="13" s="87" customFormat="1" ht="20" customHeight="1" spans="1:251">
      <c r="A13" s="109" t="s">
        <v>163</v>
      </c>
      <c r="B13" s="110">
        <f>C13-0.5</f>
        <v>11</v>
      </c>
      <c r="C13" s="110">
        <v>11.5</v>
      </c>
      <c r="D13" s="111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40"/>
      <c r="J13" s="141"/>
      <c r="K13" s="141"/>
      <c r="L13" s="141" t="s">
        <v>190</v>
      </c>
      <c r="M13" s="141" t="s">
        <v>197</v>
      </c>
      <c r="N13" s="141" t="s">
        <v>197</v>
      </c>
      <c r="O13" s="141"/>
      <c r="P13" s="14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</row>
    <row r="14" s="87" customFormat="1" ht="20" customHeight="1" spans="1:251">
      <c r="A14" s="109" t="s">
        <v>164</v>
      </c>
      <c r="B14" s="110">
        <f>C14-1.5</f>
        <v>22.5</v>
      </c>
      <c r="C14" s="110">
        <v>24</v>
      </c>
      <c r="D14" s="111">
        <f>C14+1.7</f>
        <v>25.7</v>
      </c>
      <c r="E14" s="110">
        <f>D14+1.7</f>
        <v>27.4</v>
      </c>
      <c r="F14" s="110">
        <f>E14+1.7</f>
        <v>29.1</v>
      </c>
      <c r="G14" s="110">
        <f>F14+1.6</f>
        <v>30.7</v>
      </c>
      <c r="H14" s="113"/>
      <c r="I14" s="140"/>
      <c r="J14" s="141"/>
      <c r="K14" s="141"/>
      <c r="L14" s="141" t="s">
        <v>190</v>
      </c>
      <c r="M14" s="141" t="s">
        <v>190</v>
      </c>
      <c r="N14" s="141" t="s">
        <v>190</v>
      </c>
      <c r="O14" s="141"/>
      <c r="P14" s="14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</row>
    <row r="15" s="87" customFormat="1" ht="20" customHeight="1" spans="1:251">
      <c r="A15" s="109" t="s">
        <v>166</v>
      </c>
      <c r="B15" s="110">
        <f>C15-1.8</f>
        <v>31.2</v>
      </c>
      <c r="C15" s="110">
        <v>33</v>
      </c>
      <c r="D15" s="111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3"/>
      <c r="I15" s="140"/>
      <c r="J15" s="141"/>
      <c r="K15" s="141"/>
      <c r="L15" s="141"/>
      <c r="M15" s="141"/>
      <c r="N15" s="141"/>
      <c r="O15" s="141"/>
      <c r="P15" s="14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</row>
    <row r="16" s="87" customFormat="1" ht="20" customHeight="1" spans="1:251">
      <c r="A16" s="109" t="s">
        <v>167</v>
      </c>
      <c r="B16" s="110">
        <f>C16</f>
        <v>12</v>
      </c>
      <c r="C16" s="110">
        <v>12</v>
      </c>
      <c r="D16" s="111">
        <f>B16+1</f>
        <v>13</v>
      </c>
      <c r="E16" s="110">
        <f>D16</f>
        <v>13</v>
      </c>
      <c r="F16" s="110">
        <f>D16+1</f>
        <v>14</v>
      </c>
      <c r="G16" s="110">
        <f>F16</f>
        <v>14</v>
      </c>
      <c r="H16" s="113"/>
      <c r="I16" s="140"/>
      <c r="J16" s="141"/>
      <c r="K16" s="141"/>
      <c r="L16" s="141"/>
      <c r="M16" s="141"/>
      <c r="N16" s="141"/>
      <c r="O16" s="141"/>
      <c r="P16" s="14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</row>
    <row r="17" s="87" customFormat="1" ht="20" customHeight="1" spans="1:251">
      <c r="A17" s="109" t="s">
        <v>168</v>
      </c>
      <c r="B17" s="110">
        <v>3.5</v>
      </c>
      <c r="C17" s="110">
        <v>3.5</v>
      </c>
      <c r="D17" s="111">
        <v>3.5</v>
      </c>
      <c r="E17" s="110">
        <v>3.5</v>
      </c>
      <c r="F17" s="110">
        <v>3.5</v>
      </c>
      <c r="G17" s="110">
        <v>3.5</v>
      </c>
      <c r="H17" s="114"/>
      <c r="I17" s="140"/>
      <c r="J17" s="141"/>
      <c r="K17" s="141"/>
      <c r="L17" s="141"/>
      <c r="M17" s="141"/>
      <c r="N17" s="141"/>
      <c r="O17" s="141"/>
      <c r="P17" s="14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</row>
    <row r="18" s="87" customFormat="1" ht="20" customHeight="1" spans="1:251">
      <c r="A18" s="109" t="s">
        <v>169</v>
      </c>
      <c r="B18" s="110">
        <v>2</v>
      </c>
      <c r="C18" s="110">
        <v>2</v>
      </c>
      <c r="D18" s="111">
        <v>2</v>
      </c>
      <c r="E18" s="110">
        <v>2</v>
      </c>
      <c r="F18" s="110">
        <v>2</v>
      </c>
      <c r="G18" s="110">
        <v>2</v>
      </c>
      <c r="H18" s="114"/>
      <c r="I18" s="140"/>
      <c r="J18" s="141"/>
      <c r="K18" s="141"/>
      <c r="L18" s="141"/>
      <c r="M18" s="141"/>
      <c r="N18" s="141"/>
      <c r="O18" s="141"/>
      <c r="P18" s="14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</row>
    <row r="19" s="87" customFormat="1" ht="20" customHeight="1" spans="1:251">
      <c r="A19" s="115"/>
      <c r="B19" s="116"/>
      <c r="C19" s="116"/>
      <c r="D19" s="116"/>
      <c r="E19" s="116"/>
      <c r="F19" s="116"/>
      <c r="G19" s="116"/>
      <c r="H19" s="114"/>
      <c r="I19" s="140"/>
      <c r="J19" s="141"/>
      <c r="K19" s="141"/>
      <c r="L19" s="141"/>
      <c r="M19" s="141"/>
      <c r="N19" s="141"/>
      <c r="O19" s="141"/>
      <c r="P19" s="145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</row>
    <row r="20" s="87" customFormat="1" ht="20" customHeight="1" spans="1:251">
      <c r="A20" s="115"/>
      <c r="B20" s="116"/>
      <c r="C20" s="116"/>
      <c r="D20" s="116"/>
      <c r="E20" s="116"/>
      <c r="F20" s="116"/>
      <c r="G20" s="116"/>
      <c r="H20" s="117"/>
      <c r="I20" s="140"/>
      <c r="J20" s="141"/>
      <c r="K20" s="141"/>
      <c r="L20" s="141"/>
      <c r="M20" s="141"/>
      <c r="N20" s="141"/>
      <c r="O20" s="141"/>
      <c r="P20" s="145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</row>
    <row r="21" s="87" customFormat="1" ht="17.25" spans="1:251">
      <c r="A21" s="118"/>
      <c r="B21" s="119"/>
      <c r="C21" s="119"/>
      <c r="D21" s="119"/>
      <c r="E21" s="120"/>
      <c r="F21" s="119"/>
      <c r="G21" s="119"/>
      <c r="H21" s="119"/>
      <c r="I21" s="146"/>
      <c r="J21" s="147"/>
      <c r="K21" s="147"/>
      <c r="L21" s="148"/>
      <c r="M21" s="147"/>
      <c r="N21" s="147"/>
      <c r="O21" s="148"/>
      <c r="P21" s="149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</row>
    <row r="22" s="87" customFormat="1" ht="15" spans="1:251">
      <c r="A22" s="124" t="s">
        <v>170</v>
      </c>
      <c r="B22" s="124"/>
      <c r="C22" s="125"/>
      <c r="O22" s="236"/>
      <c r="P22" s="236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</row>
    <row r="23" s="87" customFormat="1" spans="3:251">
      <c r="C23" s="88"/>
      <c r="G23" s="150" t="s">
        <v>171</v>
      </c>
      <c r="H23" s="235"/>
      <c r="I23" s="235"/>
      <c r="J23" s="151"/>
      <c r="K23" s="150" t="s">
        <v>172</v>
      </c>
      <c r="M23" s="150"/>
      <c r="N23" s="150" t="s">
        <v>173</v>
      </c>
      <c r="P23" s="236" t="s">
        <v>137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</row>
  </sheetData>
  <mergeCells count="10">
    <mergeCell ref="A1:N1"/>
    <mergeCell ref="B2:D2"/>
    <mergeCell ref="F2:H2"/>
    <mergeCell ref="K2:O2"/>
    <mergeCell ref="B3:H3"/>
    <mergeCell ref="J3:O3"/>
    <mergeCell ref="H23:I2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18" sqref="P18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1">
      <c r="A1" s="155" t="s">
        <v>198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8" customHeight="1" spans="1:11">
      <c r="A2" s="156" t="s">
        <v>53</v>
      </c>
      <c r="B2" s="157" t="s">
        <v>54</v>
      </c>
      <c r="C2" s="157"/>
      <c r="D2" s="158" t="s">
        <v>61</v>
      </c>
      <c r="E2" s="159" t="str">
        <f>首期!B4</f>
        <v>QAMMBN85650</v>
      </c>
      <c r="F2" s="160" t="s">
        <v>199</v>
      </c>
      <c r="G2" s="161" t="str">
        <f>首期!B5</f>
        <v>儿童长裤</v>
      </c>
      <c r="H2" s="162"/>
      <c r="I2" s="190" t="s">
        <v>57</v>
      </c>
      <c r="J2" s="210" t="s">
        <v>56</v>
      </c>
      <c r="K2" s="211"/>
    </row>
    <row r="3" ht="18" customHeight="1" spans="1:11">
      <c r="A3" s="163" t="s">
        <v>75</v>
      </c>
      <c r="B3" s="164">
        <v>3000</v>
      </c>
      <c r="C3" s="164"/>
      <c r="D3" s="165" t="s">
        <v>200</v>
      </c>
      <c r="E3" s="166">
        <v>44936</v>
      </c>
      <c r="F3" s="167"/>
      <c r="G3" s="167"/>
      <c r="H3" s="168" t="s">
        <v>201</v>
      </c>
      <c r="I3" s="168"/>
      <c r="J3" s="168"/>
      <c r="K3" s="212"/>
    </row>
    <row r="4" ht="18" customHeight="1" spans="1:11">
      <c r="A4" s="169" t="s">
        <v>71</v>
      </c>
      <c r="B4" s="164">
        <v>4</v>
      </c>
      <c r="C4" s="164">
        <v>6</v>
      </c>
      <c r="D4" s="170" t="s">
        <v>202</v>
      </c>
      <c r="E4" s="167" t="s">
        <v>203</v>
      </c>
      <c r="F4" s="167"/>
      <c r="G4" s="167"/>
      <c r="H4" s="170" t="s">
        <v>204</v>
      </c>
      <c r="I4" s="170"/>
      <c r="J4" s="182" t="s">
        <v>65</v>
      </c>
      <c r="K4" s="213" t="s">
        <v>66</v>
      </c>
    </row>
    <row r="5" ht="18" customHeight="1" spans="1:11">
      <c r="A5" s="169" t="s">
        <v>205</v>
      </c>
      <c r="B5" s="164">
        <v>1</v>
      </c>
      <c r="C5" s="164"/>
      <c r="D5" s="165" t="s">
        <v>206</v>
      </c>
      <c r="E5" s="165"/>
      <c r="G5" s="165"/>
      <c r="H5" s="170" t="s">
        <v>207</v>
      </c>
      <c r="I5" s="170"/>
      <c r="J5" s="182" t="s">
        <v>65</v>
      </c>
      <c r="K5" s="213" t="s">
        <v>66</v>
      </c>
    </row>
    <row r="6" ht="18" customHeight="1" spans="1:13">
      <c r="A6" s="171" t="s">
        <v>208</v>
      </c>
      <c r="B6" s="172">
        <v>125</v>
      </c>
      <c r="C6" s="172"/>
      <c r="D6" s="173" t="s">
        <v>209</v>
      </c>
      <c r="E6" s="174"/>
      <c r="F6" s="174"/>
      <c r="G6" s="173"/>
      <c r="H6" s="175" t="s">
        <v>210</v>
      </c>
      <c r="I6" s="175"/>
      <c r="J6" s="174" t="s">
        <v>65</v>
      </c>
      <c r="K6" s="214" t="s">
        <v>66</v>
      </c>
      <c r="M6" s="215"/>
    </row>
    <row r="7" ht="18" customHeight="1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1">
      <c r="A8" s="179" t="s">
        <v>211</v>
      </c>
      <c r="B8" s="160" t="s">
        <v>212</v>
      </c>
      <c r="C8" s="160" t="s">
        <v>213</v>
      </c>
      <c r="D8" s="160" t="s">
        <v>214</v>
      </c>
      <c r="E8" s="160" t="s">
        <v>215</v>
      </c>
      <c r="F8" s="160" t="s">
        <v>216</v>
      </c>
      <c r="G8" s="180" t="s">
        <v>78</v>
      </c>
      <c r="H8" s="181"/>
      <c r="I8" s="181" t="str">
        <f>首期!B8</f>
        <v>CGDD24102500003</v>
      </c>
      <c r="J8" s="181"/>
      <c r="K8" s="216"/>
    </row>
    <row r="9" ht="18" customHeight="1" spans="1:11">
      <c r="A9" s="169" t="s">
        <v>217</v>
      </c>
      <c r="B9" s="170"/>
      <c r="C9" s="182" t="s">
        <v>65</v>
      </c>
      <c r="D9" s="182" t="s">
        <v>66</v>
      </c>
      <c r="E9" s="165" t="s">
        <v>218</v>
      </c>
      <c r="F9" s="183" t="s">
        <v>219</v>
      </c>
      <c r="G9" s="184"/>
      <c r="H9" s="185"/>
      <c r="I9" s="185"/>
      <c r="J9" s="185"/>
      <c r="K9" s="217"/>
    </row>
    <row r="10" ht="18" customHeight="1" spans="1:11">
      <c r="A10" s="169" t="s">
        <v>220</v>
      </c>
      <c r="B10" s="170"/>
      <c r="C10" s="182" t="s">
        <v>65</v>
      </c>
      <c r="D10" s="182" t="s">
        <v>66</v>
      </c>
      <c r="E10" s="165" t="s">
        <v>221</v>
      </c>
      <c r="F10" s="183" t="s">
        <v>222</v>
      </c>
      <c r="G10" s="184" t="s">
        <v>223</v>
      </c>
      <c r="H10" s="185"/>
      <c r="I10" s="185"/>
      <c r="J10" s="185"/>
      <c r="K10" s="217"/>
    </row>
    <row r="11" ht="18" customHeight="1" spans="1:11">
      <c r="A11" s="186" t="s">
        <v>176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ht="18" customHeight="1" spans="1:11">
      <c r="A12" s="163" t="s">
        <v>89</v>
      </c>
      <c r="B12" s="182" t="s">
        <v>85</v>
      </c>
      <c r="C12" s="182" t="s">
        <v>86</v>
      </c>
      <c r="D12" s="183"/>
      <c r="E12" s="165" t="s">
        <v>87</v>
      </c>
      <c r="F12" s="182" t="s">
        <v>85</v>
      </c>
      <c r="G12" s="182" t="s">
        <v>86</v>
      </c>
      <c r="H12" s="182"/>
      <c r="I12" s="165" t="s">
        <v>224</v>
      </c>
      <c r="J12" s="182" t="s">
        <v>85</v>
      </c>
      <c r="K12" s="213" t="s">
        <v>86</v>
      </c>
    </row>
    <row r="13" ht="18" customHeight="1" spans="1:11">
      <c r="A13" s="163" t="s">
        <v>92</v>
      </c>
      <c r="B13" s="182" t="s">
        <v>85</v>
      </c>
      <c r="C13" s="182" t="s">
        <v>86</v>
      </c>
      <c r="D13" s="183"/>
      <c r="E13" s="165" t="s">
        <v>97</v>
      </c>
      <c r="F13" s="182" t="s">
        <v>85</v>
      </c>
      <c r="G13" s="182" t="s">
        <v>86</v>
      </c>
      <c r="H13" s="182"/>
      <c r="I13" s="165" t="s">
        <v>225</v>
      </c>
      <c r="J13" s="182" t="s">
        <v>85</v>
      </c>
      <c r="K13" s="213" t="s">
        <v>86</v>
      </c>
    </row>
    <row r="14" ht="18" customHeight="1" spans="1:11">
      <c r="A14" s="171" t="s">
        <v>226</v>
      </c>
      <c r="B14" s="174" t="s">
        <v>85</v>
      </c>
      <c r="C14" s="174" t="s">
        <v>86</v>
      </c>
      <c r="D14" s="188"/>
      <c r="E14" s="173" t="s">
        <v>227</v>
      </c>
      <c r="F14" s="174" t="s">
        <v>85</v>
      </c>
      <c r="G14" s="174" t="s">
        <v>86</v>
      </c>
      <c r="H14" s="174"/>
      <c r="I14" s="173" t="s">
        <v>228</v>
      </c>
      <c r="J14" s="174" t="s">
        <v>85</v>
      </c>
      <c r="K14" s="214" t="s">
        <v>86</v>
      </c>
    </row>
    <row r="15" ht="18" customHeight="1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52" customFormat="1" ht="18" customHeight="1" spans="1:11">
      <c r="A16" s="156" t="s">
        <v>229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ht="18" customHeight="1" spans="1:11">
      <c r="A17" s="169" t="s">
        <v>230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20"/>
    </row>
    <row r="18" ht="18" customHeight="1" spans="1:11">
      <c r="A18" s="169" t="s">
        <v>231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20"/>
    </row>
    <row r="19" ht="22" customHeight="1" spans="1:11">
      <c r="A19" s="191"/>
      <c r="B19" s="182"/>
      <c r="C19" s="182"/>
      <c r="D19" s="182"/>
      <c r="E19" s="182"/>
      <c r="F19" s="182"/>
      <c r="G19" s="182"/>
      <c r="H19" s="182"/>
      <c r="I19" s="182"/>
      <c r="J19" s="182"/>
      <c r="K19" s="213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ht="18" customHeight="1" spans="1:11">
      <c r="A24" s="169" t="s">
        <v>119</v>
      </c>
      <c r="B24" s="170"/>
      <c r="C24" s="182" t="s">
        <v>65</v>
      </c>
      <c r="D24" s="182" t="s">
        <v>66</v>
      </c>
      <c r="E24" s="168"/>
      <c r="F24" s="168"/>
      <c r="G24" s="168"/>
      <c r="H24" s="168"/>
      <c r="I24" s="168"/>
      <c r="J24" s="168"/>
      <c r="K24" s="212"/>
    </row>
    <row r="25" ht="18" customHeight="1" spans="1:11">
      <c r="A25" s="196" t="s">
        <v>232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233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 t="s">
        <v>234</v>
      </c>
    </row>
    <row r="28" ht="23" customHeight="1" spans="1:11">
      <c r="A28" s="192" t="s">
        <v>235</v>
      </c>
      <c r="B28" s="193"/>
      <c r="C28" s="193"/>
      <c r="D28" s="193"/>
      <c r="E28" s="193"/>
      <c r="F28" s="193"/>
      <c r="G28" s="193"/>
      <c r="H28" s="193"/>
      <c r="I28" s="193"/>
      <c r="J28" s="225"/>
      <c r="K28" s="226">
        <v>1</v>
      </c>
    </row>
    <row r="29" ht="23" customHeight="1" spans="1:11">
      <c r="A29" s="192" t="s">
        <v>236</v>
      </c>
      <c r="B29" s="193"/>
      <c r="C29" s="193"/>
      <c r="D29" s="193"/>
      <c r="E29" s="193"/>
      <c r="F29" s="193"/>
      <c r="G29" s="193"/>
      <c r="H29" s="193"/>
      <c r="I29" s="193"/>
      <c r="J29" s="225"/>
      <c r="K29" s="217">
        <v>1</v>
      </c>
    </row>
    <row r="30" ht="23" customHeight="1" spans="1:11">
      <c r="A30" s="192" t="s">
        <v>237</v>
      </c>
      <c r="B30" s="193"/>
      <c r="C30" s="193"/>
      <c r="D30" s="193"/>
      <c r="E30" s="193"/>
      <c r="F30" s="193"/>
      <c r="G30" s="193"/>
      <c r="H30" s="193"/>
      <c r="I30" s="193"/>
      <c r="J30" s="225"/>
      <c r="K30" s="217">
        <v>3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25"/>
      <c r="K31" s="217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25"/>
      <c r="K32" s="227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25"/>
      <c r="K33" s="228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25"/>
      <c r="K34" s="217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25"/>
      <c r="K35" s="229"/>
    </row>
    <row r="36" ht="23" customHeight="1" spans="1:11">
      <c r="A36" s="201" t="s">
        <v>238</v>
      </c>
      <c r="B36" s="202"/>
      <c r="C36" s="202"/>
      <c r="D36" s="202"/>
      <c r="E36" s="202"/>
      <c r="F36" s="202"/>
      <c r="G36" s="202"/>
      <c r="H36" s="202"/>
      <c r="I36" s="202"/>
      <c r="J36" s="230"/>
      <c r="K36" s="231">
        <f>SUM(K28:K35)</f>
        <v>5</v>
      </c>
    </row>
    <row r="37" ht="18.75" customHeight="1" spans="1:11">
      <c r="A37" s="203" t="s">
        <v>239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32"/>
    </row>
    <row r="38" s="153" customFormat="1" ht="18.75" customHeight="1" spans="1:11">
      <c r="A38" s="169" t="s">
        <v>240</v>
      </c>
      <c r="B38" s="170"/>
      <c r="C38" s="170"/>
      <c r="D38" s="168" t="s">
        <v>241</v>
      </c>
      <c r="E38" s="168"/>
      <c r="F38" s="205" t="s">
        <v>242</v>
      </c>
      <c r="G38" s="206"/>
      <c r="H38" s="170" t="s">
        <v>243</v>
      </c>
      <c r="I38" s="170"/>
      <c r="J38" s="170" t="s">
        <v>244</v>
      </c>
      <c r="K38" s="220"/>
    </row>
    <row r="39" ht="18.75" customHeight="1" spans="1:11">
      <c r="A39" s="169" t="s">
        <v>120</v>
      </c>
      <c r="B39" s="170" t="s">
        <v>245</v>
      </c>
      <c r="C39" s="170"/>
      <c r="D39" s="170"/>
      <c r="E39" s="170"/>
      <c r="F39" s="170"/>
      <c r="G39" s="170"/>
      <c r="H39" s="170"/>
      <c r="I39" s="170"/>
      <c r="J39" s="170"/>
      <c r="K39" s="220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20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20"/>
    </row>
    <row r="42" ht="32.1" customHeight="1" spans="1:11">
      <c r="A42" s="171" t="s">
        <v>131</v>
      </c>
      <c r="B42" s="207" t="s">
        <v>246</v>
      </c>
      <c r="C42" s="207"/>
      <c r="D42" s="173" t="s">
        <v>247</v>
      </c>
      <c r="E42" s="188" t="s">
        <v>248</v>
      </c>
      <c r="F42" s="173" t="s">
        <v>135</v>
      </c>
      <c r="G42" s="208">
        <v>45264</v>
      </c>
      <c r="H42" s="209" t="s">
        <v>136</v>
      </c>
      <c r="I42" s="209"/>
      <c r="J42" s="207" t="s">
        <v>137</v>
      </c>
      <c r="K42" s="23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L6" sqref="L6:N15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1" width="15.625" style="87" customWidth="1"/>
    <col min="12" max="12" width="17.875" style="87" customWidth="1"/>
    <col min="13" max="13" width="18.625" style="89" customWidth="1"/>
    <col min="14" max="15" width="15.625" style="89" customWidth="1"/>
    <col min="16" max="16" width="6.875" style="90" customWidth="1"/>
    <col min="17" max="254" width="9" style="87"/>
    <col min="255" max="16384" width="9" style="91"/>
  </cols>
  <sheetData>
    <row r="1" s="87" customFormat="1" ht="29" customHeight="1" spans="1:257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7" customFormat="1" ht="20" customHeight="1" spans="1:257">
      <c r="A2" s="95" t="s">
        <v>61</v>
      </c>
      <c r="B2" s="96" t="str">
        <f>首期!B4</f>
        <v>QAMMBN85650</v>
      </c>
      <c r="C2" s="97"/>
      <c r="D2" s="98"/>
      <c r="E2" s="99" t="s">
        <v>67</v>
      </c>
      <c r="F2" s="100" t="s">
        <v>185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13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7" customFormat="1" spans="1:257">
      <c r="A3" s="101" t="s">
        <v>141</v>
      </c>
      <c r="B3" s="102" t="s">
        <v>142</v>
      </c>
      <c r="C3" s="103"/>
      <c r="D3" s="102"/>
      <c r="E3" s="102"/>
      <c r="F3" s="102"/>
      <c r="G3" s="102"/>
      <c r="H3" s="102"/>
      <c r="I3" s="132"/>
      <c r="J3" s="133"/>
      <c r="K3" s="133"/>
      <c r="L3" s="133"/>
      <c r="M3" s="133"/>
      <c r="N3" s="133"/>
      <c r="O3" s="134"/>
      <c r="P3" s="135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7" customFormat="1" ht="16.5" spans="1:257">
      <c r="A4" s="101"/>
      <c r="B4" s="104" t="s">
        <v>143</v>
      </c>
      <c r="C4" s="104" t="s">
        <v>144</v>
      </c>
      <c r="D4" s="105" t="s">
        <v>145</v>
      </c>
      <c r="E4" s="104" t="s">
        <v>146</v>
      </c>
      <c r="F4" s="104" t="s">
        <v>147</v>
      </c>
      <c r="G4" s="104" t="s">
        <v>148</v>
      </c>
      <c r="H4" s="106" t="s">
        <v>186</v>
      </c>
      <c r="I4" s="132"/>
      <c r="J4" s="136"/>
      <c r="K4" s="137" t="s">
        <v>113</v>
      </c>
      <c r="L4" s="137" t="s">
        <v>149</v>
      </c>
      <c r="M4" s="137" t="s">
        <v>149</v>
      </c>
      <c r="N4" s="137" t="s">
        <v>150</v>
      </c>
      <c r="O4" s="138"/>
      <c r="P4" s="139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7" customFormat="1" ht="16.5" spans="1:257">
      <c r="A5" s="101"/>
      <c r="B5" s="107"/>
      <c r="C5" s="107"/>
      <c r="D5" s="108"/>
      <c r="E5" s="108"/>
      <c r="F5" s="108"/>
      <c r="G5" s="108"/>
      <c r="H5" s="106"/>
      <c r="I5" s="140"/>
      <c r="J5" s="141"/>
      <c r="K5" s="142"/>
      <c r="L5" s="142"/>
      <c r="M5" s="142"/>
      <c r="N5" s="143"/>
      <c r="O5" s="142"/>
      <c r="P5" s="144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7" customFormat="1" ht="21" customHeight="1" spans="1:257">
      <c r="A6" s="109" t="s">
        <v>152</v>
      </c>
      <c r="B6" s="110">
        <f t="shared" ref="B6:B9" si="0">C6-5</f>
        <v>69</v>
      </c>
      <c r="C6" s="110">
        <v>74</v>
      </c>
      <c r="D6" s="111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187</v>
      </c>
      <c r="I6" s="140"/>
      <c r="J6" s="141"/>
      <c r="K6" s="141"/>
      <c r="L6" s="141"/>
      <c r="M6" s="141"/>
      <c r="N6" s="141"/>
      <c r="O6" s="141"/>
      <c r="P6" s="145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7" customFormat="1" ht="21" customHeight="1" spans="1:257">
      <c r="A7" s="109" t="s">
        <v>156</v>
      </c>
      <c r="B7" s="110">
        <f>C7-3</f>
        <v>51</v>
      </c>
      <c r="C7" s="110">
        <v>54</v>
      </c>
      <c r="D7" s="111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187</v>
      </c>
      <c r="I7" s="140"/>
      <c r="J7" s="141"/>
      <c r="K7" s="141"/>
      <c r="L7" s="141"/>
      <c r="M7" s="141"/>
      <c r="N7" s="141"/>
      <c r="O7" s="141"/>
      <c r="P7" s="14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7" customFormat="1" ht="21" customHeight="1" spans="1:257">
      <c r="A8" s="109" t="s">
        <v>189</v>
      </c>
      <c r="B8" s="110">
        <f t="shared" si="0"/>
        <v>71</v>
      </c>
      <c r="C8" s="110">
        <v>76</v>
      </c>
      <c r="D8" s="111">
        <f>C8+6</f>
        <v>82</v>
      </c>
      <c r="E8" s="110">
        <f>D8+6</f>
        <v>88</v>
      </c>
      <c r="F8" s="110">
        <f>E8+6</f>
        <v>94</v>
      </c>
      <c r="G8" s="110">
        <f t="shared" si="2"/>
        <v>98</v>
      </c>
      <c r="H8" s="112" t="s">
        <v>187</v>
      </c>
      <c r="I8" s="140"/>
      <c r="J8" s="141"/>
      <c r="K8" s="141"/>
      <c r="L8" s="141"/>
      <c r="M8" s="141"/>
      <c r="N8" s="141"/>
      <c r="O8" s="141"/>
      <c r="P8" s="14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7" customFormat="1" ht="21" customHeight="1" spans="1:257">
      <c r="A9" s="109" t="s">
        <v>158</v>
      </c>
      <c r="B9" s="110">
        <f t="shared" si="0"/>
        <v>81</v>
      </c>
      <c r="C9" s="110">
        <v>86</v>
      </c>
      <c r="D9" s="111">
        <f>C9+6</f>
        <v>92</v>
      </c>
      <c r="E9" s="110">
        <f>D9+6</f>
        <v>98</v>
      </c>
      <c r="F9" s="110">
        <f>E9+6</f>
        <v>104</v>
      </c>
      <c r="G9" s="110">
        <f t="shared" si="2"/>
        <v>108</v>
      </c>
      <c r="H9" s="112" t="s">
        <v>191</v>
      </c>
      <c r="I9" s="140"/>
      <c r="J9" s="141"/>
      <c r="K9" s="141"/>
      <c r="L9" s="141"/>
      <c r="M9" s="141"/>
      <c r="N9" s="141"/>
      <c r="O9" s="141"/>
      <c r="P9" s="14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7" customFormat="1" ht="21" customHeight="1" spans="1:257">
      <c r="A10" s="109" t="s">
        <v>159</v>
      </c>
      <c r="B10" s="110">
        <f>C10-1.6</f>
        <v>23.9</v>
      </c>
      <c r="C10" s="110">
        <v>25.5</v>
      </c>
      <c r="D10" s="111">
        <f>C10+1.9</f>
        <v>27.4</v>
      </c>
      <c r="E10" s="110">
        <f>D10+1.9</f>
        <v>29.3</v>
      </c>
      <c r="F10" s="110">
        <f>E10+1.9</f>
        <v>31.2</v>
      </c>
      <c r="G10" s="110">
        <f>F10+1.3</f>
        <v>32.5</v>
      </c>
      <c r="H10" s="112" t="s">
        <v>191</v>
      </c>
      <c r="I10" s="140"/>
      <c r="J10" s="141"/>
      <c r="K10" s="141"/>
      <c r="L10" s="141"/>
      <c r="M10" s="141"/>
      <c r="N10" s="141"/>
      <c r="O10" s="141"/>
      <c r="P10" s="14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7" customFormat="1" ht="21" customHeight="1" spans="1:257">
      <c r="A11" s="109" t="s">
        <v>161</v>
      </c>
      <c r="B11" s="110">
        <f>C11-1</f>
        <v>18.5</v>
      </c>
      <c r="C11" s="110">
        <v>19.5</v>
      </c>
      <c r="D11" s="111">
        <f>C11+1.2</f>
        <v>20.7</v>
      </c>
      <c r="E11" s="110">
        <f>D11+1.2</f>
        <v>21.9</v>
      </c>
      <c r="F11" s="110">
        <f>E11+1.2</f>
        <v>23.1</v>
      </c>
      <c r="G11" s="110">
        <f>F11+0.7</f>
        <v>23.8</v>
      </c>
      <c r="H11" s="112" t="s">
        <v>194</v>
      </c>
      <c r="I11" s="140"/>
      <c r="J11" s="141"/>
      <c r="K11" s="141"/>
      <c r="L11" s="141"/>
      <c r="M11" s="141"/>
      <c r="N11" s="141"/>
      <c r="O11" s="141"/>
      <c r="P11" s="14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7" customFormat="1" ht="21" customHeight="1" spans="1:257">
      <c r="A12" s="109" t="s">
        <v>196</v>
      </c>
      <c r="B12" s="110">
        <f>C12-0.5</f>
        <v>16.5</v>
      </c>
      <c r="C12" s="110">
        <v>17</v>
      </c>
      <c r="D12" s="111">
        <f t="shared" ref="D12:G12" si="3">C12+0.5</f>
        <v>17.5</v>
      </c>
      <c r="E12" s="110">
        <f t="shared" si="3"/>
        <v>18</v>
      </c>
      <c r="F12" s="110">
        <f t="shared" si="3"/>
        <v>18.5</v>
      </c>
      <c r="G12" s="110">
        <f t="shared" si="3"/>
        <v>19</v>
      </c>
      <c r="H12" s="112" t="s">
        <v>191</v>
      </c>
      <c r="I12" s="140"/>
      <c r="J12" s="141"/>
      <c r="K12" s="141"/>
      <c r="L12" s="141"/>
      <c r="M12" s="141"/>
      <c r="N12" s="141"/>
      <c r="O12" s="141"/>
      <c r="P12" s="14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7" customFormat="1" ht="21" customHeight="1" spans="1:257">
      <c r="A13" s="109" t="s">
        <v>163</v>
      </c>
      <c r="B13" s="110">
        <f>C13-0.5</f>
        <v>11</v>
      </c>
      <c r="C13" s="110">
        <v>11.5</v>
      </c>
      <c r="D13" s="111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40"/>
      <c r="J13" s="141"/>
      <c r="K13" s="141"/>
      <c r="L13" s="141"/>
      <c r="M13" s="141"/>
      <c r="N13" s="141"/>
      <c r="O13" s="141"/>
      <c r="P13" s="14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7" customFormat="1" ht="21" customHeight="1" spans="1:257">
      <c r="A14" s="109" t="s">
        <v>164</v>
      </c>
      <c r="B14" s="110">
        <f>C14-1.5</f>
        <v>22.5</v>
      </c>
      <c r="C14" s="110">
        <v>24</v>
      </c>
      <c r="D14" s="111">
        <f>C14+1.7</f>
        <v>25.7</v>
      </c>
      <c r="E14" s="110">
        <f>D14+1.7</f>
        <v>27.4</v>
      </c>
      <c r="F14" s="110">
        <f>E14+1.7</f>
        <v>29.1</v>
      </c>
      <c r="G14" s="110">
        <f>F14+1.6</f>
        <v>30.7</v>
      </c>
      <c r="H14" s="113"/>
      <c r="I14" s="140"/>
      <c r="J14" s="141"/>
      <c r="K14" s="141"/>
      <c r="L14" s="141"/>
      <c r="M14" s="141"/>
      <c r="N14" s="141"/>
      <c r="O14" s="141"/>
      <c r="P14" s="14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7" customFormat="1" ht="21" customHeight="1" spans="1:257">
      <c r="A15" s="109" t="s">
        <v>166</v>
      </c>
      <c r="B15" s="110">
        <f>C15-1.8</f>
        <v>31.2</v>
      </c>
      <c r="C15" s="110">
        <v>33</v>
      </c>
      <c r="D15" s="111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3"/>
      <c r="I15" s="140"/>
      <c r="J15" s="141"/>
      <c r="K15" s="141"/>
      <c r="L15" s="141"/>
      <c r="M15" s="141"/>
      <c r="N15" s="141"/>
      <c r="O15" s="141"/>
      <c r="P15" s="14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7" customFormat="1" ht="21" customHeight="1" spans="1:257">
      <c r="A16" s="109" t="s">
        <v>167</v>
      </c>
      <c r="B16" s="110">
        <f>C16</f>
        <v>12</v>
      </c>
      <c r="C16" s="110">
        <v>12</v>
      </c>
      <c r="D16" s="111">
        <f>B16+1</f>
        <v>13</v>
      </c>
      <c r="E16" s="110">
        <f>D16</f>
        <v>13</v>
      </c>
      <c r="F16" s="110">
        <f>D16+1</f>
        <v>14</v>
      </c>
      <c r="G16" s="110">
        <f>F16</f>
        <v>14</v>
      </c>
      <c r="H16" s="113"/>
      <c r="I16" s="140"/>
      <c r="J16" s="141"/>
      <c r="K16" s="141"/>
      <c r="L16" s="141"/>
      <c r="M16" s="141"/>
      <c r="N16" s="141"/>
      <c r="O16" s="141"/>
      <c r="P16" s="14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7" customFormat="1" ht="21" customHeight="1" spans="1:257">
      <c r="A17" s="109" t="s">
        <v>168</v>
      </c>
      <c r="B17" s="110">
        <v>3.5</v>
      </c>
      <c r="C17" s="110">
        <v>3.5</v>
      </c>
      <c r="D17" s="111">
        <v>3.5</v>
      </c>
      <c r="E17" s="110">
        <v>3.5</v>
      </c>
      <c r="F17" s="110">
        <v>3.5</v>
      </c>
      <c r="G17" s="110">
        <v>3.5</v>
      </c>
      <c r="H17" s="114"/>
      <c r="I17" s="140"/>
      <c r="J17" s="141"/>
      <c r="K17" s="141"/>
      <c r="L17" s="141"/>
      <c r="M17" s="141"/>
      <c r="N17" s="141"/>
      <c r="O17" s="141"/>
      <c r="P17" s="14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7" customFormat="1" ht="21" customHeight="1" spans="1:257">
      <c r="A18" s="109" t="s">
        <v>169</v>
      </c>
      <c r="B18" s="110">
        <v>2</v>
      </c>
      <c r="C18" s="110">
        <v>2</v>
      </c>
      <c r="D18" s="111">
        <v>2</v>
      </c>
      <c r="E18" s="110">
        <v>2</v>
      </c>
      <c r="F18" s="110">
        <v>2</v>
      </c>
      <c r="G18" s="110">
        <v>2</v>
      </c>
      <c r="H18" s="114"/>
      <c r="I18" s="140"/>
      <c r="J18" s="141"/>
      <c r="K18" s="141"/>
      <c r="L18" s="141"/>
      <c r="M18" s="141"/>
      <c r="N18" s="141"/>
      <c r="O18" s="141"/>
      <c r="P18" s="14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7" customFormat="1" ht="21" customHeight="1" spans="1:257">
      <c r="A19" s="115"/>
      <c r="B19" s="116"/>
      <c r="C19" s="116"/>
      <c r="D19" s="116"/>
      <c r="E19" s="116"/>
      <c r="F19" s="116"/>
      <c r="G19" s="116"/>
      <c r="H19" s="114"/>
      <c r="I19" s="140"/>
      <c r="J19" s="141"/>
      <c r="K19" s="141"/>
      <c r="L19" s="141"/>
      <c r="M19" s="141"/>
      <c r="N19" s="141"/>
      <c r="O19" s="141"/>
      <c r="P19" s="145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7" customFormat="1" ht="21" customHeight="1" spans="1:257">
      <c r="A20" s="115"/>
      <c r="B20" s="116"/>
      <c r="C20" s="116"/>
      <c r="D20" s="116"/>
      <c r="E20" s="116"/>
      <c r="F20" s="116"/>
      <c r="G20" s="116"/>
      <c r="H20" s="117"/>
      <c r="I20" s="140"/>
      <c r="J20" s="141"/>
      <c r="K20" s="141"/>
      <c r="L20" s="141"/>
      <c r="M20" s="141"/>
      <c r="N20" s="141"/>
      <c r="O20" s="141"/>
      <c r="P20" s="145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7" customFormat="1" ht="21" customHeight="1" spans="1:257">
      <c r="A21" s="118"/>
      <c r="B21" s="119"/>
      <c r="C21" s="119"/>
      <c r="D21" s="119"/>
      <c r="E21" s="120"/>
      <c r="F21" s="119"/>
      <c r="G21" s="119"/>
      <c r="H21" s="119"/>
      <c r="I21" s="146"/>
      <c r="J21" s="147"/>
      <c r="K21" s="147"/>
      <c r="L21" s="148"/>
      <c r="M21" s="147"/>
      <c r="N21" s="147"/>
      <c r="O21" s="148"/>
      <c r="P21" s="149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ht="17.25" spans="1:17">
      <c r="A22" s="121"/>
      <c r="B22" s="121"/>
      <c r="C22" s="122"/>
      <c r="D22" s="122"/>
      <c r="E22" s="123"/>
      <c r="F22" s="122"/>
      <c r="G22" s="122"/>
      <c r="H22" s="122"/>
      <c r="M22" s="87"/>
      <c r="N22" s="87"/>
      <c r="O22" s="87"/>
      <c r="P22" s="126"/>
      <c r="Q22" s="91"/>
    </row>
    <row r="23" spans="1:17">
      <c r="A23" s="124" t="s">
        <v>170</v>
      </c>
      <c r="B23" s="124"/>
      <c r="C23" s="125"/>
      <c r="D23" s="125"/>
      <c r="M23" s="87"/>
      <c r="N23" s="87"/>
      <c r="O23" s="87"/>
      <c r="P23" s="126"/>
      <c r="Q23" s="91"/>
    </row>
    <row r="24" spans="3:17">
      <c r="C24" s="88"/>
      <c r="J24" s="150" t="s">
        <v>171</v>
      </c>
      <c r="K24" s="151"/>
      <c r="L24" s="150" t="s">
        <v>172</v>
      </c>
      <c r="M24" s="150"/>
      <c r="N24" s="150" t="s">
        <v>173</v>
      </c>
      <c r="O24" s="87" t="s">
        <v>137</v>
      </c>
      <c r="P24" s="126"/>
      <c r="Q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2.875" style="74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7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s="73" customFormat="1" ht="20" customHeight="1" spans="1:15">
      <c r="A4" s="34">
        <v>1</v>
      </c>
      <c r="B4" s="24" t="s">
        <v>265</v>
      </c>
      <c r="C4" s="23" t="s">
        <v>266</v>
      </c>
      <c r="D4" s="23" t="s">
        <v>267</v>
      </c>
      <c r="E4" s="25" t="s">
        <v>268</v>
      </c>
      <c r="F4" s="23" t="s">
        <v>269</v>
      </c>
      <c r="G4" s="34" t="s">
        <v>65</v>
      </c>
      <c r="H4" s="34" t="s">
        <v>65</v>
      </c>
      <c r="I4" s="80">
        <v>1</v>
      </c>
      <c r="J4" s="81">
        <v>1</v>
      </c>
      <c r="K4" s="81">
        <v>0</v>
      </c>
      <c r="L4" s="81">
        <v>0</v>
      </c>
      <c r="M4" s="34">
        <v>0</v>
      </c>
      <c r="N4" s="34">
        <f t="shared" ref="N4:N13" si="0">SUM(I4:M4)</f>
        <v>2</v>
      </c>
      <c r="O4" s="34"/>
    </row>
    <row r="5" s="73" customFormat="1" ht="20" customHeight="1" spans="1:15">
      <c r="A5" s="34">
        <v>2</v>
      </c>
      <c r="B5" s="24" t="s">
        <v>265</v>
      </c>
      <c r="C5" s="23" t="s">
        <v>266</v>
      </c>
      <c r="D5" s="23" t="s">
        <v>270</v>
      </c>
      <c r="E5" s="25" t="s">
        <v>268</v>
      </c>
      <c r="F5" s="23" t="s">
        <v>269</v>
      </c>
      <c r="G5" s="77" t="s">
        <v>65</v>
      </c>
      <c r="H5" s="77" t="s">
        <v>65</v>
      </c>
      <c r="I5" s="82">
        <v>2</v>
      </c>
      <c r="J5" s="81">
        <v>0</v>
      </c>
      <c r="K5" s="81">
        <v>1</v>
      </c>
      <c r="L5" s="81">
        <v>0</v>
      </c>
      <c r="M5" s="34">
        <v>0</v>
      </c>
      <c r="N5" s="34">
        <f t="shared" si="0"/>
        <v>3</v>
      </c>
      <c r="O5" s="34"/>
    </row>
    <row r="6" s="73" customFormat="1" ht="20" customHeight="1" spans="1:15">
      <c r="A6" s="34">
        <v>3</v>
      </c>
      <c r="B6" s="24" t="s">
        <v>265</v>
      </c>
      <c r="C6" s="23" t="s">
        <v>266</v>
      </c>
      <c r="D6" s="23" t="s">
        <v>271</v>
      </c>
      <c r="E6" s="25" t="s">
        <v>268</v>
      </c>
      <c r="F6" s="23" t="s">
        <v>269</v>
      </c>
      <c r="G6" s="77" t="s">
        <v>65</v>
      </c>
      <c r="H6" s="77" t="s">
        <v>65</v>
      </c>
      <c r="I6" s="82">
        <v>1</v>
      </c>
      <c r="J6" s="81">
        <v>1</v>
      </c>
      <c r="K6" s="81">
        <v>1</v>
      </c>
      <c r="L6" s="81">
        <v>0</v>
      </c>
      <c r="M6" s="34">
        <v>0</v>
      </c>
      <c r="N6" s="34">
        <f t="shared" si="0"/>
        <v>3</v>
      </c>
      <c r="O6" s="34"/>
    </row>
    <row r="7" s="73" customFormat="1" ht="20" customHeight="1" spans="1:15">
      <c r="A7" s="34">
        <v>4</v>
      </c>
      <c r="B7" s="24" t="s">
        <v>265</v>
      </c>
      <c r="C7" s="23" t="s">
        <v>266</v>
      </c>
      <c r="D7" s="23" t="s">
        <v>272</v>
      </c>
      <c r="E7" s="25" t="s">
        <v>268</v>
      </c>
      <c r="F7" s="23" t="s">
        <v>269</v>
      </c>
      <c r="G7" s="77" t="s">
        <v>65</v>
      </c>
      <c r="H7" s="77" t="s">
        <v>65</v>
      </c>
      <c r="I7" s="82">
        <v>3</v>
      </c>
      <c r="J7" s="81">
        <v>2</v>
      </c>
      <c r="K7" s="81">
        <v>1</v>
      </c>
      <c r="L7" s="81">
        <v>0</v>
      </c>
      <c r="M7" s="34">
        <v>0</v>
      </c>
      <c r="N7" s="34">
        <f t="shared" si="0"/>
        <v>6</v>
      </c>
      <c r="O7" s="34"/>
    </row>
    <row r="8" ht="20" customHeight="1" spans="1:15">
      <c r="A8" s="34">
        <v>5</v>
      </c>
      <c r="B8" s="24" t="s">
        <v>265</v>
      </c>
      <c r="C8" s="23" t="s">
        <v>266</v>
      </c>
      <c r="D8" s="27" t="s">
        <v>273</v>
      </c>
      <c r="E8" s="25" t="s">
        <v>268</v>
      </c>
      <c r="F8" s="23" t="s">
        <v>269</v>
      </c>
      <c r="G8" s="34" t="s">
        <v>65</v>
      </c>
      <c r="H8" s="34" t="s">
        <v>65</v>
      </c>
      <c r="I8" s="80">
        <v>1</v>
      </c>
      <c r="J8" s="81">
        <v>1</v>
      </c>
      <c r="K8" s="81">
        <v>0</v>
      </c>
      <c r="L8" s="81">
        <v>0</v>
      </c>
      <c r="M8" s="34">
        <v>0</v>
      </c>
      <c r="N8" s="34">
        <f t="shared" si="0"/>
        <v>2</v>
      </c>
      <c r="O8" s="10"/>
    </row>
    <row r="9" ht="20" customHeight="1" spans="1:15">
      <c r="A9" s="34">
        <v>6</v>
      </c>
      <c r="B9" s="24" t="s">
        <v>265</v>
      </c>
      <c r="C9" s="23" t="s">
        <v>266</v>
      </c>
      <c r="D9" s="23" t="s">
        <v>274</v>
      </c>
      <c r="E9" s="25" t="s">
        <v>268</v>
      </c>
      <c r="F9" s="23" t="s">
        <v>269</v>
      </c>
      <c r="G9" s="77" t="s">
        <v>65</v>
      </c>
      <c r="H9" s="77" t="s">
        <v>65</v>
      </c>
      <c r="I9" s="82">
        <v>1</v>
      </c>
      <c r="J9" s="81">
        <v>1</v>
      </c>
      <c r="K9" s="81">
        <v>1</v>
      </c>
      <c r="L9" s="81">
        <v>0</v>
      </c>
      <c r="M9" s="34">
        <v>0</v>
      </c>
      <c r="N9" s="34">
        <f t="shared" si="0"/>
        <v>3</v>
      </c>
      <c r="O9" s="10"/>
    </row>
    <row r="10" ht="20" customHeight="1" spans="1:15">
      <c r="A10" s="34">
        <v>7</v>
      </c>
      <c r="B10" s="24"/>
      <c r="C10" s="23" t="s">
        <v>275</v>
      </c>
      <c r="D10" s="23" t="s">
        <v>274</v>
      </c>
      <c r="E10" s="25" t="s">
        <v>276</v>
      </c>
      <c r="F10" s="23" t="s">
        <v>269</v>
      </c>
      <c r="G10" s="77" t="s">
        <v>65</v>
      </c>
      <c r="H10" s="77" t="s">
        <v>65</v>
      </c>
      <c r="I10" s="83">
        <v>2</v>
      </c>
      <c r="J10" s="84">
        <v>0</v>
      </c>
      <c r="K10" s="84">
        <v>3</v>
      </c>
      <c r="L10" s="84">
        <v>0</v>
      </c>
      <c r="M10" s="9">
        <v>0</v>
      </c>
      <c r="N10" s="9">
        <f t="shared" si="0"/>
        <v>5</v>
      </c>
      <c r="O10" s="10"/>
    </row>
    <row r="11" ht="20" customHeight="1" spans="1:15">
      <c r="A11" s="34">
        <v>8</v>
      </c>
      <c r="B11" s="24"/>
      <c r="C11" s="23" t="s">
        <v>275</v>
      </c>
      <c r="D11" s="23" t="s">
        <v>270</v>
      </c>
      <c r="E11" s="25" t="s">
        <v>276</v>
      </c>
      <c r="F11" s="23" t="s">
        <v>269</v>
      </c>
      <c r="G11" s="77" t="s">
        <v>65</v>
      </c>
      <c r="H11" s="77" t="s">
        <v>65</v>
      </c>
      <c r="I11" s="85">
        <v>1</v>
      </c>
      <c r="J11" s="84">
        <v>0</v>
      </c>
      <c r="K11" s="84">
        <v>1</v>
      </c>
      <c r="L11" s="84">
        <v>1</v>
      </c>
      <c r="M11" s="9">
        <v>0</v>
      </c>
      <c r="N11" s="9">
        <f t="shared" si="0"/>
        <v>3</v>
      </c>
      <c r="O11" s="10"/>
    </row>
    <row r="12" ht="20" customHeight="1" spans="1:15">
      <c r="A12" s="34">
        <v>9</v>
      </c>
      <c r="B12" s="24"/>
      <c r="C12" s="23" t="s">
        <v>275</v>
      </c>
      <c r="D12" s="23" t="s">
        <v>272</v>
      </c>
      <c r="E12" s="25" t="s">
        <v>276</v>
      </c>
      <c r="F12" s="23" t="s">
        <v>269</v>
      </c>
      <c r="G12" s="77" t="s">
        <v>65</v>
      </c>
      <c r="H12" s="77" t="s">
        <v>65</v>
      </c>
      <c r="I12" s="82">
        <v>3</v>
      </c>
      <c r="J12" s="81">
        <v>2</v>
      </c>
      <c r="K12" s="81">
        <v>1</v>
      </c>
      <c r="L12" s="81">
        <v>0</v>
      </c>
      <c r="M12" s="34">
        <v>0</v>
      </c>
      <c r="N12" s="34">
        <f t="shared" si="0"/>
        <v>6</v>
      </c>
      <c r="O12" s="10"/>
    </row>
    <row r="13" ht="20" customHeight="1" spans="1:15">
      <c r="A13" s="34">
        <v>10</v>
      </c>
      <c r="B13" s="24"/>
      <c r="C13" s="23" t="s">
        <v>275</v>
      </c>
      <c r="D13" s="27" t="s">
        <v>273</v>
      </c>
      <c r="E13" s="25" t="s">
        <v>276</v>
      </c>
      <c r="F13" s="23" t="s">
        <v>269</v>
      </c>
      <c r="G13" s="77" t="s">
        <v>65</v>
      </c>
      <c r="H13" s="77" t="s">
        <v>65</v>
      </c>
      <c r="I13" s="82">
        <v>1</v>
      </c>
      <c r="J13" s="81">
        <v>2</v>
      </c>
      <c r="K13" s="81">
        <v>1</v>
      </c>
      <c r="L13" s="81">
        <v>0</v>
      </c>
      <c r="M13" s="34">
        <v>0</v>
      </c>
      <c r="N13" s="34">
        <f t="shared" si="0"/>
        <v>4</v>
      </c>
      <c r="O13" s="10"/>
    </row>
    <row r="14" ht="20" customHeight="1" spans="1:15">
      <c r="A14" s="9"/>
      <c r="B14" s="63"/>
      <c r="C14" s="63"/>
      <c r="D14" s="63"/>
      <c r="E14" s="64"/>
      <c r="F14" s="63"/>
      <c r="G14" s="9"/>
      <c r="H14" s="10"/>
      <c r="I14" s="83"/>
      <c r="J14" s="84"/>
      <c r="K14" s="84"/>
      <c r="L14" s="84"/>
      <c r="M14" s="9"/>
      <c r="N14" s="9"/>
      <c r="O14" s="10"/>
    </row>
    <row r="15" ht="20" customHeight="1" spans="1:15">
      <c r="A15" s="9"/>
      <c r="B15" s="63"/>
      <c r="C15" s="63"/>
      <c r="D15" s="63"/>
      <c r="E15" s="64"/>
      <c r="F15" s="63"/>
      <c r="G15" s="9"/>
      <c r="H15" s="10"/>
      <c r="I15" s="83"/>
      <c r="J15" s="84"/>
      <c r="K15" s="84"/>
      <c r="L15" s="84"/>
      <c r="M15" s="9"/>
      <c r="N15" s="9"/>
      <c r="O15" s="10"/>
    </row>
    <row r="16" s="2" customFormat="1" ht="18.75" spans="1:15">
      <c r="A16" s="13" t="s">
        <v>277</v>
      </c>
      <c r="B16" s="14"/>
      <c r="C16" s="63"/>
      <c r="D16" s="15"/>
      <c r="E16" s="16"/>
      <c r="F16" s="63"/>
      <c r="G16" s="9"/>
      <c r="H16" s="39"/>
      <c r="I16" s="33"/>
      <c r="J16" s="13" t="s">
        <v>278</v>
      </c>
      <c r="K16" s="14"/>
      <c r="L16" s="14"/>
      <c r="M16" s="15"/>
      <c r="N16" s="14"/>
      <c r="O16" s="21"/>
    </row>
    <row r="17" ht="61" customHeight="1" spans="1:15">
      <c r="A17" s="78" t="s">
        <v>279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6"/>
    </row>
  </sheetData>
  <mergeCells count="13">
    <mergeCell ref="A1:O1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2024-11-26T01:48:41Z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